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F:\得点集計表\R7中･得点集計表(ﾎｰﾑﾍﾟｰｼﾞ)\"/>
    </mc:Choice>
  </mc:AlternateContent>
  <xr:revisionPtr revIDLastSave="0" documentId="13_ncr:1_{317A2B1A-9B4F-495B-8971-E5E6CD82DFAD}" xr6:coauthVersionLast="47" xr6:coauthVersionMax="47" xr10:uidLastSave="{00000000-0000-0000-0000-000000000000}"/>
  <bookViews>
    <workbookView xWindow="-108" yWindow="-108" windowWidth="23256" windowHeight="12456" activeTab="2" xr2:uid="{00000000-000D-0000-FFFF-FFFF00000000}"/>
  </bookViews>
  <sheets>
    <sheet name="中１国" sheetId="3" r:id="rId1"/>
    <sheet name="中２国" sheetId="4" r:id="rId2"/>
    <sheet name="中３国" sheetId="1" r:id="rId3"/>
    <sheet name="アンケート集計" sheetId="7" r:id="rId4"/>
    <sheet name="評価基準" sheetId="6" r:id="rId5"/>
    <sheet name="グラフの修正" sheetId="5" r:id="rId6"/>
    <sheet name="正しく計算されない" sheetId="2" r:id="rId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H14" i="7" l="1"/>
  <c r="C33" i="1" s="1"/>
  <c r="D33" i="1" s="1"/>
  <c r="AB5" i="7"/>
  <c r="AB6" i="7"/>
  <c r="AB7" i="7"/>
  <c r="AB8" i="7"/>
  <c r="AB9" i="7"/>
  <c r="AB10" i="7"/>
  <c r="AB11" i="7"/>
  <c r="AB12" i="7"/>
  <c r="AB13" i="7"/>
  <c r="AB14" i="7"/>
  <c r="AB15" i="7"/>
  <c r="AB16" i="7"/>
  <c r="AB17" i="7"/>
  <c r="AB18" i="7"/>
  <c r="AB19" i="7"/>
  <c r="AB20" i="7"/>
  <c r="AB21" i="7"/>
  <c r="AB22" i="7"/>
  <c r="AB23" i="7"/>
  <c r="AB24" i="7"/>
  <c r="AB25" i="7"/>
  <c r="AB26" i="7"/>
  <c r="AB27" i="7"/>
  <c r="AB28" i="7"/>
  <c r="AB29" i="7"/>
  <c r="AB30" i="7"/>
  <c r="AB31" i="7"/>
  <c r="AB32" i="7"/>
  <c r="AB33" i="7"/>
  <c r="AB34" i="7"/>
  <c r="AB35" i="7"/>
  <c r="AB36" i="7"/>
  <c r="AB37" i="7"/>
  <c r="AB38" i="7"/>
  <c r="AB39" i="7"/>
  <c r="AB40" i="7"/>
  <c r="AB41" i="7"/>
  <c r="AB42" i="7"/>
  <c r="AB43" i="7"/>
  <c r="AB4" i="7"/>
  <c r="AA5" i="7"/>
  <c r="AA6" i="7"/>
  <c r="AA7" i="7"/>
  <c r="AA8" i="7"/>
  <c r="AA9" i="7"/>
  <c r="AA10" i="7"/>
  <c r="AA11" i="7"/>
  <c r="AA12" i="7"/>
  <c r="AA13" i="7"/>
  <c r="AA14" i="7"/>
  <c r="AA15" i="7"/>
  <c r="AA16" i="7"/>
  <c r="AA17" i="7"/>
  <c r="AA18" i="7"/>
  <c r="AA19" i="7"/>
  <c r="AA20" i="7"/>
  <c r="AA21" i="7"/>
  <c r="AA22" i="7"/>
  <c r="AA23" i="7"/>
  <c r="AA24" i="7"/>
  <c r="AA25" i="7"/>
  <c r="AA26" i="7"/>
  <c r="AA27" i="7"/>
  <c r="AA28" i="7"/>
  <c r="AA29" i="7"/>
  <c r="AA30" i="7"/>
  <c r="AA31" i="7"/>
  <c r="AA32" i="7"/>
  <c r="AA33" i="7"/>
  <c r="AA34" i="7"/>
  <c r="AA35" i="7"/>
  <c r="AA36" i="7"/>
  <c r="AA37" i="7"/>
  <c r="AA38" i="7"/>
  <c r="AA39" i="7"/>
  <c r="AA40" i="7"/>
  <c r="AA41" i="7"/>
  <c r="AA42" i="7"/>
  <c r="AA43" i="7"/>
  <c r="AA4" i="7"/>
  <c r="C57" i="4"/>
  <c r="D57" i="4" s="1"/>
  <c r="U4" i="7"/>
  <c r="C23" i="4" s="1"/>
  <c r="U34" i="7"/>
  <c r="C53" i="4" s="1"/>
  <c r="D53" i="4" s="1"/>
  <c r="O5" i="7"/>
  <c r="O6" i="7"/>
  <c r="O7" i="7"/>
  <c r="O8" i="7"/>
  <c r="O9" i="7"/>
  <c r="O10" i="7"/>
  <c r="O11" i="7"/>
  <c r="O12" i="7"/>
  <c r="O13" i="7"/>
  <c r="O14" i="7"/>
  <c r="O15" i="7"/>
  <c r="O16" i="7"/>
  <c r="O17" i="7"/>
  <c r="O18" i="7"/>
  <c r="O19" i="7"/>
  <c r="O20" i="7"/>
  <c r="O21" i="7"/>
  <c r="O22" i="7"/>
  <c r="O23" i="7"/>
  <c r="O24" i="7"/>
  <c r="O25" i="7"/>
  <c r="O26" i="7"/>
  <c r="O27" i="7"/>
  <c r="O28" i="7"/>
  <c r="O29" i="7"/>
  <c r="O30" i="7"/>
  <c r="O31" i="7"/>
  <c r="O32" i="7"/>
  <c r="O33" i="7"/>
  <c r="O34" i="7"/>
  <c r="O35" i="7"/>
  <c r="O36" i="7"/>
  <c r="O37" i="7"/>
  <c r="O38" i="7"/>
  <c r="O39" i="7"/>
  <c r="O40" i="7"/>
  <c r="O41" i="7"/>
  <c r="O42" i="7"/>
  <c r="O43" i="7"/>
  <c r="O4" i="7"/>
  <c r="N5" i="7"/>
  <c r="N6" i="7"/>
  <c r="N7" i="7"/>
  <c r="N8" i="7"/>
  <c r="N9" i="7"/>
  <c r="N10" i="7"/>
  <c r="N11" i="7"/>
  <c r="N12" i="7"/>
  <c r="N13" i="7"/>
  <c r="N14" i="7"/>
  <c r="N15" i="7"/>
  <c r="N16" i="7"/>
  <c r="N17" i="7"/>
  <c r="N18" i="7"/>
  <c r="N19" i="7"/>
  <c r="N20" i="7"/>
  <c r="N21" i="7"/>
  <c r="N22" i="7"/>
  <c r="N23" i="7"/>
  <c r="N24" i="7"/>
  <c r="N25" i="7"/>
  <c r="N26" i="7"/>
  <c r="N27" i="7"/>
  <c r="N28" i="7"/>
  <c r="N29" i="7"/>
  <c r="N30" i="7"/>
  <c r="N31" i="7"/>
  <c r="N32" i="7"/>
  <c r="N33" i="7"/>
  <c r="N34" i="7"/>
  <c r="N35" i="7"/>
  <c r="N36" i="7"/>
  <c r="N37" i="7"/>
  <c r="N38" i="7"/>
  <c r="N39" i="7"/>
  <c r="N40" i="7"/>
  <c r="N41" i="7"/>
  <c r="N42" i="7"/>
  <c r="N43" i="7"/>
  <c r="N4" i="7"/>
  <c r="B5" i="7"/>
  <c r="B6" i="7"/>
  <c r="B7" i="7"/>
  <c r="B8" i="7"/>
  <c r="B9" i="7"/>
  <c r="B10" i="7"/>
  <c r="B11" i="7"/>
  <c r="B12" i="7"/>
  <c r="B13" i="7"/>
  <c r="B14" i="7"/>
  <c r="B15" i="7"/>
  <c r="B16" i="7"/>
  <c r="B17" i="7"/>
  <c r="B18" i="7"/>
  <c r="B19" i="7"/>
  <c r="B20" i="7"/>
  <c r="B21" i="7"/>
  <c r="B22" i="7"/>
  <c r="B23" i="7"/>
  <c r="B24" i="7"/>
  <c r="B25" i="7"/>
  <c r="B26" i="7"/>
  <c r="B27" i="7"/>
  <c r="B28" i="7"/>
  <c r="B29" i="7"/>
  <c r="B30" i="7"/>
  <c r="B31" i="7"/>
  <c r="B32" i="7"/>
  <c r="B33" i="7"/>
  <c r="B34" i="7"/>
  <c r="B35" i="7"/>
  <c r="B36" i="7"/>
  <c r="B37" i="7"/>
  <c r="B38" i="7"/>
  <c r="B39" i="7"/>
  <c r="B40" i="7"/>
  <c r="B41" i="7"/>
  <c r="B42" i="7"/>
  <c r="B43" i="7"/>
  <c r="B4" i="7"/>
  <c r="A5" i="7"/>
  <c r="A6" i="7"/>
  <c r="A7" i="7"/>
  <c r="A8" i="7"/>
  <c r="A9" i="7"/>
  <c r="A10" i="7"/>
  <c r="A11" i="7"/>
  <c r="A12" i="7"/>
  <c r="A13" i="7"/>
  <c r="A14" i="7"/>
  <c r="A15" i="7"/>
  <c r="A16" i="7"/>
  <c r="A17" i="7"/>
  <c r="A18" i="7"/>
  <c r="A19" i="7"/>
  <c r="A20" i="7"/>
  <c r="A21" i="7"/>
  <c r="A22" i="7"/>
  <c r="A23" i="7"/>
  <c r="A24" i="7"/>
  <c r="A25" i="7"/>
  <c r="A26" i="7"/>
  <c r="A27" i="7"/>
  <c r="A28" i="7"/>
  <c r="A29" i="7"/>
  <c r="A30" i="7"/>
  <c r="A31" i="7"/>
  <c r="A32" i="7"/>
  <c r="A33" i="7"/>
  <c r="A34" i="7"/>
  <c r="A35" i="7"/>
  <c r="A36" i="7"/>
  <c r="A37" i="7"/>
  <c r="A38" i="7"/>
  <c r="A39" i="7"/>
  <c r="A40" i="7"/>
  <c r="A41" i="7"/>
  <c r="A42" i="7"/>
  <c r="A43" i="7"/>
  <c r="A4" i="7"/>
  <c r="AH43" i="7"/>
  <c r="C62" i="1" s="1"/>
  <c r="D62" i="1" s="1"/>
  <c r="U43" i="7"/>
  <c r="C62" i="4" s="1"/>
  <c r="D62" i="4" s="1"/>
  <c r="H43" i="7"/>
  <c r="C62" i="3" s="1"/>
  <c r="D62" i="3" s="1"/>
  <c r="AH42" i="7"/>
  <c r="C61" i="1" s="1"/>
  <c r="D61" i="1" s="1"/>
  <c r="U42" i="7"/>
  <c r="C61" i="4" s="1"/>
  <c r="D61" i="4" s="1"/>
  <c r="H42" i="7"/>
  <c r="C61" i="3" s="1"/>
  <c r="D61" i="3" s="1"/>
  <c r="AH41" i="7"/>
  <c r="C60" i="1" s="1"/>
  <c r="D60" i="1" s="1"/>
  <c r="U41" i="7"/>
  <c r="C60" i="4" s="1"/>
  <c r="D60" i="4" s="1"/>
  <c r="H41" i="7"/>
  <c r="C60" i="3" s="1"/>
  <c r="D60" i="3" s="1"/>
  <c r="AH40" i="7"/>
  <c r="C59" i="1" s="1"/>
  <c r="D59" i="1" s="1"/>
  <c r="U40" i="7"/>
  <c r="C59" i="4" s="1"/>
  <c r="D59" i="4" s="1"/>
  <c r="H40" i="7"/>
  <c r="C59" i="3" s="1"/>
  <c r="D59" i="3" s="1"/>
  <c r="AH39" i="7"/>
  <c r="C58" i="1" s="1"/>
  <c r="D58" i="1" s="1"/>
  <c r="U39" i="7"/>
  <c r="C58" i="4" s="1"/>
  <c r="D58" i="4" s="1"/>
  <c r="H39" i="7"/>
  <c r="C58" i="3" s="1"/>
  <c r="D58" i="3" s="1"/>
  <c r="AH38" i="7"/>
  <c r="C57" i="1" s="1"/>
  <c r="D57" i="1" s="1"/>
  <c r="U38" i="7"/>
  <c r="H38" i="7"/>
  <c r="C57" i="3" s="1"/>
  <c r="D57" i="3" s="1"/>
  <c r="AH37" i="7"/>
  <c r="C56" i="1" s="1"/>
  <c r="D56" i="1" s="1"/>
  <c r="U37" i="7"/>
  <c r="C56" i="4" s="1"/>
  <c r="D56" i="4" s="1"/>
  <c r="H37" i="7"/>
  <c r="C56" i="3" s="1"/>
  <c r="D56" i="3" s="1"/>
  <c r="AH36" i="7"/>
  <c r="C55" i="1" s="1"/>
  <c r="D55" i="1" s="1"/>
  <c r="U36" i="7"/>
  <c r="C55" i="4" s="1"/>
  <c r="D55" i="4" s="1"/>
  <c r="H36" i="7"/>
  <c r="C55" i="3" s="1"/>
  <c r="D55" i="3" s="1"/>
  <c r="AH35" i="7"/>
  <c r="C54" i="1" s="1"/>
  <c r="D54" i="1" s="1"/>
  <c r="U35" i="7"/>
  <c r="C54" i="4" s="1"/>
  <c r="D54" i="4" s="1"/>
  <c r="H35" i="7"/>
  <c r="C54" i="3" s="1"/>
  <c r="D54" i="3" s="1"/>
  <c r="AH34" i="7"/>
  <c r="C53" i="1" s="1"/>
  <c r="D53" i="1" s="1"/>
  <c r="H34" i="7"/>
  <c r="C53" i="3" s="1"/>
  <c r="D53" i="3" s="1"/>
  <c r="AH33" i="7"/>
  <c r="C52" i="1" s="1"/>
  <c r="D52" i="1" s="1"/>
  <c r="U33" i="7"/>
  <c r="C52" i="4" s="1"/>
  <c r="D52" i="4" s="1"/>
  <c r="H33" i="7"/>
  <c r="C52" i="3" s="1"/>
  <c r="D52" i="3" s="1"/>
  <c r="AH32" i="7"/>
  <c r="C51" i="1" s="1"/>
  <c r="D51" i="1" s="1"/>
  <c r="U32" i="7"/>
  <c r="C51" i="4" s="1"/>
  <c r="D51" i="4" s="1"/>
  <c r="H32" i="7"/>
  <c r="C51" i="3" s="1"/>
  <c r="D51" i="3" s="1"/>
  <c r="AH31" i="7"/>
  <c r="C50" i="1" s="1"/>
  <c r="D50" i="1" s="1"/>
  <c r="U31" i="7"/>
  <c r="C50" i="4" s="1"/>
  <c r="D50" i="4" s="1"/>
  <c r="H31" i="7"/>
  <c r="C50" i="3" s="1"/>
  <c r="D50" i="3" s="1"/>
  <c r="AH30" i="7"/>
  <c r="C49" i="1" s="1"/>
  <c r="D49" i="1" s="1"/>
  <c r="U30" i="7"/>
  <c r="C49" i="4" s="1"/>
  <c r="D49" i="4" s="1"/>
  <c r="H30" i="7"/>
  <c r="C49" i="3" s="1"/>
  <c r="D49" i="3" s="1"/>
  <c r="AH29" i="7"/>
  <c r="C48" i="1" s="1"/>
  <c r="D48" i="1" s="1"/>
  <c r="U29" i="7"/>
  <c r="C48" i="4" s="1"/>
  <c r="D48" i="4" s="1"/>
  <c r="H29" i="7"/>
  <c r="C48" i="3" s="1"/>
  <c r="D48" i="3" s="1"/>
  <c r="AH28" i="7"/>
  <c r="C47" i="1" s="1"/>
  <c r="D47" i="1" s="1"/>
  <c r="U28" i="7"/>
  <c r="C47" i="4" s="1"/>
  <c r="D47" i="4" s="1"/>
  <c r="H28" i="7"/>
  <c r="C47" i="3" s="1"/>
  <c r="D47" i="3" s="1"/>
  <c r="AH27" i="7"/>
  <c r="C46" i="1" s="1"/>
  <c r="D46" i="1" s="1"/>
  <c r="U27" i="7"/>
  <c r="C46" i="4" s="1"/>
  <c r="D46" i="4" s="1"/>
  <c r="H27" i="7"/>
  <c r="C46" i="3" s="1"/>
  <c r="D46" i="3" s="1"/>
  <c r="AH26" i="7"/>
  <c r="C45" i="1" s="1"/>
  <c r="D45" i="1" s="1"/>
  <c r="U26" i="7"/>
  <c r="C45" i="4" s="1"/>
  <c r="D45" i="4" s="1"/>
  <c r="H26" i="7"/>
  <c r="C45" i="3" s="1"/>
  <c r="D45" i="3" s="1"/>
  <c r="AH25" i="7"/>
  <c r="C44" i="1" s="1"/>
  <c r="D44" i="1" s="1"/>
  <c r="U25" i="7"/>
  <c r="C44" i="4" s="1"/>
  <c r="D44" i="4" s="1"/>
  <c r="H25" i="7"/>
  <c r="C44" i="3" s="1"/>
  <c r="D44" i="3" s="1"/>
  <c r="AH24" i="7"/>
  <c r="C43" i="1" s="1"/>
  <c r="D43" i="1" s="1"/>
  <c r="U24" i="7"/>
  <c r="C43" i="4" s="1"/>
  <c r="D43" i="4" s="1"/>
  <c r="H24" i="7"/>
  <c r="C43" i="3" s="1"/>
  <c r="D43" i="3" s="1"/>
  <c r="AH23" i="7"/>
  <c r="C42" i="1" s="1"/>
  <c r="D42" i="1" s="1"/>
  <c r="U23" i="7"/>
  <c r="C42" i="4" s="1"/>
  <c r="D42" i="4" s="1"/>
  <c r="H23" i="7"/>
  <c r="C42" i="3" s="1"/>
  <c r="D42" i="3" s="1"/>
  <c r="AH22" i="7"/>
  <c r="C41" i="1" s="1"/>
  <c r="D41" i="1" s="1"/>
  <c r="U22" i="7"/>
  <c r="C41" i="4" s="1"/>
  <c r="D41" i="4" s="1"/>
  <c r="H22" i="7"/>
  <c r="C41" i="3" s="1"/>
  <c r="D41" i="3" s="1"/>
  <c r="AH21" i="7"/>
  <c r="C40" i="1" s="1"/>
  <c r="D40" i="1" s="1"/>
  <c r="U21" i="7"/>
  <c r="C40" i="4" s="1"/>
  <c r="D40" i="4" s="1"/>
  <c r="H21" i="7"/>
  <c r="C40" i="3" s="1"/>
  <c r="D40" i="3" s="1"/>
  <c r="AH20" i="7"/>
  <c r="C39" i="1" s="1"/>
  <c r="D39" i="1" s="1"/>
  <c r="U20" i="7"/>
  <c r="C39" i="4" s="1"/>
  <c r="D39" i="4" s="1"/>
  <c r="H20" i="7"/>
  <c r="C39" i="3" s="1"/>
  <c r="D39" i="3" s="1"/>
  <c r="AH19" i="7"/>
  <c r="C38" i="1" s="1"/>
  <c r="D38" i="1" s="1"/>
  <c r="U19" i="7"/>
  <c r="C38" i="4" s="1"/>
  <c r="D38" i="4" s="1"/>
  <c r="H19" i="7"/>
  <c r="C38" i="3" s="1"/>
  <c r="D38" i="3" s="1"/>
  <c r="AH18" i="7"/>
  <c r="C37" i="1" s="1"/>
  <c r="D37" i="1" s="1"/>
  <c r="U18" i="7"/>
  <c r="C37" i="4" s="1"/>
  <c r="D37" i="4" s="1"/>
  <c r="H18" i="7"/>
  <c r="C37" i="3" s="1"/>
  <c r="D37" i="3" s="1"/>
  <c r="AH17" i="7"/>
  <c r="C36" i="1" s="1"/>
  <c r="D36" i="1" s="1"/>
  <c r="U17" i="7"/>
  <c r="C36" i="4" s="1"/>
  <c r="D36" i="4" s="1"/>
  <c r="H17" i="7"/>
  <c r="C36" i="3" s="1"/>
  <c r="D36" i="3" s="1"/>
  <c r="AH16" i="7"/>
  <c r="C35" i="1" s="1"/>
  <c r="D35" i="1" s="1"/>
  <c r="U16" i="7"/>
  <c r="C35" i="4" s="1"/>
  <c r="D35" i="4" s="1"/>
  <c r="H16" i="7"/>
  <c r="C35" i="3" s="1"/>
  <c r="D35" i="3" s="1"/>
  <c r="AH15" i="7"/>
  <c r="C34" i="1" s="1"/>
  <c r="D34" i="1" s="1"/>
  <c r="U15" i="7"/>
  <c r="C34" i="4" s="1"/>
  <c r="D34" i="4" s="1"/>
  <c r="H15" i="7"/>
  <c r="C34" i="3" s="1"/>
  <c r="D34" i="3" s="1"/>
  <c r="U14" i="7"/>
  <c r="C33" i="4" s="1"/>
  <c r="D33" i="4" s="1"/>
  <c r="H14" i="7"/>
  <c r="C33" i="3" s="1"/>
  <c r="D33" i="3" s="1"/>
  <c r="AH13" i="7"/>
  <c r="C32" i="1" s="1"/>
  <c r="D32" i="1" s="1"/>
  <c r="U13" i="7"/>
  <c r="C32" i="4" s="1"/>
  <c r="D32" i="4" s="1"/>
  <c r="H13" i="7"/>
  <c r="C32" i="3" s="1"/>
  <c r="D32" i="3" s="1"/>
  <c r="AH12" i="7"/>
  <c r="C31" i="1" s="1"/>
  <c r="D31" i="1" s="1"/>
  <c r="U12" i="7"/>
  <c r="C31" i="4" s="1"/>
  <c r="D31" i="4" s="1"/>
  <c r="H12" i="7"/>
  <c r="C31" i="3" s="1"/>
  <c r="D31" i="3" s="1"/>
  <c r="AH11" i="7"/>
  <c r="C30" i="1" s="1"/>
  <c r="D30" i="1" s="1"/>
  <c r="U11" i="7"/>
  <c r="C30" i="4" s="1"/>
  <c r="D30" i="4" s="1"/>
  <c r="H11" i="7"/>
  <c r="C30" i="3" s="1"/>
  <c r="D30" i="3" s="1"/>
  <c r="AH10" i="7"/>
  <c r="C29" i="1" s="1"/>
  <c r="D29" i="1" s="1"/>
  <c r="U10" i="7"/>
  <c r="C29" i="4" s="1"/>
  <c r="D29" i="4" s="1"/>
  <c r="H10" i="7"/>
  <c r="C29" i="3" s="1"/>
  <c r="D29" i="3" s="1"/>
  <c r="AH9" i="7"/>
  <c r="C28" i="1" s="1"/>
  <c r="D28" i="1" s="1"/>
  <c r="U9" i="7"/>
  <c r="C28" i="4" s="1"/>
  <c r="D28" i="4" s="1"/>
  <c r="H9" i="7"/>
  <c r="C28" i="3" s="1"/>
  <c r="D28" i="3" s="1"/>
  <c r="AH8" i="7"/>
  <c r="C27" i="1" s="1"/>
  <c r="D27" i="1" s="1"/>
  <c r="U8" i="7"/>
  <c r="C27" i="4" s="1"/>
  <c r="D27" i="4" s="1"/>
  <c r="H8" i="7"/>
  <c r="C27" i="3" s="1"/>
  <c r="D27" i="3" s="1"/>
  <c r="AH7" i="7"/>
  <c r="C26" i="1" s="1"/>
  <c r="D26" i="1" s="1"/>
  <c r="U7" i="7"/>
  <c r="C26" i="4" s="1"/>
  <c r="D26" i="4" s="1"/>
  <c r="H7" i="7"/>
  <c r="C26" i="3" s="1"/>
  <c r="D26" i="3" s="1"/>
  <c r="AH6" i="7"/>
  <c r="C25" i="1" s="1"/>
  <c r="D25" i="1" s="1"/>
  <c r="U6" i="7"/>
  <c r="C25" i="4" s="1"/>
  <c r="D25" i="4" s="1"/>
  <c r="H6" i="7"/>
  <c r="C25" i="3" s="1"/>
  <c r="D25" i="3" s="1"/>
  <c r="AH5" i="7"/>
  <c r="C24" i="1" s="1"/>
  <c r="D24" i="1" s="1"/>
  <c r="U5" i="7"/>
  <c r="C24" i="4" s="1"/>
  <c r="D24" i="4" s="1"/>
  <c r="H5" i="7"/>
  <c r="C24" i="3" s="1"/>
  <c r="D24" i="3" s="1"/>
  <c r="AH4" i="7"/>
  <c r="C23" i="1" s="1"/>
  <c r="H4" i="7"/>
  <c r="C23" i="3" s="1"/>
  <c r="D23" i="3" s="1"/>
  <c r="BW25" i="1" l="1"/>
  <c r="BX25" i="1" s="1"/>
  <c r="BY25" i="1"/>
  <c r="BZ25" i="1" s="1"/>
  <c r="CA25" i="1"/>
  <c r="CB25" i="1" s="1"/>
  <c r="CC25" i="1"/>
  <c r="CD25" i="1" s="1"/>
  <c r="CE25" i="1"/>
  <c r="CF25" i="1" s="1"/>
  <c r="CG25" i="1"/>
  <c r="CH25" i="1" s="1"/>
  <c r="CI25" i="1"/>
  <c r="CJ25" i="1" s="1"/>
  <c r="CK25" i="1"/>
  <c r="CL25" i="1" s="1"/>
  <c r="CM25" i="1"/>
  <c r="CN25" i="1" s="1"/>
  <c r="CO25" i="1"/>
  <c r="CP25" i="1" s="1"/>
  <c r="CQ25" i="1"/>
  <c r="CR25" i="1" s="1"/>
  <c r="CS25" i="1"/>
  <c r="CT25" i="1" s="1"/>
  <c r="BW26" i="1"/>
  <c r="BX26" i="1" s="1"/>
  <c r="BY26" i="1"/>
  <c r="BZ26" i="1" s="1"/>
  <c r="CA26" i="1"/>
  <c r="CB26" i="1" s="1"/>
  <c r="CC26" i="1"/>
  <c r="CD26" i="1" s="1"/>
  <c r="CE26" i="1"/>
  <c r="CF26" i="1" s="1"/>
  <c r="CG26" i="1"/>
  <c r="CH26" i="1" s="1"/>
  <c r="CI26" i="1"/>
  <c r="CJ26" i="1" s="1"/>
  <c r="CK26" i="1"/>
  <c r="CL26" i="1" s="1"/>
  <c r="CM26" i="1"/>
  <c r="CN26" i="1" s="1"/>
  <c r="CO26" i="1"/>
  <c r="CP26" i="1" s="1"/>
  <c r="CQ26" i="1"/>
  <c r="CR26" i="1" s="1"/>
  <c r="CS26" i="1"/>
  <c r="CT26" i="1" s="1"/>
  <c r="BW27" i="1"/>
  <c r="BX27" i="1" s="1"/>
  <c r="BY27" i="1"/>
  <c r="BZ27" i="1" s="1"/>
  <c r="CA27" i="1"/>
  <c r="CB27" i="1" s="1"/>
  <c r="CC27" i="1"/>
  <c r="CD27" i="1" s="1"/>
  <c r="CE27" i="1"/>
  <c r="CF27" i="1" s="1"/>
  <c r="CG27" i="1"/>
  <c r="CH27" i="1" s="1"/>
  <c r="CI27" i="1"/>
  <c r="CJ27" i="1" s="1"/>
  <c r="CK27" i="1"/>
  <c r="CL27" i="1" s="1"/>
  <c r="CM27" i="1"/>
  <c r="CN27" i="1" s="1"/>
  <c r="CO27" i="1"/>
  <c r="CP27" i="1" s="1"/>
  <c r="CQ27" i="1"/>
  <c r="CR27" i="1" s="1"/>
  <c r="CS27" i="1"/>
  <c r="CT27" i="1" s="1"/>
  <c r="BW28" i="1"/>
  <c r="BX28" i="1" s="1"/>
  <c r="BY28" i="1"/>
  <c r="BZ28" i="1" s="1"/>
  <c r="CA28" i="1"/>
  <c r="CB28" i="1" s="1"/>
  <c r="CC28" i="1"/>
  <c r="CD28" i="1" s="1"/>
  <c r="CE28" i="1"/>
  <c r="CF28" i="1" s="1"/>
  <c r="CG28" i="1"/>
  <c r="CH28" i="1" s="1"/>
  <c r="CI28" i="1"/>
  <c r="CJ28" i="1" s="1"/>
  <c r="CK28" i="1"/>
  <c r="CL28" i="1" s="1"/>
  <c r="CM28" i="1"/>
  <c r="CN28" i="1" s="1"/>
  <c r="CO28" i="1"/>
  <c r="CP28" i="1" s="1"/>
  <c r="CQ28" i="1"/>
  <c r="CR28" i="1" s="1"/>
  <c r="CS28" i="1"/>
  <c r="CT28" i="1" s="1"/>
  <c r="BW29" i="1"/>
  <c r="BX29" i="1" s="1"/>
  <c r="BY29" i="1"/>
  <c r="BZ29" i="1" s="1"/>
  <c r="CA29" i="1"/>
  <c r="CB29" i="1" s="1"/>
  <c r="CC29" i="1"/>
  <c r="CD29" i="1" s="1"/>
  <c r="CE29" i="1"/>
  <c r="CF29" i="1" s="1"/>
  <c r="CG29" i="1"/>
  <c r="CH29" i="1" s="1"/>
  <c r="CI29" i="1"/>
  <c r="CJ29" i="1" s="1"/>
  <c r="CK29" i="1"/>
  <c r="CL29" i="1" s="1"/>
  <c r="CM29" i="1"/>
  <c r="CN29" i="1" s="1"/>
  <c r="CO29" i="1"/>
  <c r="CP29" i="1" s="1"/>
  <c r="CQ29" i="1"/>
  <c r="CR29" i="1" s="1"/>
  <c r="CS29" i="1"/>
  <c r="CT29" i="1" s="1"/>
  <c r="BW30" i="1"/>
  <c r="BX30" i="1" s="1"/>
  <c r="BY30" i="1"/>
  <c r="BZ30" i="1" s="1"/>
  <c r="CA30" i="1"/>
  <c r="CB30" i="1" s="1"/>
  <c r="CC30" i="1"/>
  <c r="CD30" i="1" s="1"/>
  <c r="CE30" i="1"/>
  <c r="CF30" i="1" s="1"/>
  <c r="CG30" i="1"/>
  <c r="CH30" i="1" s="1"/>
  <c r="CI30" i="1"/>
  <c r="CJ30" i="1" s="1"/>
  <c r="CK30" i="1"/>
  <c r="CL30" i="1" s="1"/>
  <c r="CM30" i="1"/>
  <c r="CN30" i="1" s="1"/>
  <c r="CO30" i="1"/>
  <c r="CP30" i="1" s="1"/>
  <c r="CQ30" i="1"/>
  <c r="CR30" i="1" s="1"/>
  <c r="CS30" i="1"/>
  <c r="CT30" i="1" s="1"/>
  <c r="BW31" i="1"/>
  <c r="BX31" i="1" s="1"/>
  <c r="BY31" i="1"/>
  <c r="BZ31" i="1" s="1"/>
  <c r="CA31" i="1"/>
  <c r="CB31" i="1" s="1"/>
  <c r="CC31" i="1"/>
  <c r="CD31" i="1" s="1"/>
  <c r="CE31" i="1"/>
  <c r="CF31" i="1" s="1"/>
  <c r="CG31" i="1"/>
  <c r="CH31" i="1" s="1"/>
  <c r="CI31" i="1"/>
  <c r="CJ31" i="1" s="1"/>
  <c r="CK31" i="1"/>
  <c r="CL31" i="1" s="1"/>
  <c r="CM31" i="1"/>
  <c r="CN31" i="1" s="1"/>
  <c r="CO31" i="1"/>
  <c r="CP31" i="1" s="1"/>
  <c r="CQ31" i="1"/>
  <c r="CR31" i="1" s="1"/>
  <c r="CS31" i="1"/>
  <c r="CT31" i="1" s="1"/>
  <c r="BW32" i="1"/>
  <c r="BX32" i="1" s="1"/>
  <c r="BY32" i="1"/>
  <c r="BZ32" i="1" s="1"/>
  <c r="CA32" i="1"/>
  <c r="CB32" i="1" s="1"/>
  <c r="CC32" i="1"/>
  <c r="CD32" i="1" s="1"/>
  <c r="CE32" i="1"/>
  <c r="CF32" i="1" s="1"/>
  <c r="CG32" i="1"/>
  <c r="CH32" i="1" s="1"/>
  <c r="CI32" i="1"/>
  <c r="CJ32" i="1" s="1"/>
  <c r="CK32" i="1"/>
  <c r="CL32" i="1" s="1"/>
  <c r="CM32" i="1"/>
  <c r="CN32" i="1" s="1"/>
  <c r="CO32" i="1"/>
  <c r="CP32" i="1" s="1"/>
  <c r="CQ32" i="1"/>
  <c r="CR32" i="1" s="1"/>
  <c r="CS32" i="1"/>
  <c r="CT32" i="1" s="1"/>
  <c r="BW33" i="1"/>
  <c r="BX33" i="1" s="1"/>
  <c r="BY33" i="1"/>
  <c r="BZ33" i="1" s="1"/>
  <c r="CA33" i="1"/>
  <c r="CB33" i="1" s="1"/>
  <c r="CC33" i="1"/>
  <c r="CD33" i="1" s="1"/>
  <c r="CE33" i="1"/>
  <c r="CF33" i="1" s="1"/>
  <c r="CG33" i="1"/>
  <c r="CH33" i="1" s="1"/>
  <c r="CI33" i="1"/>
  <c r="CJ33" i="1" s="1"/>
  <c r="CK33" i="1"/>
  <c r="CL33" i="1" s="1"/>
  <c r="CM33" i="1"/>
  <c r="CN33" i="1" s="1"/>
  <c r="CO33" i="1"/>
  <c r="CP33" i="1" s="1"/>
  <c r="CQ33" i="1"/>
  <c r="CR33" i="1" s="1"/>
  <c r="CS33" i="1"/>
  <c r="CT33" i="1" s="1"/>
  <c r="BW34" i="1"/>
  <c r="BX34" i="1" s="1"/>
  <c r="BY34" i="1"/>
  <c r="BZ34" i="1" s="1"/>
  <c r="CA34" i="1"/>
  <c r="CB34" i="1" s="1"/>
  <c r="CC34" i="1"/>
  <c r="CD34" i="1" s="1"/>
  <c r="CE34" i="1"/>
  <c r="CF34" i="1" s="1"/>
  <c r="CG34" i="1"/>
  <c r="CH34" i="1" s="1"/>
  <c r="CI34" i="1"/>
  <c r="CJ34" i="1" s="1"/>
  <c r="CK34" i="1"/>
  <c r="CL34" i="1" s="1"/>
  <c r="CM34" i="1"/>
  <c r="CN34" i="1" s="1"/>
  <c r="CO34" i="1"/>
  <c r="CP34" i="1" s="1"/>
  <c r="CQ34" i="1"/>
  <c r="CR34" i="1" s="1"/>
  <c r="CS34" i="1"/>
  <c r="CT34" i="1" s="1"/>
  <c r="BW35" i="1"/>
  <c r="BX35" i="1" s="1"/>
  <c r="BY35" i="1"/>
  <c r="BZ35" i="1" s="1"/>
  <c r="CA35" i="1"/>
  <c r="CB35" i="1" s="1"/>
  <c r="CC35" i="1"/>
  <c r="CD35" i="1" s="1"/>
  <c r="CE35" i="1"/>
  <c r="CF35" i="1" s="1"/>
  <c r="CG35" i="1"/>
  <c r="CH35" i="1" s="1"/>
  <c r="CI35" i="1"/>
  <c r="CJ35" i="1" s="1"/>
  <c r="CK35" i="1"/>
  <c r="CL35" i="1" s="1"/>
  <c r="CM35" i="1"/>
  <c r="CN35" i="1" s="1"/>
  <c r="CO35" i="1"/>
  <c r="CP35" i="1" s="1"/>
  <c r="CQ35" i="1"/>
  <c r="CR35" i="1" s="1"/>
  <c r="CS35" i="1"/>
  <c r="CT35" i="1" s="1"/>
  <c r="BW36" i="1"/>
  <c r="BX36" i="1" s="1"/>
  <c r="BY36" i="1"/>
  <c r="BZ36" i="1" s="1"/>
  <c r="CA36" i="1"/>
  <c r="CB36" i="1" s="1"/>
  <c r="CC36" i="1"/>
  <c r="CD36" i="1" s="1"/>
  <c r="CE36" i="1"/>
  <c r="CF36" i="1" s="1"/>
  <c r="CG36" i="1"/>
  <c r="CH36" i="1" s="1"/>
  <c r="CI36" i="1"/>
  <c r="CJ36" i="1" s="1"/>
  <c r="CK36" i="1"/>
  <c r="CL36" i="1" s="1"/>
  <c r="CM36" i="1"/>
  <c r="CN36" i="1" s="1"/>
  <c r="CO36" i="1"/>
  <c r="CP36" i="1" s="1"/>
  <c r="CQ36" i="1"/>
  <c r="CR36" i="1" s="1"/>
  <c r="CS36" i="1"/>
  <c r="CT36" i="1" s="1"/>
  <c r="BW37" i="1"/>
  <c r="BX37" i="1" s="1"/>
  <c r="BY37" i="1"/>
  <c r="BZ37" i="1" s="1"/>
  <c r="CA37" i="1"/>
  <c r="CB37" i="1" s="1"/>
  <c r="CC37" i="1"/>
  <c r="CD37" i="1" s="1"/>
  <c r="CE37" i="1"/>
  <c r="CF37" i="1" s="1"/>
  <c r="CG37" i="1"/>
  <c r="CH37" i="1" s="1"/>
  <c r="CI37" i="1"/>
  <c r="CJ37" i="1" s="1"/>
  <c r="CK37" i="1"/>
  <c r="CL37" i="1" s="1"/>
  <c r="CM37" i="1"/>
  <c r="CN37" i="1" s="1"/>
  <c r="CO37" i="1"/>
  <c r="CP37" i="1" s="1"/>
  <c r="CQ37" i="1"/>
  <c r="CR37" i="1" s="1"/>
  <c r="CS37" i="1"/>
  <c r="CT37" i="1" s="1"/>
  <c r="BW38" i="1"/>
  <c r="BX38" i="1" s="1"/>
  <c r="BY38" i="1"/>
  <c r="BZ38" i="1" s="1"/>
  <c r="CA38" i="1"/>
  <c r="CB38" i="1" s="1"/>
  <c r="CC38" i="1"/>
  <c r="CD38" i="1" s="1"/>
  <c r="CE38" i="1"/>
  <c r="CF38" i="1" s="1"/>
  <c r="CG38" i="1"/>
  <c r="CH38" i="1" s="1"/>
  <c r="CI38" i="1"/>
  <c r="CJ38" i="1" s="1"/>
  <c r="CK38" i="1"/>
  <c r="CL38" i="1" s="1"/>
  <c r="CM38" i="1"/>
  <c r="CN38" i="1" s="1"/>
  <c r="CO38" i="1"/>
  <c r="CP38" i="1" s="1"/>
  <c r="CQ38" i="1"/>
  <c r="CR38" i="1" s="1"/>
  <c r="CS38" i="1"/>
  <c r="CT38" i="1" s="1"/>
  <c r="BW39" i="1"/>
  <c r="BX39" i="1" s="1"/>
  <c r="BY39" i="1"/>
  <c r="BZ39" i="1" s="1"/>
  <c r="CA39" i="1"/>
  <c r="CB39" i="1" s="1"/>
  <c r="CC39" i="1"/>
  <c r="CD39" i="1" s="1"/>
  <c r="CE39" i="1"/>
  <c r="CF39" i="1" s="1"/>
  <c r="CG39" i="1"/>
  <c r="CH39" i="1" s="1"/>
  <c r="CI39" i="1"/>
  <c r="CJ39" i="1" s="1"/>
  <c r="CK39" i="1"/>
  <c r="CL39" i="1" s="1"/>
  <c r="CM39" i="1"/>
  <c r="CN39" i="1" s="1"/>
  <c r="CO39" i="1"/>
  <c r="CP39" i="1" s="1"/>
  <c r="CQ39" i="1"/>
  <c r="CR39" i="1" s="1"/>
  <c r="CS39" i="1"/>
  <c r="CT39" i="1" s="1"/>
  <c r="BW40" i="1"/>
  <c r="BX40" i="1" s="1"/>
  <c r="BY40" i="1"/>
  <c r="BZ40" i="1" s="1"/>
  <c r="CA40" i="1"/>
  <c r="CB40" i="1" s="1"/>
  <c r="CC40" i="1"/>
  <c r="CD40" i="1" s="1"/>
  <c r="CE40" i="1"/>
  <c r="CF40" i="1" s="1"/>
  <c r="CG40" i="1"/>
  <c r="CH40" i="1" s="1"/>
  <c r="CI40" i="1"/>
  <c r="CJ40" i="1" s="1"/>
  <c r="CK40" i="1"/>
  <c r="CL40" i="1" s="1"/>
  <c r="CM40" i="1"/>
  <c r="CN40" i="1" s="1"/>
  <c r="CO40" i="1"/>
  <c r="CP40" i="1" s="1"/>
  <c r="CQ40" i="1"/>
  <c r="CR40" i="1" s="1"/>
  <c r="CS40" i="1"/>
  <c r="CT40" i="1" s="1"/>
  <c r="BW41" i="1"/>
  <c r="BX41" i="1" s="1"/>
  <c r="BY41" i="1"/>
  <c r="BZ41" i="1" s="1"/>
  <c r="CA41" i="1"/>
  <c r="CB41" i="1" s="1"/>
  <c r="CC41" i="1"/>
  <c r="CD41" i="1" s="1"/>
  <c r="CE41" i="1"/>
  <c r="CF41" i="1" s="1"/>
  <c r="CG41" i="1"/>
  <c r="CH41" i="1" s="1"/>
  <c r="CI41" i="1"/>
  <c r="CJ41" i="1" s="1"/>
  <c r="CK41" i="1"/>
  <c r="CL41" i="1" s="1"/>
  <c r="CM41" i="1"/>
  <c r="CN41" i="1" s="1"/>
  <c r="CO41" i="1"/>
  <c r="CP41" i="1" s="1"/>
  <c r="CQ41" i="1"/>
  <c r="CR41" i="1" s="1"/>
  <c r="CS41" i="1"/>
  <c r="CT41" i="1" s="1"/>
  <c r="BW42" i="1"/>
  <c r="BX42" i="1" s="1"/>
  <c r="BY42" i="1"/>
  <c r="BZ42" i="1" s="1"/>
  <c r="CA42" i="1"/>
  <c r="CB42" i="1" s="1"/>
  <c r="CC42" i="1"/>
  <c r="CD42" i="1" s="1"/>
  <c r="CE42" i="1"/>
  <c r="CF42" i="1" s="1"/>
  <c r="CG42" i="1"/>
  <c r="CH42" i="1" s="1"/>
  <c r="CI42" i="1"/>
  <c r="CJ42" i="1" s="1"/>
  <c r="CK42" i="1"/>
  <c r="CL42" i="1" s="1"/>
  <c r="CM42" i="1"/>
  <c r="CN42" i="1" s="1"/>
  <c r="CO42" i="1"/>
  <c r="CP42" i="1" s="1"/>
  <c r="CQ42" i="1"/>
  <c r="CR42" i="1" s="1"/>
  <c r="CS42" i="1"/>
  <c r="CT42" i="1" s="1"/>
  <c r="BW43" i="1"/>
  <c r="BX43" i="1" s="1"/>
  <c r="BY43" i="1"/>
  <c r="BZ43" i="1" s="1"/>
  <c r="CA43" i="1"/>
  <c r="CB43" i="1" s="1"/>
  <c r="CC43" i="1"/>
  <c r="CD43" i="1" s="1"/>
  <c r="CE43" i="1"/>
  <c r="CF43" i="1" s="1"/>
  <c r="CG43" i="1"/>
  <c r="CH43" i="1" s="1"/>
  <c r="CI43" i="1"/>
  <c r="CJ43" i="1" s="1"/>
  <c r="CK43" i="1"/>
  <c r="CL43" i="1" s="1"/>
  <c r="CM43" i="1"/>
  <c r="CN43" i="1" s="1"/>
  <c r="CO43" i="1"/>
  <c r="CP43" i="1" s="1"/>
  <c r="CQ43" i="1"/>
  <c r="CR43" i="1" s="1"/>
  <c r="CS43" i="1"/>
  <c r="CT43" i="1" s="1"/>
  <c r="BW44" i="1"/>
  <c r="BX44" i="1" s="1"/>
  <c r="BY44" i="1"/>
  <c r="BZ44" i="1" s="1"/>
  <c r="CA44" i="1"/>
  <c r="CB44" i="1" s="1"/>
  <c r="CC44" i="1"/>
  <c r="CD44" i="1" s="1"/>
  <c r="CE44" i="1"/>
  <c r="CF44" i="1" s="1"/>
  <c r="CG44" i="1"/>
  <c r="CH44" i="1" s="1"/>
  <c r="CI44" i="1"/>
  <c r="CJ44" i="1" s="1"/>
  <c r="CK44" i="1"/>
  <c r="CL44" i="1" s="1"/>
  <c r="CM44" i="1"/>
  <c r="CN44" i="1" s="1"/>
  <c r="CO44" i="1"/>
  <c r="CP44" i="1" s="1"/>
  <c r="CQ44" i="1"/>
  <c r="CR44" i="1" s="1"/>
  <c r="CS44" i="1"/>
  <c r="CT44" i="1" s="1"/>
  <c r="BW45" i="1"/>
  <c r="BX45" i="1" s="1"/>
  <c r="BY45" i="1"/>
  <c r="BZ45" i="1" s="1"/>
  <c r="CA45" i="1"/>
  <c r="CB45" i="1" s="1"/>
  <c r="CC45" i="1"/>
  <c r="CD45" i="1" s="1"/>
  <c r="CE45" i="1"/>
  <c r="CF45" i="1" s="1"/>
  <c r="CG45" i="1"/>
  <c r="CH45" i="1" s="1"/>
  <c r="CI45" i="1"/>
  <c r="CJ45" i="1" s="1"/>
  <c r="CK45" i="1"/>
  <c r="CL45" i="1" s="1"/>
  <c r="CM45" i="1"/>
  <c r="CN45" i="1" s="1"/>
  <c r="CO45" i="1"/>
  <c r="CP45" i="1" s="1"/>
  <c r="CQ45" i="1"/>
  <c r="CR45" i="1" s="1"/>
  <c r="CS45" i="1"/>
  <c r="CT45" i="1" s="1"/>
  <c r="BW46" i="1"/>
  <c r="BX46" i="1" s="1"/>
  <c r="BY46" i="1"/>
  <c r="BZ46" i="1" s="1"/>
  <c r="CA46" i="1"/>
  <c r="CB46" i="1" s="1"/>
  <c r="CC46" i="1"/>
  <c r="CD46" i="1" s="1"/>
  <c r="CE46" i="1"/>
  <c r="CF46" i="1" s="1"/>
  <c r="CG46" i="1"/>
  <c r="CH46" i="1" s="1"/>
  <c r="CI46" i="1"/>
  <c r="CJ46" i="1" s="1"/>
  <c r="CK46" i="1"/>
  <c r="CL46" i="1" s="1"/>
  <c r="CM46" i="1"/>
  <c r="CN46" i="1" s="1"/>
  <c r="CO46" i="1"/>
  <c r="CP46" i="1" s="1"/>
  <c r="CQ46" i="1"/>
  <c r="CR46" i="1" s="1"/>
  <c r="CS46" i="1"/>
  <c r="CT46" i="1" s="1"/>
  <c r="BW47" i="1"/>
  <c r="BX47" i="1" s="1"/>
  <c r="BY47" i="1"/>
  <c r="BZ47" i="1" s="1"/>
  <c r="CA47" i="1"/>
  <c r="CB47" i="1" s="1"/>
  <c r="CC47" i="1"/>
  <c r="CD47" i="1" s="1"/>
  <c r="CE47" i="1"/>
  <c r="CF47" i="1" s="1"/>
  <c r="CG47" i="1"/>
  <c r="CH47" i="1" s="1"/>
  <c r="CI47" i="1"/>
  <c r="CJ47" i="1" s="1"/>
  <c r="CK47" i="1"/>
  <c r="CL47" i="1" s="1"/>
  <c r="CM47" i="1"/>
  <c r="CN47" i="1" s="1"/>
  <c r="CO47" i="1"/>
  <c r="CP47" i="1" s="1"/>
  <c r="CQ47" i="1"/>
  <c r="CR47" i="1" s="1"/>
  <c r="CS47" i="1"/>
  <c r="CT47" i="1" s="1"/>
  <c r="BW48" i="1"/>
  <c r="BX48" i="1" s="1"/>
  <c r="BY48" i="1"/>
  <c r="BZ48" i="1" s="1"/>
  <c r="CA48" i="1"/>
  <c r="CB48" i="1" s="1"/>
  <c r="CC48" i="1"/>
  <c r="CD48" i="1" s="1"/>
  <c r="CE48" i="1"/>
  <c r="CF48" i="1" s="1"/>
  <c r="CG48" i="1"/>
  <c r="CH48" i="1" s="1"/>
  <c r="CI48" i="1"/>
  <c r="CJ48" i="1" s="1"/>
  <c r="CK48" i="1"/>
  <c r="CL48" i="1" s="1"/>
  <c r="CM48" i="1"/>
  <c r="CN48" i="1" s="1"/>
  <c r="CO48" i="1"/>
  <c r="CP48" i="1" s="1"/>
  <c r="CQ48" i="1"/>
  <c r="CR48" i="1" s="1"/>
  <c r="CS48" i="1"/>
  <c r="CT48" i="1" s="1"/>
  <c r="BW49" i="1"/>
  <c r="BX49" i="1" s="1"/>
  <c r="BY49" i="1"/>
  <c r="BZ49" i="1" s="1"/>
  <c r="CA49" i="1"/>
  <c r="CB49" i="1" s="1"/>
  <c r="CC49" i="1"/>
  <c r="CD49" i="1" s="1"/>
  <c r="CE49" i="1"/>
  <c r="CF49" i="1" s="1"/>
  <c r="CG49" i="1"/>
  <c r="CH49" i="1" s="1"/>
  <c r="CI49" i="1"/>
  <c r="CJ49" i="1" s="1"/>
  <c r="CK49" i="1"/>
  <c r="CL49" i="1" s="1"/>
  <c r="CM49" i="1"/>
  <c r="CN49" i="1" s="1"/>
  <c r="CO49" i="1"/>
  <c r="CP49" i="1" s="1"/>
  <c r="CQ49" i="1"/>
  <c r="CR49" i="1" s="1"/>
  <c r="CS49" i="1"/>
  <c r="CT49" i="1" s="1"/>
  <c r="BW50" i="1"/>
  <c r="BX50" i="1" s="1"/>
  <c r="BY50" i="1"/>
  <c r="BZ50" i="1" s="1"/>
  <c r="CA50" i="1"/>
  <c r="CB50" i="1" s="1"/>
  <c r="CC50" i="1"/>
  <c r="CD50" i="1" s="1"/>
  <c r="CE50" i="1"/>
  <c r="CF50" i="1" s="1"/>
  <c r="CG50" i="1"/>
  <c r="CH50" i="1" s="1"/>
  <c r="CI50" i="1"/>
  <c r="CJ50" i="1" s="1"/>
  <c r="CK50" i="1"/>
  <c r="CL50" i="1" s="1"/>
  <c r="CM50" i="1"/>
  <c r="CN50" i="1" s="1"/>
  <c r="CO50" i="1"/>
  <c r="CP50" i="1" s="1"/>
  <c r="CQ50" i="1"/>
  <c r="CR50" i="1" s="1"/>
  <c r="CS50" i="1"/>
  <c r="CT50" i="1" s="1"/>
  <c r="BW51" i="1"/>
  <c r="BX51" i="1" s="1"/>
  <c r="BY51" i="1"/>
  <c r="BZ51" i="1" s="1"/>
  <c r="CA51" i="1"/>
  <c r="CB51" i="1" s="1"/>
  <c r="CC51" i="1"/>
  <c r="CD51" i="1" s="1"/>
  <c r="CE51" i="1"/>
  <c r="CF51" i="1" s="1"/>
  <c r="CG51" i="1"/>
  <c r="CH51" i="1" s="1"/>
  <c r="CI51" i="1"/>
  <c r="CJ51" i="1" s="1"/>
  <c r="CK51" i="1"/>
  <c r="CL51" i="1" s="1"/>
  <c r="CM51" i="1"/>
  <c r="CN51" i="1" s="1"/>
  <c r="CO51" i="1"/>
  <c r="CP51" i="1" s="1"/>
  <c r="CQ51" i="1"/>
  <c r="CR51" i="1" s="1"/>
  <c r="CS51" i="1"/>
  <c r="CT51" i="1" s="1"/>
  <c r="BW52" i="1"/>
  <c r="BX52" i="1" s="1"/>
  <c r="BY52" i="1"/>
  <c r="BZ52" i="1" s="1"/>
  <c r="CA52" i="1"/>
  <c r="CB52" i="1" s="1"/>
  <c r="CC52" i="1"/>
  <c r="CD52" i="1" s="1"/>
  <c r="CE52" i="1"/>
  <c r="CF52" i="1" s="1"/>
  <c r="CG52" i="1"/>
  <c r="CH52" i="1" s="1"/>
  <c r="CI52" i="1"/>
  <c r="CJ52" i="1" s="1"/>
  <c r="CK52" i="1"/>
  <c r="CL52" i="1" s="1"/>
  <c r="CM52" i="1"/>
  <c r="CN52" i="1" s="1"/>
  <c r="CO52" i="1"/>
  <c r="CP52" i="1" s="1"/>
  <c r="CQ52" i="1"/>
  <c r="CR52" i="1" s="1"/>
  <c r="CS52" i="1"/>
  <c r="CT52" i="1" s="1"/>
  <c r="BW53" i="1"/>
  <c r="BX53" i="1" s="1"/>
  <c r="BY53" i="1"/>
  <c r="BZ53" i="1" s="1"/>
  <c r="CA53" i="1"/>
  <c r="CB53" i="1" s="1"/>
  <c r="CC53" i="1"/>
  <c r="CD53" i="1" s="1"/>
  <c r="CE53" i="1"/>
  <c r="CF53" i="1" s="1"/>
  <c r="CG53" i="1"/>
  <c r="CH53" i="1" s="1"/>
  <c r="CI53" i="1"/>
  <c r="CJ53" i="1" s="1"/>
  <c r="CK53" i="1"/>
  <c r="CL53" i="1" s="1"/>
  <c r="CM53" i="1"/>
  <c r="CN53" i="1" s="1"/>
  <c r="CO53" i="1"/>
  <c r="CP53" i="1" s="1"/>
  <c r="CQ53" i="1"/>
  <c r="CR53" i="1" s="1"/>
  <c r="CS53" i="1"/>
  <c r="CT53" i="1" s="1"/>
  <c r="BW54" i="1"/>
  <c r="BX54" i="1" s="1"/>
  <c r="BY54" i="1"/>
  <c r="BZ54" i="1" s="1"/>
  <c r="CA54" i="1"/>
  <c r="CB54" i="1" s="1"/>
  <c r="CC54" i="1"/>
  <c r="CD54" i="1" s="1"/>
  <c r="CE54" i="1"/>
  <c r="CF54" i="1" s="1"/>
  <c r="CG54" i="1"/>
  <c r="CH54" i="1" s="1"/>
  <c r="CI54" i="1"/>
  <c r="CJ54" i="1" s="1"/>
  <c r="CK54" i="1"/>
  <c r="CL54" i="1" s="1"/>
  <c r="CM54" i="1"/>
  <c r="CN54" i="1" s="1"/>
  <c r="CO54" i="1"/>
  <c r="CP54" i="1" s="1"/>
  <c r="CQ54" i="1"/>
  <c r="CR54" i="1" s="1"/>
  <c r="CS54" i="1"/>
  <c r="CT54" i="1" s="1"/>
  <c r="BW55" i="1"/>
  <c r="BX55" i="1" s="1"/>
  <c r="BY55" i="1"/>
  <c r="BZ55" i="1" s="1"/>
  <c r="CA55" i="1"/>
  <c r="CB55" i="1" s="1"/>
  <c r="CC55" i="1"/>
  <c r="CD55" i="1" s="1"/>
  <c r="CE55" i="1"/>
  <c r="CF55" i="1" s="1"/>
  <c r="CG55" i="1"/>
  <c r="CH55" i="1" s="1"/>
  <c r="CI55" i="1"/>
  <c r="CJ55" i="1" s="1"/>
  <c r="CK55" i="1"/>
  <c r="CL55" i="1" s="1"/>
  <c r="CM55" i="1"/>
  <c r="CN55" i="1" s="1"/>
  <c r="CO55" i="1"/>
  <c r="CP55" i="1" s="1"/>
  <c r="CQ55" i="1"/>
  <c r="CR55" i="1" s="1"/>
  <c r="CS55" i="1"/>
  <c r="CT55" i="1" s="1"/>
  <c r="BW56" i="1"/>
  <c r="BX56" i="1" s="1"/>
  <c r="BY56" i="1"/>
  <c r="BZ56" i="1" s="1"/>
  <c r="CA56" i="1"/>
  <c r="CB56" i="1" s="1"/>
  <c r="CC56" i="1"/>
  <c r="CD56" i="1" s="1"/>
  <c r="CE56" i="1"/>
  <c r="CF56" i="1" s="1"/>
  <c r="CG56" i="1"/>
  <c r="CH56" i="1" s="1"/>
  <c r="CI56" i="1"/>
  <c r="CJ56" i="1" s="1"/>
  <c r="CK56" i="1"/>
  <c r="CL56" i="1" s="1"/>
  <c r="CM56" i="1"/>
  <c r="CN56" i="1" s="1"/>
  <c r="CO56" i="1"/>
  <c r="CP56" i="1" s="1"/>
  <c r="CQ56" i="1"/>
  <c r="CR56" i="1" s="1"/>
  <c r="CS56" i="1"/>
  <c r="CT56" i="1" s="1"/>
  <c r="BW57" i="1"/>
  <c r="BX57" i="1" s="1"/>
  <c r="BY57" i="1"/>
  <c r="BZ57" i="1" s="1"/>
  <c r="CA57" i="1"/>
  <c r="CB57" i="1" s="1"/>
  <c r="CC57" i="1"/>
  <c r="CD57" i="1" s="1"/>
  <c r="CE57" i="1"/>
  <c r="CF57" i="1" s="1"/>
  <c r="CG57" i="1"/>
  <c r="CH57" i="1" s="1"/>
  <c r="CI57" i="1"/>
  <c r="CJ57" i="1" s="1"/>
  <c r="CK57" i="1"/>
  <c r="CL57" i="1" s="1"/>
  <c r="CM57" i="1"/>
  <c r="CN57" i="1" s="1"/>
  <c r="CO57" i="1"/>
  <c r="CP57" i="1" s="1"/>
  <c r="CQ57" i="1"/>
  <c r="CR57" i="1" s="1"/>
  <c r="CS57" i="1"/>
  <c r="CT57" i="1" s="1"/>
  <c r="BW58" i="1"/>
  <c r="BX58" i="1" s="1"/>
  <c r="BY58" i="1"/>
  <c r="BZ58" i="1" s="1"/>
  <c r="CA58" i="1"/>
  <c r="CB58" i="1" s="1"/>
  <c r="CC58" i="1"/>
  <c r="CD58" i="1" s="1"/>
  <c r="CE58" i="1"/>
  <c r="CF58" i="1" s="1"/>
  <c r="CG58" i="1"/>
  <c r="CH58" i="1" s="1"/>
  <c r="CI58" i="1"/>
  <c r="CJ58" i="1" s="1"/>
  <c r="CK58" i="1"/>
  <c r="CL58" i="1" s="1"/>
  <c r="CM58" i="1"/>
  <c r="CN58" i="1" s="1"/>
  <c r="CO58" i="1"/>
  <c r="CP58" i="1" s="1"/>
  <c r="CQ58" i="1"/>
  <c r="CR58" i="1" s="1"/>
  <c r="CS58" i="1"/>
  <c r="CT58" i="1" s="1"/>
  <c r="BW59" i="1"/>
  <c r="BX59" i="1" s="1"/>
  <c r="BY59" i="1"/>
  <c r="BZ59" i="1" s="1"/>
  <c r="CA59" i="1"/>
  <c r="CB59" i="1" s="1"/>
  <c r="CC59" i="1"/>
  <c r="CD59" i="1" s="1"/>
  <c r="CE59" i="1"/>
  <c r="CF59" i="1" s="1"/>
  <c r="CG59" i="1"/>
  <c r="CH59" i="1" s="1"/>
  <c r="CI59" i="1"/>
  <c r="CJ59" i="1" s="1"/>
  <c r="CK59" i="1"/>
  <c r="CL59" i="1" s="1"/>
  <c r="CM59" i="1"/>
  <c r="CN59" i="1" s="1"/>
  <c r="CO59" i="1"/>
  <c r="CP59" i="1" s="1"/>
  <c r="CQ59" i="1"/>
  <c r="CR59" i="1" s="1"/>
  <c r="CS59" i="1"/>
  <c r="CT59" i="1" s="1"/>
  <c r="BW60" i="1"/>
  <c r="BX60" i="1" s="1"/>
  <c r="BY60" i="1"/>
  <c r="BZ60" i="1" s="1"/>
  <c r="CA60" i="1"/>
  <c r="CB60" i="1" s="1"/>
  <c r="CC60" i="1"/>
  <c r="CD60" i="1" s="1"/>
  <c r="CE60" i="1"/>
  <c r="CF60" i="1" s="1"/>
  <c r="CG60" i="1"/>
  <c r="CH60" i="1" s="1"/>
  <c r="CI60" i="1"/>
  <c r="CJ60" i="1" s="1"/>
  <c r="CK60" i="1"/>
  <c r="CL60" i="1" s="1"/>
  <c r="CM60" i="1"/>
  <c r="CN60" i="1" s="1"/>
  <c r="CO60" i="1"/>
  <c r="CP60" i="1" s="1"/>
  <c r="CQ60" i="1"/>
  <c r="CR60" i="1" s="1"/>
  <c r="CS60" i="1"/>
  <c r="CT60" i="1" s="1"/>
  <c r="BW61" i="1"/>
  <c r="BX61" i="1" s="1"/>
  <c r="BY61" i="1"/>
  <c r="BZ61" i="1" s="1"/>
  <c r="CA61" i="1"/>
  <c r="CB61" i="1" s="1"/>
  <c r="CC61" i="1"/>
  <c r="CD61" i="1" s="1"/>
  <c r="CE61" i="1"/>
  <c r="CF61" i="1" s="1"/>
  <c r="CG61" i="1"/>
  <c r="CH61" i="1" s="1"/>
  <c r="CI61" i="1"/>
  <c r="CJ61" i="1" s="1"/>
  <c r="CK61" i="1"/>
  <c r="CL61" i="1" s="1"/>
  <c r="CM61" i="1"/>
  <c r="CN61" i="1" s="1"/>
  <c r="CO61" i="1"/>
  <c r="CP61" i="1" s="1"/>
  <c r="CQ61" i="1"/>
  <c r="CR61" i="1" s="1"/>
  <c r="CS61" i="1"/>
  <c r="CT61" i="1" s="1"/>
  <c r="BW62" i="1"/>
  <c r="BX62" i="1" s="1"/>
  <c r="BY62" i="1"/>
  <c r="BZ62" i="1" s="1"/>
  <c r="CA62" i="1"/>
  <c r="CB62" i="1" s="1"/>
  <c r="CC62" i="1"/>
  <c r="CD62" i="1" s="1"/>
  <c r="CE62" i="1"/>
  <c r="CF62" i="1" s="1"/>
  <c r="CG62" i="1"/>
  <c r="CH62" i="1" s="1"/>
  <c r="CI62" i="1"/>
  <c r="CJ62" i="1" s="1"/>
  <c r="CK62" i="1"/>
  <c r="CL62" i="1" s="1"/>
  <c r="CM62" i="1"/>
  <c r="CN62" i="1" s="1"/>
  <c r="CO62" i="1"/>
  <c r="CP62" i="1" s="1"/>
  <c r="CQ62" i="1"/>
  <c r="CR62" i="1" s="1"/>
  <c r="CS62" i="1"/>
  <c r="CT62" i="1" s="1"/>
  <c r="BW24" i="1"/>
  <c r="BX24" i="1" s="1"/>
  <c r="BY24" i="1"/>
  <c r="BZ24" i="1" s="1"/>
  <c r="CA24" i="1"/>
  <c r="CB24" i="1" s="1"/>
  <c r="CC24" i="1"/>
  <c r="CD24" i="1" s="1"/>
  <c r="CE24" i="1"/>
  <c r="CF24" i="1" s="1"/>
  <c r="CG24" i="1"/>
  <c r="CH24" i="1" s="1"/>
  <c r="CI24" i="1"/>
  <c r="CJ24" i="1" s="1"/>
  <c r="CK24" i="1"/>
  <c r="CL24" i="1" s="1"/>
  <c r="CM24" i="1"/>
  <c r="CN24" i="1" s="1"/>
  <c r="CO24" i="1"/>
  <c r="CP24" i="1" s="1"/>
  <c r="CQ24" i="1"/>
  <c r="CR24" i="1" s="1"/>
  <c r="CS24" i="1"/>
  <c r="CT24" i="1" s="1"/>
  <c r="BY25" i="4"/>
  <c r="BZ25" i="4" s="1"/>
  <c r="CA25" i="4"/>
  <c r="CB25" i="4" s="1"/>
  <c r="CC25" i="4"/>
  <c r="CD25" i="4" s="1"/>
  <c r="CE25" i="4"/>
  <c r="CF25" i="4" s="1"/>
  <c r="CG25" i="4"/>
  <c r="CH25" i="4" s="1"/>
  <c r="CI25" i="4"/>
  <c r="CJ25" i="4" s="1"/>
  <c r="CK25" i="4"/>
  <c r="CL25" i="4" s="1"/>
  <c r="CM25" i="4"/>
  <c r="CN25" i="4" s="1"/>
  <c r="CO25" i="4"/>
  <c r="CP25" i="4" s="1"/>
  <c r="CQ25" i="4"/>
  <c r="CR25" i="4" s="1"/>
  <c r="CS25" i="4"/>
  <c r="CT25" i="4" s="1"/>
  <c r="CU25" i="4"/>
  <c r="CV25" i="4" s="1"/>
  <c r="BY26" i="4"/>
  <c r="BZ26" i="4" s="1"/>
  <c r="CA26" i="4"/>
  <c r="CB26" i="4" s="1"/>
  <c r="CC26" i="4"/>
  <c r="CD26" i="4" s="1"/>
  <c r="CE26" i="4"/>
  <c r="CF26" i="4" s="1"/>
  <c r="CG26" i="4"/>
  <c r="CH26" i="4" s="1"/>
  <c r="CI26" i="4"/>
  <c r="CJ26" i="4" s="1"/>
  <c r="CK26" i="4"/>
  <c r="CL26" i="4" s="1"/>
  <c r="CM26" i="4"/>
  <c r="CN26" i="4" s="1"/>
  <c r="CO26" i="4"/>
  <c r="CP26" i="4" s="1"/>
  <c r="CQ26" i="4"/>
  <c r="CR26" i="4" s="1"/>
  <c r="CS26" i="4"/>
  <c r="CT26" i="4" s="1"/>
  <c r="CU26" i="4"/>
  <c r="CV26" i="4" s="1"/>
  <c r="BY27" i="4"/>
  <c r="BZ27" i="4" s="1"/>
  <c r="CA27" i="4"/>
  <c r="CB27" i="4" s="1"/>
  <c r="CC27" i="4"/>
  <c r="CD27" i="4" s="1"/>
  <c r="CE27" i="4"/>
  <c r="CF27" i="4" s="1"/>
  <c r="CG27" i="4"/>
  <c r="CH27" i="4" s="1"/>
  <c r="CI27" i="4"/>
  <c r="CJ27" i="4" s="1"/>
  <c r="CK27" i="4"/>
  <c r="CL27" i="4" s="1"/>
  <c r="CM27" i="4"/>
  <c r="CN27" i="4" s="1"/>
  <c r="CO27" i="4"/>
  <c r="CP27" i="4" s="1"/>
  <c r="CQ27" i="4"/>
  <c r="CR27" i="4" s="1"/>
  <c r="CS27" i="4"/>
  <c r="CT27" i="4" s="1"/>
  <c r="CU27" i="4"/>
  <c r="CV27" i="4" s="1"/>
  <c r="BY28" i="4"/>
  <c r="BZ28" i="4" s="1"/>
  <c r="CA28" i="4"/>
  <c r="CB28" i="4" s="1"/>
  <c r="CC28" i="4"/>
  <c r="CD28" i="4" s="1"/>
  <c r="CE28" i="4"/>
  <c r="CF28" i="4" s="1"/>
  <c r="CG28" i="4"/>
  <c r="CH28" i="4" s="1"/>
  <c r="CI28" i="4"/>
  <c r="CJ28" i="4" s="1"/>
  <c r="CK28" i="4"/>
  <c r="CL28" i="4" s="1"/>
  <c r="CM28" i="4"/>
  <c r="CN28" i="4" s="1"/>
  <c r="CO28" i="4"/>
  <c r="CP28" i="4" s="1"/>
  <c r="CQ28" i="4"/>
  <c r="CR28" i="4" s="1"/>
  <c r="CS28" i="4"/>
  <c r="CT28" i="4" s="1"/>
  <c r="CU28" i="4"/>
  <c r="CV28" i="4" s="1"/>
  <c r="BY29" i="4"/>
  <c r="BZ29" i="4" s="1"/>
  <c r="CA29" i="4"/>
  <c r="CB29" i="4" s="1"/>
  <c r="CC29" i="4"/>
  <c r="CD29" i="4" s="1"/>
  <c r="CE29" i="4"/>
  <c r="CF29" i="4" s="1"/>
  <c r="CG29" i="4"/>
  <c r="CH29" i="4" s="1"/>
  <c r="CI29" i="4"/>
  <c r="CJ29" i="4" s="1"/>
  <c r="CK29" i="4"/>
  <c r="CL29" i="4" s="1"/>
  <c r="CM29" i="4"/>
  <c r="CN29" i="4" s="1"/>
  <c r="CO29" i="4"/>
  <c r="CP29" i="4" s="1"/>
  <c r="CQ29" i="4"/>
  <c r="CR29" i="4" s="1"/>
  <c r="CS29" i="4"/>
  <c r="CT29" i="4" s="1"/>
  <c r="CU29" i="4"/>
  <c r="CV29" i="4" s="1"/>
  <c r="BY30" i="4"/>
  <c r="BZ30" i="4" s="1"/>
  <c r="CA30" i="4"/>
  <c r="CB30" i="4" s="1"/>
  <c r="CC30" i="4"/>
  <c r="CD30" i="4" s="1"/>
  <c r="CE30" i="4"/>
  <c r="CF30" i="4" s="1"/>
  <c r="CG30" i="4"/>
  <c r="CH30" i="4" s="1"/>
  <c r="CI30" i="4"/>
  <c r="CJ30" i="4" s="1"/>
  <c r="CK30" i="4"/>
  <c r="CL30" i="4" s="1"/>
  <c r="CM30" i="4"/>
  <c r="CN30" i="4" s="1"/>
  <c r="CO30" i="4"/>
  <c r="CP30" i="4" s="1"/>
  <c r="CQ30" i="4"/>
  <c r="CR30" i="4" s="1"/>
  <c r="CS30" i="4"/>
  <c r="CT30" i="4" s="1"/>
  <c r="CU30" i="4"/>
  <c r="CV30" i="4" s="1"/>
  <c r="BY31" i="4"/>
  <c r="BZ31" i="4" s="1"/>
  <c r="CA31" i="4"/>
  <c r="CB31" i="4" s="1"/>
  <c r="CC31" i="4"/>
  <c r="CD31" i="4" s="1"/>
  <c r="CE31" i="4"/>
  <c r="CF31" i="4" s="1"/>
  <c r="CG31" i="4"/>
  <c r="CH31" i="4" s="1"/>
  <c r="CI31" i="4"/>
  <c r="CJ31" i="4" s="1"/>
  <c r="CK31" i="4"/>
  <c r="CL31" i="4" s="1"/>
  <c r="CM31" i="4"/>
  <c r="CN31" i="4" s="1"/>
  <c r="CO31" i="4"/>
  <c r="CP31" i="4" s="1"/>
  <c r="CQ31" i="4"/>
  <c r="CR31" i="4" s="1"/>
  <c r="CS31" i="4"/>
  <c r="CT31" i="4" s="1"/>
  <c r="CU31" i="4"/>
  <c r="CV31" i="4" s="1"/>
  <c r="BY32" i="4"/>
  <c r="BZ32" i="4" s="1"/>
  <c r="CA32" i="4"/>
  <c r="CB32" i="4" s="1"/>
  <c r="CC32" i="4"/>
  <c r="CD32" i="4" s="1"/>
  <c r="CE32" i="4"/>
  <c r="CF32" i="4" s="1"/>
  <c r="CG32" i="4"/>
  <c r="CH32" i="4" s="1"/>
  <c r="CI32" i="4"/>
  <c r="CJ32" i="4" s="1"/>
  <c r="CK32" i="4"/>
  <c r="CL32" i="4" s="1"/>
  <c r="CM32" i="4"/>
  <c r="CN32" i="4" s="1"/>
  <c r="CO32" i="4"/>
  <c r="CP32" i="4" s="1"/>
  <c r="CQ32" i="4"/>
  <c r="CR32" i="4" s="1"/>
  <c r="CS32" i="4"/>
  <c r="CT32" i="4" s="1"/>
  <c r="CU32" i="4"/>
  <c r="CV32" i="4" s="1"/>
  <c r="BY33" i="4"/>
  <c r="BZ33" i="4" s="1"/>
  <c r="CA33" i="4"/>
  <c r="CB33" i="4" s="1"/>
  <c r="CC33" i="4"/>
  <c r="CD33" i="4" s="1"/>
  <c r="CE33" i="4"/>
  <c r="CF33" i="4" s="1"/>
  <c r="CG33" i="4"/>
  <c r="CH33" i="4" s="1"/>
  <c r="CI33" i="4"/>
  <c r="CJ33" i="4" s="1"/>
  <c r="CK33" i="4"/>
  <c r="CL33" i="4" s="1"/>
  <c r="CM33" i="4"/>
  <c r="CN33" i="4" s="1"/>
  <c r="CO33" i="4"/>
  <c r="CP33" i="4" s="1"/>
  <c r="CQ33" i="4"/>
  <c r="CR33" i="4" s="1"/>
  <c r="CS33" i="4"/>
  <c r="CT33" i="4" s="1"/>
  <c r="CU33" i="4"/>
  <c r="CV33" i="4" s="1"/>
  <c r="BY34" i="4"/>
  <c r="BZ34" i="4" s="1"/>
  <c r="CA34" i="4"/>
  <c r="CB34" i="4" s="1"/>
  <c r="CC34" i="4"/>
  <c r="CD34" i="4" s="1"/>
  <c r="CE34" i="4"/>
  <c r="CF34" i="4" s="1"/>
  <c r="CG34" i="4"/>
  <c r="CH34" i="4" s="1"/>
  <c r="CI34" i="4"/>
  <c r="CJ34" i="4" s="1"/>
  <c r="CK34" i="4"/>
  <c r="CL34" i="4" s="1"/>
  <c r="CM34" i="4"/>
  <c r="CN34" i="4" s="1"/>
  <c r="CO34" i="4"/>
  <c r="CP34" i="4" s="1"/>
  <c r="CQ34" i="4"/>
  <c r="CR34" i="4" s="1"/>
  <c r="CS34" i="4"/>
  <c r="CT34" i="4" s="1"/>
  <c r="CU34" i="4"/>
  <c r="CV34" i="4" s="1"/>
  <c r="BY35" i="4"/>
  <c r="BZ35" i="4" s="1"/>
  <c r="CA35" i="4"/>
  <c r="CB35" i="4" s="1"/>
  <c r="CC35" i="4"/>
  <c r="CD35" i="4" s="1"/>
  <c r="CE35" i="4"/>
  <c r="CF35" i="4" s="1"/>
  <c r="CG35" i="4"/>
  <c r="CH35" i="4" s="1"/>
  <c r="CI35" i="4"/>
  <c r="CJ35" i="4" s="1"/>
  <c r="CK35" i="4"/>
  <c r="CL35" i="4" s="1"/>
  <c r="CM35" i="4"/>
  <c r="CN35" i="4" s="1"/>
  <c r="CO35" i="4"/>
  <c r="CP35" i="4" s="1"/>
  <c r="CQ35" i="4"/>
  <c r="CR35" i="4" s="1"/>
  <c r="CS35" i="4"/>
  <c r="CT35" i="4" s="1"/>
  <c r="CU35" i="4"/>
  <c r="CV35" i="4" s="1"/>
  <c r="BY36" i="4"/>
  <c r="BZ36" i="4" s="1"/>
  <c r="CA36" i="4"/>
  <c r="CB36" i="4" s="1"/>
  <c r="CC36" i="4"/>
  <c r="CD36" i="4" s="1"/>
  <c r="CE36" i="4"/>
  <c r="CF36" i="4" s="1"/>
  <c r="CG36" i="4"/>
  <c r="CH36" i="4" s="1"/>
  <c r="CI36" i="4"/>
  <c r="CJ36" i="4" s="1"/>
  <c r="CK36" i="4"/>
  <c r="CL36" i="4" s="1"/>
  <c r="CM36" i="4"/>
  <c r="CN36" i="4" s="1"/>
  <c r="CO36" i="4"/>
  <c r="CP36" i="4" s="1"/>
  <c r="CQ36" i="4"/>
  <c r="CR36" i="4" s="1"/>
  <c r="CS36" i="4"/>
  <c r="CT36" i="4" s="1"/>
  <c r="CU36" i="4"/>
  <c r="CV36" i="4" s="1"/>
  <c r="BY37" i="4"/>
  <c r="BZ37" i="4" s="1"/>
  <c r="CA37" i="4"/>
  <c r="CB37" i="4" s="1"/>
  <c r="CC37" i="4"/>
  <c r="CD37" i="4" s="1"/>
  <c r="CE37" i="4"/>
  <c r="CF37" i="4" s="1"/>
  <c r="CG37" i="4"/>
  <c r="CH37" i="4" s="1"/>
  <c r="CI37" i="4"/>
  <c r="CJ37" i="4" s="1"/>
  <c r="CK37" i="4"/>
  <c r="CL37" i="4" s="1"/>
  <c r="CM37" i="4"/>
  <c r="CN37" i="4" s="1"/>
  <c r="CO37" i="4"/>
  <c r="CP37" i="4" s="1"/>
  <c r="CQ37" i="4"/>
  <c r="CR37" i="4" s="1"/>
  <c r="CS37" i="4"/>
  <c r="CT37" i="4" s="1"/>
  <c r="CU37" i="4"/>
  <c r="CV37" i="4" s="1"/>
  <c r="BY38" i="4"/>
  <c r="BZ38" i="4" s="1"/>
  <c r="CA38" i="4"/>
  <c r="CB38" i="4" s="1"/>
  <c r="CC38" i="4"/>
  <c r="CD38" i="4" s="1"/>
  <c r="CE38" i="4"/>
  <c r="CF38" i="4" s="1"/>
  <c r="CG38" i="4"/>
  <c r="CH38" i="4" s="1"/>
  <c r="CI38" i="4"/>
  <c r="CJ38" i="4" s="1"/>
  <c r="CK38" i="4"/>
  <c r="CL38" i="4" s="1"/>
  <c r="CM38" i="4"/>
  <c r="CN38" i="4" s="1"/>
  <c r="CO38" i="4"/>
  <c r="CP38" i="4" s="1"/>
  <c r="CQ38" i="4"/>
  <c r="CR38" i="4" s="1"/>
  <c r="CS38" i="4"/>
  <c r="CT38" i="4" s="1"/>
  <c r="CU38" i="4"/>
  <c r="CV38" i="4" s="1"/>
  <c r="BY39" i="4"/>
  <c r="BZ39" i="4" s="1"/>
  <c r="CA39" i="4"/>
  <c r="CB39" i="4" s="1"/>
  <c r="CC39" i="4"/>
  <c r="CD39" i="4" s="1"/>
  <c r="CE39" i="4"/>
  <c r="CF39" i="4" s="1"/>
  <c r="CG39" i="4"/>
  <c r="CH39" i="4" s="1"/>
  <c r="CI39" i="4"/>
  <c r="CJ39" i="4" s="1"/>
  <c r="CK39" i="4"/>
  <c r="CL39" i="4" s="1"/>
  <c r="CM39" i="4"/>
  <c r="CN39" i="4" s="1"/>
  <c r="CO39" i="4"/>
  <c r="CP39" i="4" s="1"/>
  <c r="CQ39" i="4"/>
  <c r="CR39" i="4" s="1"/>
  <c r="CS39" i="4"/>
  <c r="CT39" i="4" s="1"/>
  <c r="CU39" i="4"/>
  <c r="CV39" i="4" s="1"/>
  <c r="BY40" i="4"/>
  <c r="BZ40" i="4" s="1"/>
  <c r="CA40" i="4"/>
  <c r="CB40" i="4" s="1"/>
  <c r="CC40" i="4"/>
  <c r="CD40" i="4" s="1"/>
  <c r="CE40" i="4"/>
  <c r="CF40" i="4" s="1"/>
  <c r="CG40" i="4"/>
  <c r="CH40" i="4" s="1"/>
  <c r="CI40" i="4"/>
  <c r="CJ40" i="4" s="1"/>
  <c r="CK40" i="4"/>
  <c r="CL40" i="4" s="1"/>
  <c r="CM40" i="4"/>
  <c r="CN40" i="4" s="1"/>
  <c r="CO40" i="4"/>
  <c r="CP40" i="4" s="1"/>
  <c r="CQ40" i="4"/>
  <c r="CR40" i="4" s="1"/>
  <c r="CS40" i="4"/>
  <c r="CT40" i="4" s="1"/>
  <c r="CU40" i="4"/>
  <c r="CV40" i="4" s="1"/>
  <c r="BY41" i="4"/>
  <c r="BZ41" i="4" s="1"/>
  <c r="CA41" i="4"/>
  <c r="CB41" i="4" s="1"/>
  <c r="CC41" i="4"/>
  <c r="CD41" i="4" s="1"/>
  <c r="CE41" i="4"/>
  <c r="CF41" i="4" s="1"/>
  <c r="CG41" i="4"/>
  <c r="CH41" i="4" s="1"/>
  <c r="CI41" i="4"/>
  <c r="CJ41" i="4" s="1"/>
  <c r="CK41" i="4"/>
  <c r="CL41" i="4" s="1"/>
  <c r="CM41" i="4"/>
  <c r="CN41" i="4" s="1"/>
  <c r="CO41" i="4"/>
  <c r="CP41" i="4" s="1"/>
  <c r="CQ41" i="4"/>
  <c r="CR41" i="4" s="1"/>
  <c r="CS41" i="4"/>
  <c r="CT41" i="4" s="1"/>
  <c r="CU41" i="4"/>
  <c r="CV41" i="4" s="1"/>
  <c r="BY42" i="4"/>
  <c r="BZ42" i="4" s="1"/>
  <c r="CA42" i="4"/>
  <c r="CB42" i="4" s="1"/>
  <c r="CC42" i="4"/>
  <c r="CD42" i="4" s="1"/>
  <c r="CE42" i="4"/>
  <c r="CF42" i="4" s="1"/>
  <c r="CG42" i="4"/>
  <c r="CH42" i="4" s="1"/>
  <c r="CI42" i="4"/>
  <c r="CJ42" i="4" s="1"/>
  <c r="CK42" i="4"/>
  <c r="CL42" i="4" s="1"/>
  <c r="CM42" i="4"/>
  <c r="CN42" i="4" s="1"/>
  <c r="CO42" i="4"/>
  <c r="CP42" i="4" s="1"/>
  <c r="CQ42" i="4"/>
  <c r="CR42" i="4" s="1"/>
  <c r="CS42" i="4"/>
  <c r="CT42" i="4" s="1"/>
  <c r="CU42" i="4"/>
  <c r="CV42" i="4" s="1"/>
  <c r="BY43" i="4"/>
  <c r="BZ43" i="4" s="1"/>
  <c r="CA43" i="4"/>
  <c r="CB43" i="4" s="1"/>
  <c r="CC43" i="4"/>
  <c r="CD43" i="4" s="1"/>
  <c r="CE43" i="4"/>
  <c r="CF43" i="4" s="1"/>
  <c r="CG43" i="4"/>
  <c r="CH43" i="4" s="1"/>
  <c r="CI43" i="4"/>
  <c r="CJ43" i="4" s="1"/>
  <c r="CK43" i="4"/>
  <c r="CL43" i="4" s="1"/>
  <c r="CM43" i="4"/>
  <c r="CN43" i="4" s="1"/>
  <c r="CO43" i="4"/>
  <c r="CP43" i="4" s="1"/>
  <c r="CQ43" i="4"/>
  <c r="CR43" i="4" s="1"/>
  <c r="CS43" i="4"/>
  <c r="CT43" i="4" s="1"/>
  <c r="CU43" i="4"/>
  <c r="CV43" i="4" s="1"/>
  <c r="BY44" i="4"/>
  <c r="BZ44" i="4" s="1"/>
  <c r="CA44" i="4"/>
  <c r="CB44" i="4" s="1"/>
  <c r="CC44" i="4"/>
  <c r="CD44" i="4" s="1"/>
  <c r="CE44" i="4"/>
  <c r="CF44" i="4" s="1"/>
  <c r="CG44" i="4"/>
  <c r="CH44" i="4" s="1"/>
  <c r="CI44" i="4"/>
  <c r="CJ44" i="4" s="1"/>
  <c r="CK44" i="4"/>
  <c r="CL44" i="4" s="1"/>
  <c r="CM44" i="4"/>
  <c r="CN44" i="4" s="1"/>
  <c r="CO44" i="4"/>
  <c r="CP44" i="4" s="1"/>
  <c r="CQ44" i="4"/>
  <c r="CR44" i="4" s="1"/>
  <c r="CS44" i="4"/>
  <c r="CT44" i="4" s="1"/>
  <c r="CU44" i="4"/>
  <c r="CV44" i="4" s="1"/>
  <c r="BY45" i="4"/>
  <c r="BZ45" i="4" s="1"/>
  <c r="CA45" i="4"/>
  <c r="CB45" i="4" s="1"/>
  <c r="CC45" i="4"/>
  <c r="CD45" i="4" s="1"/>
  <c r="CE45" i="4"/>
  <c r="CF45" i="4" s="1"/>
  <c r="CG45" i="4"/>
  <c r="CH45" i="4" s="1"/>
  <c r="CI45" i="4"/>
  <c r="CJ45" i="4" s="1"/>
  <c r="CK45" i="4"/>
  <c r="CL45" i="4" s="1"/>
  <c r="CM45" i="4"/>
  <c r="CN45" i="4" s="1"/>
  <c r="CO45" i="4"/>
  <c r="CP45" i="4" s="1"/>
  <c r="CQ45" i="4"/>
  <c r="CR45" i="4" s="1"/>
  <c r="CS45" i="4"/>
  <c r="CT45" i="4" s="1"/>
  <c r="CU45" i="4"/>
  <c r="CV45" i="4" s="1"/>
  <c r="BY46" i="4"/>
  <c r="BZ46" i="4" s="1"/>
  <c r="CA46" i="4"/>
  <c r="CB46" i="4" s="1"/>
  <c r="CC46" i="4"/>
  <c r="CD46" i="4" s="1"/>
  <c r="CE46" i="4"/>
  <c r="CF46" i="4" s="1"/>
  <c r="CG46" i="4"/>
  <c r="CH46" i="4" s="1"/>
  <c r="CI46" i="4"/>
  <c r="CJ46" i="4" s="1"/>
  <c r="CK46" i="4"/>
  <c r="CL46" i="4" s="1"/>
  <c r="CM46" i="4"/>
  <c r="CN46" i="4" s="1"/>
  <c r="CO46" i="4"/>
  <c r="CP46" i="4" s="1"/>
  <c r="CQ46" i="4"/>
  <c r="CR46" i="4" s="1"/>
  <c r="CS46" i="4"/>
  <c r="CT46" i="4" s="1"/>
  <c r="CU46" i="4"/>
  <c r="CV46" i="4" s="1"/>
  <c r="BY47" i="4"/>
  <c r="BZ47" i="4" s="1"/>
  <c r="CA47" i="4"/>
  <c r="CB47" i="4" s="1"/>
  <c r="CC47" i="4"/>
  <c r="CD47" i="4" s="1"/>
  <c r="CE47" i="4"/>
  <c r="CF47" i="4" s="1"/>
  <c r="CG47" i="4"/>
  <c r="CH47" i="4" s="1"/>
  <c r="CI47" i="4"/>
  <c r="CJ47" i="4" s="1"/>
  <c r="CK47" i="4"/>
  <c r="CL47" i="4" s="1"/>
  <c r="CM47" i="4"/>
  <c r="CN47" i="4" s="1"/>
  <c r="CO47" i="4"/>
  <c r="CP47" i="4" s="1"/>
  <c r="CQ47" i="4"/>
  <c r="CR47" i="4" s="1"/>
  <c r="CS47" i="4"/>
  <c r="CT47" i="4" s="1"/>
  <c r="CU47" i="4"/>
  <c r="CV47" i="4" s="1"/>
  <c r="BY48" i="4"/>
  <c r="BZ48" i="4" s="1"/>
  <c r="CA48" i="4"/>
  <c r="CB48" i="4" s="1"/>
  <c r="CC48" i="4"/>
  <c r="CD48" i="4" s="1"/>
  <c r="CE48" i="4"/>
  <c r="CF48" i="4" s="1"/>
  <c r="CG48" i="4"/>
  <c r="CH48" i="4" s="1"/>
  <c r="CI48" i="4"/>
  <c r="CJ48" i="4" s="1"/>
  <c r="CK48" i="4"/>
  <c r="CL48" i="4" s="1"/>
  <c r="CM48" i="4"/>
  <c r="CN48" i="4" s="1"/>
  <c r="CO48" i="4"/>
  <c r="CP48" i="4" s="1"/>
  <c r="CQ48" i="4"/>
  <c r="CR48" i="4" s="1"/>
  <c r="CS48" i="4"/>
  <c r="CT48" i="4" s="1"/>
  <c r="CU48" i="4"/>
  <c r="CV48" i="4" s="1"/>
  <c r="BY49" i="4"/>
  <c r="BZ49" i="4" s="1"/>
  <c r="CA49" i="4"/>
  <c r="CB49" i="4" s="1"/>
  <c r="CC49" i="4"/>
  <c r="CD49" i="4" s="1"/>
  <c r="CE49" i="4"/>
  <c r="CF49" i="4" s="1"/>
  <c r="CG49" i="4"/>
  <c r="CH49" i="4" s="1"/>
  <c r="CI49" i="4"/>
  <c r="CJ49" i="4" s="1"/>
  <c r="CK49" i="4"/>
  <c r="CL49" i="4" s="1"/>
  <c r="CM49" i="4"/>
  <c r="CN49" i="4" s="1"/>
  <c r="CO49" i="4"/>
  <c r="CP49" i="4" s="1"/>
  <c r="CQ49" i="4"/>
  <c r="CR49" i="4" s="1"/>
  <c r="CS49" i="4"/>
  <c r="CT49" i="4" s="1"/>
  <c r="CU49" i="4"/>
  <c r="CV49" i="4" s="1"/>
  <c r="BY50" i="4"/>
  <c r="BZ50" i="4" s="1"/>
  <c r="CA50" i="4"/>
  <c r="CB50" i="4" s="1"/>
  <c r="CC50" i="4"/>
  <c r="CD50" i="4" s="1"/>
  <c r="CE50" i="4"/>
  <c r="CF50" i="4" s="1"/>
  <c r="CG50" i="4"/>
  <c r="CH50" i="4" s="1"/>
  <c r="CI50" i="4"/>
  <c r="CJ50" i="4" s="1"/>
  <c r="CK50" i="4"/>
  <c r="CL50" i="4" s="1"/>
  <c r="CM50" i="4"/>
  <c r="CN50" i="4" s="1"/>
  <c r="CO50" i="4"/>
  <c r="CP50" i="4" s="1"/>
  <c r="CQ50" i="4"/>
  <c r="CR50" i="4" s="1"/>
  <c r="CS50" i="4"/>
  <c r="CT50" i="4" s="1"/>
  <c r="CU50" i="4"/>
  <c r="CV50" i="4" s="1"/>
  <c r="BY51" i="4"/>
  <c r="BZ51" i="4" s="1"/>
  <c r="CA51" i="4"/>
  <c r="CB51" i="4" s="1"/>
  <c r="CC51" i="4"/>
  <c r="CD51" i="4" s="1"/>
  <c r="CE51" i="4"/>
  <c r="CF51" i="4" s="1"/>
  <c r="CG51" i="4"/>
  <c r="CH51" i="4" s="1"/>
  <c r="CI51" i="4"/>
  <c r="CJ51" i="4" s="1"/>
  <c r="CK51" i="4"/>
  <c r="CL51" i="4" s="1"/>
  <c r="CM51" i="4"/>
  <c r="CN51" i="4" s="1"/>
  <c r="CO51" i="4"/>
  <c r="CP51" i="4" s="1"/>
  <c r="CQ51" i="4"/>
  <c r="CR51" i="4" s="1"/>
  <c r="CS51" i="4"/>
  <c r="CT51" i="4" s="1"/>
  <c r="CU51" i="4"/>
  <c r="CV51" i="4" s="1"/>
  <c r="BY52" i="4"/>
  <c r="BZ52" i="4" s="1"/>
  <c r="CA52" i="4"/>
  <c r="CB52" i="4" s="1"/>
  <c r="CC52" i="4"/>
  <c r="CD52" i="4" s="1"/>
  <c r="CE52" i="4"/>
  <c r="CF52" i="4" s="1"/>
  <c r="CG52" i="4"/>
  <c r="CH52" i="4" s="1"/>
  <c r="CI52" i="4"/>
  <c r="CJ52" i="4" s="1"/>
  <c r="CK52" i="4"/>
  <c r="CL52" i="4" s="1"/>
  <c r="CM52" i="4"/>
  <c r="CN52" i="4" s="1"/>
  <c r="CO52" i="4"/>
  <c r="CP52" i="4" s="1"/>
  <c r="CQ52" i="4"/>
  <c r="CR52" i="4" s="1"/>
  <c r="CS52" i="4"/>
  <c r="CT52" i="4" s="1"/>
  <c r="CU52" i="4"/>
  <c r="CV52" i="4" s="1"/>
  <c r="BY53" i="4"/>
  <c r="BZ53" i="4" s="1"/>
  <c r="CA53" i="4"/>
  <c r="CB53" i="4" s="1"/>
  <c r="CC53" i="4"/>
  <c r="CD53" i="4" s="1"/>
  <c r="CE53" i="4"/>
  <c r="CF53" i="4" s="1"/>
  <c r="CG53" i="4"/>
  <c r="CH53" i="4" s="1"/>
  <c r="CI53" i="4"/>
  <c r="CJ53" i="4" s="1"/>
  <c r="CK53" i="4"/>
  <c r="CL53" i="4" s="1"/>
  <c r="CM53" i="4"/>
  <c r="CN53" i="4" s="1"/>
  <c r="CO53" i="4"/>
  <c r="CP53" i="4" s="1"/>
  <c r="CQ53" i="4"/>
  <c r="CR53" i="4" s="1"/>
  <c r="CS53" i="4"/>
  <c r="CT53" i="4" s="1"/>
  <c r="CU53" i="4"/>
  <c r="CV53" i="4" s="1"/>
  <c r="BY54" i="4"/>
  <c r="BZ54" i="4" s="1"/>
  <c r="CA54" i="4"/>
  <c r="CB54" i="4" s="1"/>
  <c r="CC54" i="4"/>
  <c r="CD54" i="4" s="1"/>
  <c r="CE54" i="4"/>
  <c r="CF54" i="4" s="1"/>
  <c r="CG54" i="4"/>
  <c r="CH54" i="4" s="1"/>
  <c r="CI54" i="4"/>
  <c r="CJ54" i="4" s="1"/>
  <c r="CK54" i="4"/>
  <c r="CL54" i="4" s="1"/>
  <c r="CM54" i="4"/>
  <c r="CN54" i="4" s="1"/>
  <c r="CO54" i="4"/>
  <c r="CP54" i="4" s="1"/>
  <c r="CQ54" i="4"/>
  <c r="CR54" i="4" s="1"/>
  <c r="CS54" i="4"/>
  <c r="CT54" i="4" s="1"/>
  <c r="CU54" i="4"/>
  <c r="CV54" i="4" s="1"/>
  <c r="BY55" i="4"/>
  <c r="BZ55" i="4" s="1"/>
  <c r="CA55" i="4"/>
  <c r="CB55" i="4" s="1"/>
  <c r="CC55" i="4"/>
  <c r="CD55" i="4" s="1"/>
  <c r="CE55" i="4"/>
  <c r="CF55" i="4" s="1"/>
  <c r="CG55" i="4"/>
  <c r="CH55" i="4" s="1"/>
  <c r="CI55" i="4"/>
  <c r="CJ55" i="4" s="1"/>
  <c r="CK55" i="4"/>
  <c r="CL55" i="4" s="1"/>
  <c r="CM55" i="4"/>
  <c r="CN55" i="4" s="1"/>
  <c r="CO55" i="4"/>
  <c r="CP55" i="4" s="1"/>
  <c r="CQ55" i="4"/>
  <c r="CR55" i="4" s="1"/>
  <c r="CS55" i="4"/>
  <c r="CT55" i="4" s="1"/>
  <c r="CU55" i="4"/>
  <c r="CV55" i="4" s="1"/>
  <c r="BY56" i="4"/>
  <c r="BZ56" i="4" s="1"/>
  <c r="CA56" i="4"/>
  <c r="CB56" i="4" s="1"/>
  <c r="CC56" i="4"/>
  <c r="CD56" i="4" s="1"/>
  <c r="CE56" i="4"/>
  <c r="CF56" i="4" s="1"/>
  <c r="CG56" i="4"/>
  <c r="CH56" i="4" s="1"/>
  <c r="CI56" i="4"/>
  <c r="CJ56" i="4" s="1"/>
  <c r="CK56" i="4"/>
  <c r="CL56" i="4" s="1"/>
  <c r="CM56" i="4"/>
  <c r="CN56" i="4" s="1"/>
  <c r="CO56" i="4"/>
  <c r="CP56" i="4" s="1"/>
  <c r="CQ56" i="4"/>
  <c r="CR56" i="4" s="1"/>
  <c r="CS56" i="4"/>
  <c r="CT56" i="4" s="1"/>
  <c r="CU56" i="4"/>
  <c r="CV56" i="4" s="1"/>
  <c r="BY57" i="4"/>
  <c r="BZ57" i="4" s="1"/>
  <c r="CA57" i="4"/>
  <c r="CB57" i="4" s="1"/>
  <c r="CC57" i="4"/>
  <c r="CD57" i="4" s="1"/>
  <c r="CE57" i="4"/>
  <c r="CF57" i="4" s="1"/>
  <c r="CG57" i="4"/>
  <c r="CH57" i="4" s="1"/>
  <c r="CI57" i="4"/>
  <c r="CJ57" i="4" s="1"/>
  <c r="CK57" i="4"/>
  <c r="CL57" i="4" s="1"/>
  <c r="CM57" i="4"/>
  <c r="CN57" i="4" s="1"/>
  <c r="CO57" i="4"/>
  <c r="CP57" i="4" s="1"/>
  <c r="CQ57" i="4"/>
  <c r="CR57" i="4" s="1"/>
  <c r="CS57" i="4"/>
  <c r="CT57" i="4" s="1"/>
  <c r="CU57" i="4"/>
  <c r="CV57" i="4" s="1"/>
  <c r="BY58" i="4"/>
  <c r="BZ58" i="4" s="1"/>
  <c r="CA58" i="4"/>
  <c r="CB58" i="4" s="1"/>
  <c r="CC58" i="4"/>
  <c r="CD58" i="4" s="1"/>
  <c r="CE58" i="4"/>
  <c r="CF58" i="4" s="1"/>
  <c r="CG58" i="4"/>
  <c r="CH58" i="4" s="1"/>
  <c r="CI58" i="4"/>
  <c r="CJ58" i="4" s="1"/>
  <c r="CK58" i="4"/>
  <c r="CL58" i="4" s="1"/>
  <c r="CM58" i="4"/>
  <c r="CN58" i="4" s="1"/>
  <c r="CO58" i="4"/>
  <c r="CP58" i="4" s="1"/>
  <c r="CQ58" i="4"/>
  <c r="CR58" i="4" s="1"/>
  <c r="CS58" i="4"/>
  <c r="CT58" i="4" s="1"/>
  <c r="CU58" i="4"/>
  <c r="CV58" i="4" s="1"/>
  <c r="BY59" i="4"/>
  <c r="BZ59" i="4" s="1"/>
  <c r="CA59" i="4"/>
  <c r="CB59" i="4" s="1"/>
  <c r="CC59" i="4"/>
  <c r="CD59" i="4" s="1"/>
  <c r="CE59" i="4"/>
  <c r="CF59" i="4" s="1"/>
  <c r="CG59" i="4"/>
  <c r="CH59" i="4" s="1"/>
  <c r="CI59" i="4"/>
  <c r="CJ59" i="4" s="1"/>
  <c r="CK59" i="4"/>
  <c r="CL59" i="4" s="1"/>
  <c r="CM59" i="4"/>
  <c r="CN59" i="4" s="1"/>
  <c r="CO59" i="4"/>
  <c r="CP59" i="4" s="1"/>
  <c r="CQ59" i="4"/>
  <c r="CR59" i="4" s="1"/>
  <c r="CS59" i="4"/>
  <c r="CT59" i="4" s="1"/>
  <c r="CU59" i="4"/>
  <c r="CV59" i="4" s="1"/>
  <c r="BY60" i="4"/>
  <c r="BZ60" i="4" s="1"/>
  <c r="CA60" i="4"/>
  <c r="CB60" i="4" s="1"/>
  <c r="CC60" i="4"/>
  <c r="CD60" i="4" s="1"/>
  <c r="CE60" i="4"/>
  <c r="CF60" i="4" s="1"/>
  <c r="CG60" i="4"/>
  <c r="CH60" i="4" s="1"/>
  <c r="CI60" i="4"/>
  <c r="CJ60" i="4" s="1"/>
  <c r="CK60" i="4"/>
  <c r="CL60" i="4" s="1"/>
  <c r="CM60" i="4"/>
  <c r="CN60" i="4" s="1"/>
  <c r="CO60" i="4"/>
  <c r="CP60" i="4" s="1"/>
  <c r="CQ60" i="4"/>
  <c r="CR60" i="4" s="1"/>
  <c r="CS60" i="4"/>
  <c r="CT60" i="4" s="1"/>
  <c r="CU60" i="4"/>
  <c r="CV60" i="4" s="1"/>
  <c r="BY61" i="4"/>
  <c r="BZ61" i="4" s="1"/>
  <c r="CA61" i="4"/>
  <c r="CB61" i="4" s="1"/>
  <c r="CC61" i="4"/>
  <c r="CD61" i="4" s="1"/>
  <c r="CE61" i="4"/>
  <c r="CF61" i="4" s="1"/>
  <c r="CG61" i="4"/>
  <c r="CH61" i="4" s="1"/>
  <c r="CI61" i="4"/>
  <c r="CJ61" i="4" s="1"/>
  <c r="CK61" i="4"/>
  <c r="CL61" i="4" s="1"/>
  <c r="CM61" i="4"/>
  <c r="CN61" i="4" s="1"/>
  <c r="CO61" i="4"/>
  <c r="CP61" i="4" s="1"/>
  <c r="CQ61" i="4"/>
  <c r="CR61" i="4" s="1"/>
  <c r="CS61" i="4"/>
  <c r="CT61" i="4" s="1"/>
  <c r="CU61" i="4"/>
  <c r="CV61" i="4" s="1"/>
  <c r="BY62" i="4"/>
  <c r="BZ62" i="4" s="1"/>
  <c r="CA62" i="4"/>
  <c r="CB62" i="4" s="1"/>
  <c r="CC62" i="4"/>
  <c r="CD62" i="4" s="1"/>
  <c r="CE62" i="4"/>
  <c r="CF62" i="4" s="1"/>
  <c r="CG62" i="4"/>
  <c r="CH62" i="4" s="1"/>
  <c r="CI62" i="4"/>
  <c r="CJ62" i="4" s="1"/>
  <c r="CK62" i="4"/>
  <c r="CL62" i="4" s="1"/>
  <c r="CM62" i="4"/>
  <c r="CN62" i="4" s="1"/>
  <c r="CO62" i="4"/>
  <c r="CP62" i="4" s="1"/>
  <c r="CQ62" i="4"/>
  <c r="CR62" i="4" s="1"/>
  <c r="CS62" i="4"/>
  <c r="CT62" i="4" s="1"/>
  <c r="CU62" i="4"/>
  <c r="CV62" i="4" s="1"/>
  <c r="BY24" i="4"/>
  <c r="BZ24" i="4" s="1"/>
  <c r="CA24" i="4"/>
  <c r="CB24" i="4" s="1"/>
  <c r="CC24" i="4"/>
  <c r="CD24" i="4" s="1"/>
  <c r="CE24" i="4"/>
  <c r="CF24" i="4" s="1"/>
  <c r="CG24" i="4"/>
  <c r="CH24" i="4" s="1"/>
  <c r="CI24" i="4"/>
  <c r="CJ24" i="4" s="1"/>
  <c r="CK24" i="4"/>
  <c r="CL24" i="4" s="1"/>
  <c r="CM24" i="4"/>
  <c r="CN24" i="4" s="1"/>
  <c r="CO24" i="4"/>
  <c r="CP24" i="4" s="1"/>
  <c r="CQ24" i="4"/>
  <c r="CR24" i="4" s="1"/>
  <c r="CS24" i="4"/>
  <c r="CT24" i="4" s="1"/>
  <c r="CU24" i="4"/>
  <c r="CV24" i="4" s="1"/>
  <c r="BW25" i="3"/>
  <c r="BX25" i="3" s="1"/>
  <c r="BY25" i="3"/>
  <c r="BZ25" i="3" s="1"/>
  <c r="CA25" i="3"/>
  <c r="CB25" i="3" s="1"/>
  <c r="CC25" i="3"/>
  <c r="CD25" i="3" s="1"/>
  <c r="CE25" i="3"/>
  <c r="CF25" i="3" s="1"/>
  <c r="CG25" i="3"/>
  <c r="CH25" i="3" s="1"/>
  <c r="CI25" i="3"/>
  <c r="CJ25" i="3" s="1"/>
  <c r="CK25" i="3"/>
  <c r="CL25" i="3" s="1"/>
  <c r="CM25" i="3"/>
  <c r="CN25" i="3" s="1"/>
  <c r="CO25" i="3"/>
  <c r="CP25" i="3" s="1"/>
  <c r="CQ25" i="3"/>
  <c r="CR25" i="3" s="1"/>
  <c r="CS25" i="3"/>
  <c r="CT25" i="3" s="1"/>
  <c r="CU25" i="3"/>
  <c r="CV25" i="3" s="1"/>
  <c r="BW26" i="3"/>
  <c r="BX26" i="3" s="1"/>
  <c r="BY26" i="3"/>
  <c r="BZ26" i="3" s="1"/>
  <c r="CA26" i="3"/>
  <c r="CB26" i="3" s="1"/>
  <c r="CC26" i="3"/>
  <c r="CD26" i="3" s="1"/>
  <c r="CE26" i="3"/>
  <c r="CF26" i="3" s="1"/>
  <c r="CG26" i="3"/>
  <c r="CH26" i="3" s="1"/>
  <c r="CI26" i="3"/>
  <c r="CJ26" i="3" s="1"/>
  <c r="CK26" i="3"/>
  <c r="CL26" i="3" s="1"/>
  <c r="CM26" i="3"/>
  <c r="CN26" i="3" s="1"/>
  <c r="CO26" i="3"/>
  <c r="CP26" i="3" s="1"/>
  <c r="CQ26" i="3"/>
  <c r="CR26" i="3" s="1"/>
  <c r="CS26" i="3"/>
  <c r="CT26" i="3" s="1"/>
  <c r="CU26" i="3"/>
  <c r="CV26" i="3" s="1"/>
  <c r="BW27" i="3"/>
  <c r="BX27" i="3" s="1"/>
  <c r="BY27" i="3"/>
  <c r="BZ27" i="3" s="1"/>
  <c r="CA27" i="3"/>
  <c r="CB27" i="3" s="1"/>
  <c r="CC27" i="3"/>
  <c r="CD27" i="3" s="1"/>
  <c r="CE27" i="3"/>
  <c r="CF27" i="3" s="1"/>
  <c r="CG27" i="3"/>
  <c r="CH27" i="3" s="1"/>
  <c r="CI27" i="3"/>
  <c r="CJ27" i="3" s="1"/>
  <c r="CK27" i="3"/>
  <c r="CL27" i="3" s="1"/>
  <c r="CM27" i="3"/>
  <c r="CN27" i="3" s="1"/>
  <c r="CO27" i="3"/>
  <c r="CP27" i="3" s="1"/>
  <c r="CQ27" i="3"/>
  <c r="CR27" i="3" s="1"/>
  <c r="CS27" i="3"/>
  <c r="CT27" i="3" s="1"/>
  <c r="CU27" i="3"/>
  <c r="CV27" i="3" s="1"/>
  <c r="BW28" i="3"/>
  <c r="BX28" i="3" s="1"/>
  <c r="BY28" i="3"/>
  <c r="BZ28" i="3" s="1"/>
  <c r="CA28" i="3"/>
  <c r="CB28" i="3" s="1"/>
  <c r="CC28" i="3"/>
  <c r="CD28" i="3" s="1"/>
  <c r="CE28" i="3"/>
  <c r="CF28" i="3" s="1"/>
  <c r="CG28" i="3"/>
  <c r="CH28" i="3" s="1"/>
  <c r="CI28" i="3"/>
  <c r="CJ28" i="3" s="1"/>
  <c r="CK28" i="3"/>
  <c r="CL28" i="3" s="1"/>
  <c r="CM28" i="3"/>
  <c r="CN28" i="3" s="1"/>
  <c r="CO28" i="3"/>
  <c r="CP28" i="3" s="1"/>
  <c r="CQ28" i="3"/>
  <c r="CR28" i="3" s="1"/>
  <c r="CS28" i="3"/>
  <c r="CT28" i="3" s="1"/>
  <c r="CU28" i="3"/>
  <c r="CV28" i="3" s="1"/>
  <c r="BW29" i="3"/>
  <c r="BX29" i="3" s="1"/>
  <c r="BY29" i="3"/>
  <c r="BZ29" i="3" s="1"/>
  <c r="CA29" i="3"/>
  <c r="CB29" i="3" s="1"/>
  <c r="CC29" i="3"/>
  <c r="CD29" i="3" s="1"/>
  <c r="CE29" i="3"/>
  <c r="CF29" i="3" s="1"/>
  <c r="CG29" i="3"/>
  <c r="CH29" i="3" s="1"/>
  <c r="CI29" i="3"/>
  <c r="CJ29" i="3" s="1"/>
  <c r="CK29" i="3"/>
  <c r="CL29" i="3" s="1"/>
  <c r="CM29" i="3"/>
  <c r="CN29" i="3" s="1"/>
  <c r="CO29" i="3"/>
  <c r="CP29" i="3" s="1"/>
  <c r="CQ29" i="3"/>
  <c r="CR29" i="3" s="1"/>
  <c r="CS29" i="3"/>
  <c r="CT29" i="3" s="1"/>
  <c r="CU29" i="3"/>
  <c r="CV29" i="3" s="1"/>
  <c r="BW30" i="3"/>
  <c r="BX30" i="3" s="1"/>
  <c r="BY30" i="3"/>
  <c r="BZ30" i="3" s="1"/>
  <c r="CA30" i="3"/>
  <c r="CB30" i="3" s="1"/>
  <c r="CC30" i="3"/>
  <c r="CD30" i="3" s="1"/>
  <c r="CE30" i="3"/>
  <c r="CF30" i="3" s="1"/>
  <c r="CG30" i="3"/>
  <c r="CH30" i="3" s="1"/>
  <c r="CI30" i="3"/>
  <c r="CJ30" i="3" s="1"/>
  <c r="CK30" i="3"/>
  <c r="CL30" i="3" s="1"/>
  <c r="CM30" i="3"/>
  <c r="CN30" i="3" s="1"/>
  <c r="CO30" i="3"/>
  <c r="CP30" i="3" s="1"/>
  <c r="CQ30" i="3"/>
  <c r="CR30" i="3" s="1"/>
  <c r="CS30" i="3"/>
  <c r="CT30" i="3" s="1"/>
  <c r="CU30" i="3"/>
  <c r="CV30" i="3" s="1"/>
  <c r="BW31" i="3"/>
  <c r="BX31" i="3" s="1"/>
  <c r="BY31" i="3"/>
  <c r="BZ31" i="3" s="1"/>
  <c r="CA31" i="3"/>
  <c r="CB31" i="3" s="1"/>
  <c r="CC31" i="3"/>
  <c r="CD31" i="3" s="1"/>
  <c r="CE31" i="3"/>
  <c r="CF31" i="3" s="1"/>
  <c r="CG31" i="3"/>
  <c r="CH31" i="3" s="1"/>
  <c r="CI31" i="3"/>
  <c r="CJ31" i="3" s="1"/>
  <c r="CK31" i="3"/>
  <c r="CL31" i="3" s="1"/>
  <c r="CM31" i="3"/>
  <c r="CN31" i="3" s="1"/>
  <c r="CO31" i="3"/>
  <c r="CP31" i="3" s="1"/>
  <c r="CQ31" i="3"/>
  <c r="CR31" i="3" s="1"/>
  <c r="CS31" i="3"/>
  <c r="CT31" i="3" s="1"/>
  <c r="CU31" i="3"/>
  <c r="CV31" i="3" s="1"/>
  <c r="BW32" i="3"/>
  <c r="BX32" i="3" s="1"/>
  <c r="BY32" i="3"/>
  <c r="BZ32" i="3" s="1"/>
  <c r="CA32" i="3"/>
  <c r="CB32" i="3" s="1"/>
  <c r="CC32" i="3"/>
  <c r="CD32" i="3" s="1"/>
  <c r="CE32" i="3"/>
  <c r="CF32" i="3" s="1"/>
  <c r="CG32" i="3"/>
  <c r="CH32" i="3" s="1"/>
  <c r="CI32" i="3"/>
  <c r="CJ32" i="3" s="1"/>
  <c r="CK32" i="3"/>
  <c r="CL32" i="3" s="1"/>
  <c r="CM32" i="3"/>
  <c r="CN32" i="3" s="1"/>
  <c r="CO32" i="3"/>
  <c r="CP32" i="3" s="1"/>
  <c r="CQ32" i="3"/>
  <c r="CR32" i="3" s="1"/>
  <c r="CS32" i="3"/>
  <c r="CT32" i="3" s="1"/>
  <c r="CU32" i="3"/>
  <c r="CV32" i="3" s="1"/>
  <c r="BW33" i="3"/>
  <c r="BX33" i="3" s="1"/>
  <c r="BY33" i="3"/>
  <c r="BZ33" i="3" s="1"/>
  <c r="CA33" i="3"/>
  <c r="CB33" i="3" s="1"/>
  <c r="CC33" i="3"/>
  <c r="CD33" i="3" s="1"/>
  <c r="CE33" i="3"/>
  <c r="CF33" i="3" s="1"/>
  <c r="CG33" i="3"/>
  <c r="CH33" i="3" s="1"/>
  <c r="CI33" i="3"/>
  <c r="CJ33" i="3" s="1"/>
  <c r="CK33" i="3"/>
  <c r="CL33" i="3" s="1"/>
  <c r="CM33" i="3"/>
  <c r="CN33" i="3" s="1"/>
  <c r="CO33" i="3"/>
  <c r="CP33" i="3" s="1"/>
  <c r="CQ33" i="3"/>
  <c r="CR33" i="3" s="1"/>
  <c r="CS33" i="3"/>
  <c r="CT33" i="3" s="1"/>
  <c r="CU33" i="3"/>
  <c r="CV33" i="3" s="1"/>
  <c r="BW34" i="3"/>
  <c r="BX34" i="3" s="1"/>
  <c r="BY34" i="3"/>
  <c r="BZ34" i="3" s="1"/>
  <c r="CA34" i="3"/>
  <c r="CB34" i="3" s="1"/>
  <c r="CC34" i="3"/>
  <c r="CD34" i="3" s="1"/>
  <c r="CE34" i="3"/>
  <c r="CF34" i="3" s="1"/>
  <c r="CG34" i="3"/>
  <c r="CH34" i="3" s="1"/>
  <c r="CI34" i="3"/>
  <c r="CJ34" i="3" s="1"/>
  <c r="CK34" i="3"/>
  <c r="CL34" i="3" s="1"/>
  <c r="CM34" i="3"/>
  <c r="CN34" i="3" s="1"/>
  <c r="CO34" i="3"/>
  <c r="CP34" i="3" s="1"/>
  <c r="CQ34" i="3"/>
  <c r="CR34" i="3" s="1"/>
  <c r="CS34" i="3"/>
  <c r="CT34" i="3" s="1"/>
  <c r="CU34" i="3"/>
  <c r="CV34" i="3" s="1"/>
  <c r="BW35" i="3"/>
  <c r="BX35" i="3" s="1"/>
  <c r="BY35" i="3"/>
  <c r="BZ35" i="3" s="1"/>
  <c r="CA35" i="3"/>
  <c r="CB35" i="3" s="1"/>
  <c r="CC35" i="3"/>
  <c r="CD35" i="3" s="1"/>
  <c r="CE35" i="3"/>
  <c r="CF35" i="3" s="1"/>
  <c r="CG35" i="3"/>
  <c r="CH35" i="3" s="1"/>
  <c r="CI35" i="3"/>
  <c r="CJ35" i="3" s="1"/>
  <c r="CK35" i="3"/>
  <c r="CL35" i="3" s="1"/>
  <c r="CM35" i="3"/>
  <c r="CN35" i="3" s="1"/>
  <c r="CO35" i="3"/>
  <c r="CP35" i="3" s="1"/>
  <c r="CQ35" i="3"/>
  <c r="CR35" i="3" s="1"/>
  <c r="CS35" i="3"/>
  <c r="CT35" i="3" s="1"/>
  <c r="CU35" i="3"/>
  <c r="CV35" i="3" s="1"/>
  <c r="BW36" i="3"/>
  <c r="BX36" i="3" s="1"/>
  <c r="BY36" i="3"/>
  <c r="BZ36" i="3" s="1"/>
  <c r="CA36" i="3"/>
  <c r="CB36" i="3" s="1"/>
  <c r="CC36" i="3"/>
  <c r="CD36" i="3" s="1"/>
  <c r="CE36" i="3"/>
  <c r="CF36" i="3" s="1"/>
  <c r="CG36" i="3"/>
  <c r="CH36" i="3" s="1"/>
  <c r="CI36" i="3"/>
  <c r="CJ36" i="3" s="1"/>
  <c r="CK36" i="3"/>
  <c r="CL36" i="3" s="1"/>
  <c r="CM36" i="3"/>
  <c r="CN36" i="3" s="1"/>
  <c r="CO36" i="3"/>
  <c r="CP36" i="3" s="1"/>
  <c r="CQ36" i="3"/>
  <c r="CR36" i="3" s="1"/>
  <c r="CS36" i="3"/>
  <c r="CT36" i="3" s="1"/>
  <c r="CU36" i="3"/>
  <c r="CV36" i="3" s="1"/>
  <c r="BW37" i="3"/>
  <c r="BX37" i="3" s="1"/>
  <c r="BY37" i="3"/>
  <c r="BZ37" i="3" s="1"/>
  <c r="CA37" i="3"/>
  <c r="CB37" i="3" s="1"/>
  <c r="CC37" i="3"/>
  <c r="CD37" i="3" s="1"/>
  <c r="CE37" i="3"/>
  <c r="CF37" i="3" s="1"/>
  <c r="CG37" i="3"/>
  <c r="CH37" i="3" s="1"/>
  <c r="CI37" i="3"/>
  <c r="CJ37" i="3" s="1"/>
  <c r="CK37" i="3"/>
  <c r="CL37" i="3" s="1"/>
  <c r="CM37" i="3"/>
  <c r="CN37" i="3" s="1"/>
  <c r="CO37" i="3"/>
  <c r="CP37" i="3" s="1"/>
  <c r="CQ37" i="3"/>
  <c r="CR37" i="3" s="1"/>
  <c r="CS37" i="3"/>
  <c r="CT37" i="3" s="1"/>
  <c r="CU37" i="3"/>
  <c r="CV37" i="3" s="1"/>
  <c r="BW38" i="3"/>
  <c r="BX38" i="3" s="1"/>
  <c r="BY38" i="3"/>
  <c r="BZ38" i="3" s="1"/>
  <c r="CA38" i="3"/>
  <c r="CB38" i="3" s="1"/>
  <c r="CC38" i="3"/>
  <c r="CD38" i="3" s="1"/>
  <c r="CE38" i="3"/>
  <c r="CF38" i="3" s="1"/>
  <c r="CG38" i="3"/>
  <c r="CH38" i="3" s="1"/>
  <c r="CI38" i="3"/>
  <c r="CJ38" i="3" s="1"/>
  <c r="CK38" i="3"/>
  <c r="CL38" i="3" s="1"/>
  <c r="CM38" i="3"/>
  <c r="CN38" i="3" s="1"/>
  <c r="CO38" i="3"/>
  <c r="CP38" i="3" s="1"/>
  <c r="CQ38" i="3"/>
  <c r="CR38" i="3" s="1"/>
  <c r="CS38" i="3"/>
  <c r="CT38" i="3" s="1"/>
  <c r="CU38" i="3"/>
  <c r="CV38" i="3" s="1"/>
  <c r="BW39" i="3"/>
  <c r="BX39" i="3" s="1"/>
  <c r="BY39" i="3"/>
  <c r="BZ39" i="3" s="1"/>
  <c r="CA39" i="3"/>
  <c r="CB39" i="3" s="1"/>
  <c r="CC39" i="3"/>
  <c r="CD39" i="3" s="1"/>
  <c r="CE39" i="3"/>
  <c r="CF39" i="3" s="1"/>
  <c r="CG39" i="3"/>
  <c r="CH39" i="3" s="1"/>
  <c r="CI39" i="3"/>
  <c r="CJ39" i="3" s="1"/>
  <c r="CK39" i="3"/>
  <c r="CL39" i="3" s="1"/>
  <c r="CM39" i="3"/>
  <c r="CN39" i="3" s="1"/>
  <c r="CO39" i="3"/>
  <c r="CP39" i="3" s="1"/>
  <c r="CQ39" i="3"/>
  <c r="CR39" i="3" s="1"/>
  <c r="CS39" i="3"/>
  <c r="CT39" i="3" s="1"/>
  <c r="CU39" i="3"/>
  <c r="CV39" i="3" s="1"/>
  <c r="BW40" i="3"/>
  <c r="BX40" i="3" s="1"/>
  <c r="BY40" i="3"/>
  <c r="BZ40" i="3" s="1"/>
  <c r="CA40" i="3"/>
  <c r="CB40" i="3" s="1"/>
  <c r="CC40" i="3"/>
  <c r="CD40" i="3" s="1"/>
  <c r="CE40" i="3"/>
  <c r="CF40" i="3" s="1"/>
  <c r="CG40" i="3"/>
  <c r="CH40" i="3" s="1"/>
  <c r="CI40" i="3"/>
  <c r="CJ40" i="3" s="1"/>
  <c r="CK40" i="3"/>
  <c r="CL40" i="3" s="1"/>
  <c r="CM40" i="3"/>
  <c r="CN40" i="3" s="1"/>
  <c r="CO40" i="3"/>
  <c r="CP40" i="3" s="1"/>
  <c r="CQ40" i="3"/>
  <c r="CR40" i="3" s="1"/>
  <c r="CS40" i="3"/>
  <c r="CT40" i="3" s="1"/>
  <c r="CU40" i="3"/>
  <c r="CV40" i="3" s="1"/>
  <c r="BW41" i="3"/>
  <c r="BX41" i="3" s="1"/>
  <c r="BY41" i="3"/>
  <c r="BZ41" i="3" s="1"/>
  <c r="CA41" i="3"/>
  <c r="CB41" i="3" s="1"/>
  <c r="CC41" i="3"/>
  <c r="CD41" i="3" s="1"/>
  <c r="CE41" i="3"/>
  <c r="CF41" i="3" s="1"/>
  <c r="CG41" i="3"/>
  <c r="CH41" i="3" s="1"/>
  <c r="CI41" i="3"/>
  <c r="CJ41" i="3" s="1"/>
  <c r="CK41" i="3"/>
  <c r="CL41" i="3" s="1"/>
  <c r="CM41" i="3"/>
  <c r="CN41" i="3" s="1"/>
  <c r="CO41" i="3"/>
  <c r="CP41" i="3" s="1"/>
  <c r="CQ41" i="3"/>
  <c r="CR41" i="3" s="1"/>
  <c r="CS41" i="3"/>
  <c r="CT41" i="3" s="1"/>
  <c r="CU41" i="3"/>
  <c r="CV41" i="3" s="1"/>
  <c r="BW42" i="3"/>
  <c r="BX42" i="3" s="1"/>
  <c r="BY42" i="3"/>
  <c r="BZ42" i="3" s="1"/>
  <c r="CA42" i="3"/>
  <c r="CB42" i="3" s="1"/>
  <c r="CC42" i="3"/>
  <c r="CD42" i="3" s="1"/>
  <c r="CE42" i="3"/>
  <c r="CF42" i="3" s="1"/>
  <c r="CG42" i="3"/>
  <c r="CH42" i="3" s="1"/>
  <c r="CI42" i="3"/>
  <c r="CJ42" i="3" s="1"/>
  <c r="CK42" i="3"/>
  <c r="CL42" i="3" s="1"/>
  <c r="CM42" i="3"/>
  <c r="CN42" i="3" s="1"/>
  <c r="CO42" i="3"/>
  <c r="CP42" i="3" s="1"/>
  <c r="CQ42" i="3"/>
  <c r="CR42" i="3" s="1"/>
  <c r="CS42" i="3"/>
  <c r="CT42" i="3" s="1"/>
  <c r="CU42" i="3"/>
  <c r="CV42" i="3" s="1"/>
  <c r="BW43" i="3"/>
  <c r="BX43" i="3" s="1"/>
  <c r="BY43" i="3"/>
  <c r="BZ43" i="3" s="1"/>
  <c r="CA43" i="3"/>
  <c r="CB43" i="3" s="1"/>
  <c r="CC43" i="3"/>
  <c r="CD43" i="3" s="1"/>
  <c r="CE43" i="3"/>
  <c r="CF43" i="3" s="1"/>
  <c r="CG43" i="3"/>
  <c r="CH43" i="3" s="1"/>
  <c r="CI43" i="3"/>
  <c r="CJ43" i="3" s="1"/>
  <c r="CK43" i="3"/>
  <c r="CL43" i="3" s="1"/>
  <c r="CM43" i="3"/>
  <c r="CN43" i="3" s="1"/>
  <c r="CO43" i="3"/>
  <c r="CP43" i="3" s="1"/>
  <c r="CQ43" i="3"/>
  <c r="CR43" i="3" s="1"/>
  <c r="CS43" i="3"/>
  <c r="CT43" i="3" s="1"/>
  <c r="CU43" i="3"/>
  <c r="CV43" i="3" s="1"/>
  <c r="BW44" i="3"/>
  <c r="BX44" i="3" s="1"/>
  <c r="BY44" i="3"/>
  <c r="BZ44" i="3" s="1"/>
  <c r="CA44" i="3"/>
  <c r="CB44" i="3" s="1"/>
  <c r="CC44" i="3"/>
  <c r="CD44" i="3" s="1"/>
  <c r="CE44" i="3"/>
  <c r="CF44" i="3" s="1"/>
  <c r="CG44" i="3"/>
  <c r="CH44" i="3" s="1"/>
  <c r="CI44" i="3"/>
  <c r="CJ44" i="3" s="1"/>
  <c r="CK44" i="3"/>
  <c r="CL44" i="3" s="1"/>
  <c r="CM44" i="3"/>
  <c r="CN44" i="3" s="1"/>
  <c r="CO44" i="3"/>
  <c r="CP44" i="3" s="1"/>
  <c r="CQ44" i="3"/>
  <c r="CR44" i="3" s="1"/>
  <c r="CS44" i="3"/>
  <c r="CT44" i="3" s="1"/>
  <c r="CU44" i="3"/>
  <c r="CV44" i="3" s="1"/>
  <c r="BW45" i="3"/>
  <c r="BX45" i="3" s="1"/>
  <c r="BY45" i="3"/>
  <c r="BZ45" i="3" s="1"/>
  <c r="CA45" i="3"/>
  <c r="CB45" i="3" s="1"/>
  <c r="CC45" i="3"/>
  <c r="CD45" i="3" s="1"/>
  <c r="CE45" i="3"/>
  <c r="CF45" i="3" s="1"/>
  <c r="CG45" i="3"/>
  <c r="CH45" i="3" s="1"/>
  <c r="CI45" i="3"/>
  <c r="CJ45" i="3" s="1"/>
  <c r="CK45" i="3"/>
  <c r="CL45" i="3" s="1"/>
  <c r="CM45" i="3"/>
  <c r="CN45" i="3" s="1"/>
  <c r="CO45" i="3"/>
  <c r="CP45" i="3" s="1"/>
  <c r="CQ45" i="3"/>
  <c r="CR45" i="3" s="1"/>
  <c r="CS45" i="3"/>
  <c r="CT45" i="3" s="1"/>
  <c r="CU45" i="3"/>
  <c r="CV45" i="3" s="1"/>
  <c r="BW46" i="3"/>
  <c r="BX46" i="3" s="1"/>
  <c r="BY46" i="3"/>
  <c r="BZ46" i="3" s="1"/>
  <c r="CA46" i="3"/>
  <c r="CB46" i="3" s="1"/>
  <c r="CC46" i="3"/>
  <c r="CD46" i="3" s="1"/>
  <c r="CE46" i="3"/>
  <c r="CF46" i="3" s="1"/>
  <c r="CG46" i="3"/>
  <c r="CH46" i="3" s="1"/>
  <c r="CI46" i="3"/>
  <c r="CJ46" i="3" s="1"/>
  <c r="CK46" i="3"/>
  <c r="CL46" i="3" s="1"/>
  <c r="CM46" i="3"/>
  <c r="CN46" i="3" s="1"/>
  <c r="CO46" i="3"/>
  <c r="CP46" i="3" s="1"/>
  <c r="CQ46" i="3"/>
  <c r="CR46" i="3" s="1"/>
  <c r="CS46" i="3"/>
  <c r="CT46" i="3" s="1"/>
  <c r="CU46" i="3"/>
  <c r="CV46" i="3" s="1"/>
  <c r="BW47" i="3"/>
  <c r="BX47" i="3" s="1"/>
  <c r="BY47" i="3"/>
  <c r="BZ47" i="3" s="1"/>
  <c r="CA47" i="3"/>
  <c r="CB47" i="3" s="1"/>
  <c r="CC47" i="3"/>
  <c r="CD47" i="3" s="1"/>
  <c r="CE47" i="3"/>
  <c r="CF47" i="3" s="1"/>
  <c r="CG47" i="3"/>
  <c r="CH47" i="3" s="1"/>
  <c r="CI47" i="3"/>
  <c r="CJ47" i="3" s="1"/>
  <c r="CK47" i="3"/>
  <c r="CL47" i="3" s="1"/>
  <c r="CM47" i="3"/>
  <c r="CN47" i="3" s="1"/>
  <c r="CO47" i="3"/>
  <c r="CP47" i="3" s="1"/>
  <c r="CQ47" i="3"/>
  <c r="CR47" i="3" s="1"/>
  <c r="CS47" i="3"/>
  <c r="CT47" i="3" s="1"/>
  <c r="CU47" i="3"/>
  <c r="CV47" i="3" s="1"/>
  <c r="BW48" i="3"/>
  <c r="BX48" i="3" s="1"/>
  <c r="BY48" i="3"/>
  <c r="BZ48" i="3" s="1"/>
  <c r="CA48" i="3"/>
  <c r="CB48" i="3" s="1"/>
  <c r="CC48" i="3"/>
  <c r="CD48" i="3" s="1"/>
  <c r="CE48" i="3"/>
  <c r="CF48" i="3" s="1"/>
  <c r="CG48" i="3"/>
  <c r="CH48" i="3" s="1"/>
  <c r="CI48" i="3"/>
  <c r="CJ48" i="3" s="1"/>
  <c r="CK48" i="3"/>
  <c r="CL48" i="3" s="1"/>
  <c r="CM48" i="3"/>
  <c r="CN48" i="3" s="1"/>
  <c r="CO48" i="3"/>
  <c r="CP48" i="3" s="1"/>
  <c r="CQ48" i="3"/>
  <c r="CR48" i="3" s="1"/>
  <c r="CS48" i="3"/>
  <c r="CT48" i="3" s="1"/>
  <c r="CU48" i="3"/>
  <c r="CV48" i="3" s="1"/>
  <c r="BW49" i="3"/>
  <c r="BX49" i="3" s="1"/>
  <c r="BY49" i="3"/>
  <c r="BZ49" i="3" s="1"/>
  <c r="CA49" i="3"/>
  <c r="CB49" i="3" s="1"/>
  <c r="CC49" i="3"/>
  <c r="CD49" i="3" s="1"/>
  <c r="CE49" i="3"/>
  <c r="CF49" i="3" s="1"/>
  <c r="CG49" i="3"/>
  <c r="CH49" i="3" s="1"/>
  <c r="CI49" i="3"/>
  <c r="CJ49" i="3" s="1"/>
  <c r="CK49" i="3"/>
  <c r="CL49" i="3" s="1"/>
  <c r="CM49" i="3"/>
  <c r="CN49" i="3" s="1"/>
  <c r="CO49" i="3"/>
  <c r="CP49" i="3" s="1"/>
  <c r="CQ49" i="3"/>
  <c r="CR49" i="3" s="1"/>
  <c r="CS49" i="3"/>
  <c r="CT49" i="3" s="1"/>
  <c r="CU49" i="3"/>
  <c r="CV49" i="3" s="1"/>
  <c r="BW50" i="3"/>
  <c r="BX50" i="3" s="1"/>
  <c r="BY50" i="3"/>
  <c r="BZ50" i="3" s="1"/>
  <c r="CA50" i="3"/>
  <c r="CB50" i="3" s="1"/>
  <c r="CC50" i="3"/>
  <c r="CD50" i="3" s="1"/>
  <c r="CE50" i="3"/>
  <c r="CF50" i="3" s="1"/>
  <c r="CG50" i="3"/>
  <c r="CH50" i="3" s="1"/>
  <c r="CI50" i="3"/>
  <c r="CJ50" i="3" s="1"/>
  <c r="CK50" i="3"/>
  <c r="CL50" i="3" s="1"/>
  <c r="CM50" i="3"/>
  <c r="CN50" i="3" s="1"/>
  <c r="CO50" i="3"/>
  <c r="CP50" i="3" s="1"/>
  <c r="CQ50" i="3"/>
  <c r="CR50" i="3" s="1"/>
  <c r="CS50" i="3"/>
  <c r="CT50" i="3" s="1"/>
  <c r="CU50" i="3"/>
  <c r="CV50" i="3" s="1"/>
  <c r="BW51" i="3"/>
  <c r="BX51" i="3" s="1"/>
  <c r="BY51" i="3"/>
  <c r="BZ51" i="3" s="1"/>
  <c r="CA51" i="3"/>
  <c r="CB51" i="3" s="1"/>
  <c r="CC51" i="3"/>
  <c r="CD51" i="3" s="1"/>
  <c r="CE51" i="3"/>
  <c r="CF51" i="3" s="1"/>
  <c r="CG51" i="3"/>
  <c r="CH51" i="3" s="1"/>
  <c r="CI51" i="3"/>
  <c r="CJ51" i="3" s="1"/>
  <c r="CK51" i="3"/>
  <c r="CL51" i="3" s="1"/>
  <c r="CM51" i="3"/>
  <c r="CN51" i="3" s="1"/>
  <c r="CO51" i="3"/>
  <c r="CP51" i="3" s="1"/>
  <c r="CQ51" i="3"/>
  <c r="CR51" i="3" s="1"/>
  <c r="CS51" i="3"/>
  <c r="CT51" i="3" s="1"/>
  <c r="CU51" i="3"/>
  <c r="CV51" i="3" s="1"/>
  <c r="BW52" i="3"/>
  <c r="BX52" i="3" s="1"/>
  <c r="BY52" i="3"/>
  <c r="BZ52" i="3" s="1"/>
  <c r="CA52" i="3"/>
  <c r="CB52" i="3" s="1"/>
  <c r="CC52" i="3"/>
  <c r="CD52" i="3" s="1"/>
  <c r="CE52" i="3"/>
  <c r="CF52" i="3" s="1"/>
  <c r="CG52" i="3"/>
  <c r="CH52" i="3" s="1"/>
  <c r="CI52" i="3"/>
  <c r="CJ52" i="3" s="1"/>
  <c r="CK52" i="3"/>
  <c r="CL52" i="3" s="1"/>
  <c r="CM52" i="3"/>
  <c r="CN52" i="3" s="1"/>
  <c r="CO52" i="3"/>
  <c r="CP52" i="3" s="1"/>
  <c r="CQ52" i="3"/>
  <c r="CR52" i="3" s="1"/>
  <c r="CS52" i="3"/>
  <c r="CT52" i="3" s="1"/>
  <c r="CU52" i="3"/>
  <c r="CV52" i="3" s="1"/>
  <c r="BW53" i="3"/>
  <c r="BX53" i="3" s="1"/>
  <c r="BY53" i="3"/>
  <c r="BZ53" i="3" s="1"/>
  <c r="CA53" i="3"/>
  <c r="CB53" i="3" s="1"/>
  <c r="CC53" i="3"/>
  <c r="CD53" i="3" s="1"/>
  <c r="CE53" i="3"/>
  <c r="CF53" i="3" s="1"/>
  <c r="CG53" i="3"/>
  <c r="CH53" i="3" s="1"/>
  <c r="CI53" i="3"/>
  <c r="CJ53" i="3" s="1"/>
  <c r="CK53" i="3"/>
  <c r="CL53" i="3" s="1"/>
  <c r="CM53" i="3"/>
  <c r="CN53" i="3" s="1"/>
  <c r="CO53" i="3"/>
  <c r="CP53" i="3" s="1"/>
  <c r="CQ53" i="3"/>
  <c r="CR53" i="3" s="1"/>
  <c r="CS53" i="3"/>
  <c r="CT53" i="3" s="1"/>
  <c r="CU53" i="3"/>
  <c r="CV53" i="3" s="1"/>
  <c r="BW54" i="3"/>
  <c r="BX54" i="3" s="1"/>
  <c r="BY54" i="3"/>
  <c r="BZ54" i="3" s="1"/>
  <c r="CA54" i="3"/>
  <c r="CB54" i="3" s="1"/>
  <c r="CC54" i="3"/>
  <c r="CD54" i="3" s="1"/>
  <c r="CE54" i="3"/>
  <c r="CF54" i="3" s="1"/>
  <c r="CG54" i="3"/>
  <c r="CH54" i="3" s="1"/>
  <c r="CI54" i="3"/>
  <c r="CJ54" i="3" s="1"/>
  <c r="CK54" i="3"/>
  <c r="CL54" i="3" s="1"/>
  <c r="CM54" i="3"/>
  <c r="CN54" i="3" s="1"/>
  <c r="CO54" i="3"/>
  <c r="CP54" i="3" s="1"/>
  <c r="CQ54" i="3"/>
  <c r="CR54" i="3" s="1"/>
  <c r="CS54" i="3"/>
  <c r="CT54" i="3" s="1"/>
  <c r="CU54" i="3"/>
  <c r="CV54" i="3" s="1"/>
  <c r="BW55" i="3"/>
  <c r="BX55" i="3" s="1"/>
  <c r="BY55" i="3"/>
  <c r="BZ55" i="3" s="1"/>
  <c r="CA55" i="3"/>
  <c r="CB55" i="3" s="1"/>
  <c r="CC55" i="3"/>
  <c r="CD55" i="3" s="1"/>
  <c r="CE55" i="3"/>
  <c r="CF55" i="3" s="1"/>
  <c r="CG55" i="3"/>
  <c r="CH55" i="3" s="1"/>
  <c r="CI55" i="3"/>
  <c r="CJ55" i="3" s="1"/>
  <c r="CK55" i="3"/>
  <c r="CL55" i="3" s="1"/>
  <c r="CM55" i="3"/>
  <c r="CN55" i="3" s="1"/>
  <c r="CO55" i="3"/>
  <c r="CP55" i="3" s="1"/>
  <c r="CQ55" i="3"/>
  <c r="CR55" i="3" s="1"/>
  <c r="CS55" i="3"/>
  <c r="CT55" i="3" s="1"/>
  <c r="CU55" i="3"/>
  <c r="CV55" i="3" s="1"/>
  <c r="BW56" i="3"/>
  <c r="BX56" i="3" s="1"/>
  <c r="BY56" i="3"/>
  <c r="BZ56" i="3" s="1"/>
  <c r="CA56" i="3"/>
  <c r="CB56" i="3" s="1"/>
  <c r="CC56" i="3"/>
  <c r="CD56" i="3" s="1"/>
  <c r="CE56" i="3"/>
  <c r="CF56" i="3" s="1"/>
  <c r="CG56" i="3"/>
  <c r="CH56" i="3" s="1"/>
  <c r="CI56" i="3"/>
  <c r="CJ56" i="3" s="1"/>
  <c r="CK56" i="3"/>
  <c r="CL56" i="3" s="1"/>
  <c r="CM56" i="3"/>
  <c r="CN56" i="3" s="1"/>
  <c r="CO56" i="3"/>
  <c r="CP56" i="3" s="1"/>
  <c r="CQ56" i="3"/>
  <c r="CR56" i="3" s="1"/>
  <c r="CS56" i="3"/>
  <c r="CT56" i="3" s="1"/>
  <c r="CU56" i="3"/>
  <c r="CV56" i="3" s="1"/>
  <c r="BW57" i="3"/>
  <c r="BX57" i="3" s="1"/>
  <c r="BY57" i="3"/>
  <c r="BZ57" i="3" s="1"/>
  <c r="CA57" i="3"/>
  <c r="CB57" i="3" s="1"/>
  <c r="CC57" i="3"/>
  <c r="CD57" i="3" s="1"/>
  <c r="CE57" i="3"/>
  <c r="CF57" i="3" s="1"/>
  <c r="CG57" i="3"/>
  <c r="CH57" i="3" s="1"/>
  <c r="CI57" i="3"/>
  <c r="CJ57" i="3" s="1"/>
  <c r="CK57" i="3"/>
  <c r="CL57" i="3" s="1"/>
  <c r="CM57" i="3"/>
  <c r="CN57" i="3" s="1"/>
  <c r="CO57" i="3"/>
  <c r="CP57" i="3" s="1"/>
  <c r="CQ57" i="3"/>
  <c r="CR57" i="3" s="1"/>
  <c r="CS57" i="3"/>
  <c r="CT57" i="3" s="1"/>
  <c r="CU57" i="3"/>
  <c r="CV57" i="3" s="1"/>
  <c r="BW58" i="3"/>
  <c r="BX58" i="3" s="1"/>
  <c r="BY58" i="3"/>
  <c r="BZ58" i="3" s="1"/>
  <c r="CA58" i="3"/>
  <c r="CB58" i="3" s="1"/>
  <c r="CC58" i="3"/>
  <c r="CD58" i="3" s="1"/>
  <c r="CE58" i="3"/>
  <c r="CF58" i="3" s="1"/>
  <c r="CG58" i="3"/>
  <c r="CH58" i="3" s="1"/>
  <c r="CI58" i="3"/>
  <c r="CJ58" i="3" s="1"/>
  <c r="CK58" i="3"/>
  <c r="CL58" i="3" s="1"/>
  <c r="CM58" i="3"/>
  <c r="CN58" i="3" s="1"/>
  <c r="CO58" i="3"/>
  <c r="CP58" i="3" s="1"/>
  <c r="CQ58" i="3"/>
  <c r="CR58" i="3" s="1"/>
  <c r="CS58" i="3"/>
  <c r="CT58" i="3" s="1"/>
  <c r="CU58" i="3"/>
  <c r="CV58" i="3" s="1"/>
  <c r="BW59" i="3"/>
  <c r="BX59" i="3" s="1"/>
  <c r="BY59" i="3"/>
  <c r="BZ59" i="3" s="1"/>
  <c r="CA59" i="3"/>
  <c r="CB59" i="3" s="1"/>
  <c r="CC59" i="3"/>
  <c r="CD59" i="3" s="1"/>
  <c r="CE59" i="3"/>
  <c r="CF59" i="3" s="1"/>
  <c r="CG59" i="3"/>
  <c r="CH59" i="3" s="1"/>
  <c r="CI59" i="3"/>
  <c r="CJ59" i="3" s="1"/>
  <c r="CK59" i="3"/>
  <c r="CL59" i="3" s="1"/>
  <c r="CM59" i="3"/>
  <c r="CN59" i="3" s="1"/>
  <c r="CO59" i="3"/>
  <c r="CP59" i="3" s="1"/>
  <c r="CQ59" i="3"/>
  <c r="CR59" i="3" s="1"/>
  <c r="CS59" i="3"/>
  <c r="CT59" i="3" s="1"/>
  <c r="CU59" i="3"/>
  <c r="CV59" i="3" s="1"/>
  <c r="BW60" i="3"/>
  <c r="BX60" i="3" s="1"/>
  <c r="BY60" i="3"/>
  <c r="BZ60" i="3" s="1"/>
  <c r="CA60" i="3"/>
  <c r="CB60" i="3" s="1"/>
  <c r="CC60" i="3"/>
  <c r="CD60" i="3" s="1"/>
  <c r="CE60" i="3"/>
  <c r="CF60" i="3" s="1"/>
  <c r="CG60" i="3"/>
  <c r="CH60" i="3" s="1"/>
  <c r="CI60" i="3"/>
  <c r="CJ60" i="3" s="1"/>
  <c r="CK60" i="3"/>
  <c r="CL60" i="3" s="1"/>
  <c r="CM60" i="3"/>
  <c r="CN60" i="3" s="1"/>
  <c r="CO60" i="3"/>
  <c r="CP60" i="3" s="1"/>
  <c r="CQ60" i="3"/>
  <c r="CR60" i="3" s="1"/>
  <c r="CS60" i="3"/>
  <c r="CT60" i="3" s="1"/>
  <c r="CU60" i="3"/>
  <c r="CV60" i="3" s="1"/>
  <c r="BW61" i="3"/>
  <c r="BX61" i="3" s="1"/>
  <c r="BY61" i="3"/>
  <c r="BZ61" i="3" s="1"/>
  <c r="CA61" i="3"/>
  <c r="CB61" i="3" s="1"/>
  <c r="CC61" i="3"/>
  <c r="CD61" i="3" s="1"/>
  <c r="CE61" i="3"/>
  <c r="CF61" i="3" s="1"/>
  <c r="CG61" i="3"/>
  <c r="CH61" i="3" s="1"/>
  <c r="CI61" i="3"/>
  <c r="CJ61" i="3" s="1"/>
  <c r="CK61" i="3"/>
  <c r="CL61" i="3" s="1"/>
  <c r="CM61" i="3"/>
  <c r="CN61" i="3" s="1"/>
  <c r="CO61" i="3"/>
  <c r="CP61" i="3" s="1"/>
  <c r="CQ61" i="3"/>
  <c r="CR61" i="3" s="1"/>
  <c r="CS61" i="3"/>
  <c r="CT61" i="3" s="1"/>
  <c r="CU61" i="3"/>
  <c r="CV61" i="3" s="1"/>
  <c r="BW62" i="3"/>
  <c r="BX62" i="3" s="1"/>
  <c r="BY62" i="3"/>
  <c r="BZ62" i="3" s="1"/>
  <c r="CA62" i="3"/>
  <c r="CB62" i="3" s="1"/>
  <c r="CC62" i="3"/>
  <c r="CD62" i="3" s="1"/>
  <c r="CE62" i="3"/>
  <c r="CF62" i="3" s="1"/>
  <c r="CG62" i="3"/>
  <c r="CH62" i="3" s="1"/>
  <c r="CI62" i="3"/>
  <c r="CJ62" i="3" s="1"/>
  <c r="CK62" i="3"/>
  <c r="CL62" i="3" s="1"/>
  <c r="CM62" i="3"/>
  <c r="CN62" i="3" s="1"/>
  <c r="CO62" i="3"/>
  <c r="CP62" i="3" s="1"/>
  <c r="CQ62" i="3"/>
  <c r="CR62" i="3" s="1"/>
  <c r="CS62" i="3"/>
  <c r="CT62" i="3" s="1"/>
  <c r="CU62" i="3"/>
  <c r="CV62" i="3" s="1"/>
  <c r="BW24" i="3"/>
  <c r="BX24" i="3" s="1"/>
  <c r="BY24" i="3"/>
  <c r="BZ24" i="3" s="1"/>
  <c r="CA24" i="3"/>
  <c r="CB24" i="3" s="1"/>
  <c r="CC24" i="3"/>
  <c r="CD24" i="3" s="1"/>
  <c r="CE24" i="3"/>
  <c r="CF24" i="3" s="1"/>
  <c r="CG24" i="3"/>
  <c r="CH24" i="3" s="1"/>
  <c r="CI24" i="3"/>
  <c r="CJ24" i="3" s="1"/>
  <c r="CK24" i="3"/>
  <c r="CL24" i="3" s="1"/>
  <c r="CM24" i="3"/>
  <c r="CN24" i="3" s="1"/>
  <c r="CO24" i="3"/>
  <c r="CP24" i="3" s="1"/>
  <c r="CQ24" i="3"/>
  <c r="CR24" i="3" s="1"/>
  <c r="CS24" i="3"/>
  <c r="CT24" i="3" s="1"/>
  <c r="CU24" i="3"/>
  <c r="CV24" i="3" s="1"/>
  <c r="BF25" i="1" l="1"/>
  <c r="BF26" i="1"/>
  <c r="BF27" i="1"/>
  <c r="BF28" i="1"/>
  <c r="BF29" i="1"/>
  <c r="BF30" i="1"/>
  <c r="BF31" i="1"/>
  <c r="BF32" i="1"/>
  <c r="BF33" i="1"/>
  <c r="BF34" i="1"/>
  <c r="BF35" i="1"/>
  <c r="BF36" i="1"/>
  <c r="BF37" i="1"/>
  <c r="BF38" i="1"/>
  <c r="BF39" i="1"/>
  <c r="BF40" i="1"/>
  <c r="BF41" i="1"/>
  <c r="BF42" i="1"/>
  <c r="BF43" i="1"/>
  <c r="BF44" i="1"/>
  <c r="BF45" i="1"/>
  <c r="BF46" i="1"/>
  <c r="BF47" i="1"/>
  <c r="BF48" i="1"/>
  <c r="BF49" i="1"/>
  <c r="BF50" i="1"/>
  <c r="BF51" i="1"/>
  <c r="BF52" i="1"/>
  <c r="BF53" i="1"/>
  <c r="BF54" i="1"/>
  <c r="BF55" i="1"/>
  <c r="BF56" i="1"/>
  <c r="BF57" i="1"/>
  <c r="BF58" i="1"/>
  <c r="BF59" i="1"/>
  <c r="BF60" i="1"/>
  <c r="BF61" i="1"/>
  <c r="BF62" i="1"/>
  <c r="BF24" i="1"/>
  <c r="BF23" i="1"/>
  <c r="BE25" i="1"/>
  <c r="BG25" i="1"/>
  <c r="BH25" i="1"/>
  <c r="BE26" i="1"/>
  <c r="BG26" i="1"/>
  <c r="BH26" i="1"/>
  <c r="BE27" i="1"/>
  <c r="BG27" i="1"/>
  <c r="BH27" i="1"/>
  <c r="BE28" i="1"/>
  <c r="BG28" i="1"/>
  <c r="BH28" i="1"/>
  <c r="BE29" i="1"/>
  <c r="BG29" i="1"/>
  <c r="BH29" i="1"/>
  <c r="BE30" i="1"/>
  <c r="BG30" i="1"/>
  <c r="BH30" i="1"/>
  <c r="BE31" i="1"/>
  <c r="BG31" i="1"/>
  <c r="BH31" i="1"/>
  <c r="BE32" i="1"/>
  <c r="BG32" i="1"/>
  <c r="BH32" i="1"/>
  <c r="BE33" i="1"/>
  <c r="BG33" i="1"/>
  <c r="BH33" i="1"/>
  <c r="BE34" i="1"/>
  <c r="BG34" i="1"/>
  <c r="BH34" i="1"/>
  <c r="BE35" i="1"/>
  <c r="BG35" i="1"/>
  <c r="BH35" i="1"/>
  <c r="BE36" i="1"/>
  <c r="BG36" i="1"/>
  <c r="BH36" i="1"/>
  <c r="BE37" i="1"/>
  <c r="BG37" i="1"/>
  <c r="BH37" i="1"/>
  <c r="BE38" i="1"/>
  <c r="BG38" i="1"/>
  <c r="BH38" i="1"/>
  <c r="BE39" i="1"/>
  <c r="BG39" i="1"/>
  <c r="BH39" i="1"/>
  <c r="BE40" i="1"/>
  <c r="BG40" i="1"/>
  <c r="BH40" i="1"/>
  <c r="BE41" i="1"/>
  <c r="BG41" i="1"/>
  <c r="BH41" i="1"/>
  <c r="BE42" i="1"/>
  <c r="BG42" i="1"/>
  <c r="BH42" i="1"/>
  <c r="BE43" i="1"/>
  <c r="BG43" i="1"/>
  <c r="BH43" i="1"/>
  <c r="BE44" i="1"/>
  <c r="BG44" i="1"/>
  <c r="BH44" i="1"/>
  <c r="BE45" i="1"/>
  <c r="BG45" i="1"/>
  <c r="BH45" i="1"/>
  <c r="BE46" i="1"/>
  <c r="BG46" i="1"/>
  <c r="BH46" i="1"/>
  <c r="BE47" i="1"/>
  <c r="BG47" i="1"/>
  <c r="BH47" i="1"/>
  <c r="BE48" i="1"/>
  <c r="BG48" i="1"/>
  <c r="BH48" i="1"/>
  <c r="BE49" i="1"/>
  <c r="BG49" i="1"/>
  <c r="BH49" i="1"/>
  <c r="BE50" i="1"/>
  <c r="BG50" i="1"/>
  <c r="BH50" i="1"/>
  <c r="BE51" i="1"/>
  <c r="BG51" i="1"/>
  <c r="BH51" i="1"/>
  <c r="BE52" i="1"/>
  <c r="BG52" i="1"/>
  <c r="BH52" i="1"/>
  <c r="BE53" i="1"/>
  <c r="BG53" i="1"/>
  <c r="BH53" i="1"/>
  <c r="BE54" i="1"/>
  <c r="BG54" i="1"/>
  <c r="BH54" i="1"/>
  <c r="BE55" i="1"/>
  <c r="BG55" i="1"/>
  <c r="BH55" i="1"/>
  <c r="BE56" i="1"/>
  <c r="BG56" i="1"/>
  <c r="BH56" i="1"/>
  <c r="BE57" i="1"/>
  <c r="BG57" i="1"/>
  <c r="BH57" i="1"/>
  <c r="BE58" i="1"/>
  <c r="BG58" i="1"/>
  <c r="BH58" i="1"/>
  <c r="BE59" i="1"/>
  <c r="BG59" i="1"/>
  <c r="BH59" i="1"/>
  <c r="BE60" i="1"/>
  <c r="BG60" i="1"/>
  <c r="BH60" i="1"/>
  <c r="BE61" i="1"/>
  <c r="BG61" i="1"/>
  <c r="BH61" i="1"/>
  <c r="BE62" i="1"/>
  <c r="BG62" i="1"/>
  <c r="BH62" i="1"/>
  <c r="BE24" i="1"/>
  <c r="BG24" i="1"/>
  <c r="BH24" i="1"/>
  <c r="BA62" i="1"/>
  <c r="BC62" i="1"/>
  <c r="BA25" i="1"/>
  <c r="BC25" i="1"/>
  <c r="BA26" i="1"/>
  <c r="BC26" i="1"/>
  <c r="BA27" i="1"/>
  <c r="BC27" i="1"/>
  <c r="BA28" i="1"/>
  <c r="BC28" i="1"/>
  <c r="BA29" i="1"/>
  <c r="BC29" i="1"/>
  <c r="BA30" i="1"/>
  <c r="BC30" i="1"/>
  <c r="BA31" i="1"/>
  <c r="BC31" i="1"/>
  <c r="BA32" i="1"/>
  <c r="BC32" i="1"/>
  <c r="BA33" i="1"/>
  <c r="BC33" i="1"/>
  <c r="BA34" i="1"/>
  <c r="BC34" i="1"/>
  <c r="BA35" i="1"/>
  <c r="BC35" i="1"/>
  <c r="BA36" i="1"/>
  <c r="BC36" i="1"/>
  <c r="BA37" i="1"/>
  <c r="BC37" i="1"/>
  <c r="BA38" i="1"/>
  <c r="BC38" i="1"/>
  <c r="BA39" i="1"/>
  <c r="BC39" i="1"/>
  <c r="BA40" i="1"/>
  <c r="BC40" i="1"/>
  <c r="BA41" i="1"/>
  <c r="BC41" i="1"/>
  <c r="BA42" i="1"/>
  <c r="BC42" i="1"/>
  <c r="BA43" i="1"/>
  <c r="BC43" i="1"/>
  <c r="BA44" i="1"/>
  <c r="BC44" i="1"/>
  <c r="BA45" i="1"/>
  <c r="BC45" i="1"/>
  <c r="BA46" i="1"/>
  <c r="BC46" i="1"/>
  <c r="BA47" i="1"/>
  <c r="BC47" i="1"/>
  <c r="BA48" i="1"/>
  <c r="BC48" i="1"/>
  <c r="BA49" i="1"/>
  <c r="BC49" i="1"/>
  <c r="BA50" i="1"/>
  <c r="BC50" i="1"/>
  <c r="BA51" i="1"/>
  <c r="BC51" i="1"/>
  <c r="BA52" i="1"/>
  <c r="BC52" i="1"/>
  <c r="BA53" i="1"/>
  <c r="BC53" i="1"/>
  <c r="BA54" i="1"/>
  <c r="BC54" i="1"/>
  <c r="BA55" i="1"/>
  <c r="BC55" i="1"/>
  <c r="BA56" i="1"/>
  <c r="BC56" i="1"/>
  <c r="BA57" i="1"/>
  <c r="BC57" i="1"/>
  <c r="BA58" i="1"/>
  <c r="BC58" i="1"/>
  <c r="BA59" i="1"/>
  <c r="BC59" i="1"/>
  <c r="BA60" i="1"/>
  <c r="BC60" i="1"/>
  <c r="BA61" i="1"/>
  <c r="BC61" i="1"/>
  <c r="BA24" i="1"/>
  <c r="BC24" i="1"/>
  <c r="BG25" i="4"/>
  <c r="BH25" i="4"/>
  <c r="BI25" i="4"/>
  <c r="BJ25" i="4"/>
  <c r="BG26" i="4"/>
  <c r="BH26" i="4"/>
  <c r="BI26" i="4"/>
  <c r="BJ26" i="4"/>
  <c r="BG27" i="4"/>
  <c r="BH27" i="4"/>
  <c r="BI27" i="4"/>
  <c r="BJ27" i="4"/>
  <c r="BG28" i="4"/>
  <c r="BH28" i="4"/>
  <c r="BI28" i="4"/>
  <c r="BJ28" i="4"/>
  <c r="BG29" i="4"/>
  <c r="BH29" i="4"/>
  <c r="BI29" i="4"/>
  <c r="BJ29" i="4"/>
  <c r="BG30" i="4"/>
  <c r="BH30" i="4"/>
  <c r="BI30" i="4"/>
  <c r="BJ30" i="4"/>
  <c r="BG31" i="4"/>
  <c r="BH31" i="4"/>
  <c r="BI31" i="4"/>
  <c r="BJ31" i="4"/>
  <c r="BG32" i="4"/>
  <c r="BH32" i="4"/>
  <c r="BI32" i="4"/>
  <c r="BJ32" i="4"/>
  <c r="BG33" i="4"/>
  <c r="BH33" i="4"/>
  <c r="BI33" i="4"/>
  <c r="BJ33" i="4"/>
  <c r="BG34" i="4"/>
  <c r="BH34" i="4"/>
  <c r="BI34" i="4"/>
  <c r="BJ34" i="4"/>
  <c r="BG35" i="4"/>
  <c r="BH35" i="4"/>
  <c r="BI35" i="4"/>
  <c r="BJ35" i="4"/>
  <c r="BG36" i="4"/>
  <c r="BH36" i="4"/>
  <c r="BI36" i="4"/>
  <c r="BJ36" i="4"/>
  <c r="BG37" i="4"/>
  <c r="BH37" i="4"/>
  <c r="BI37" i="4"/>
  <c r="BJ37" i="4"/>
  <c r="BG38" i="4"/>
  <c r="BH38" i="4"/>
  <c r="BI38" i="4"/>
  <c r="BJ38" i="4"/>
  <c r="BG39" i="4"/>
  <c r="BH39" i="4"/>
  <c r="BI39" i="4"/>
  <c r="BJ39" i="4"/>
  <c r="BG40" i="4"/>
  <c r="BH40" i="4"/>
  <c r="BI40" i="4"/>
  <c r="BJ40" i="4"/>
  <c r="BG41" i="4"/>
  <c r="BH41" i="4"/>
  <c r="BI41" i="4"/>
  <c r="BJ41" i="4"/>
  <c r="BG42" i="4"/>
  <c r="BH42" i="4"/>
  <c r="BI42" i="4"/>
  <c r="BJ42" i="4"/>
  <c r="BG43" i="4"/>
  <c r="BH43" i="4"/>
  <c r="BI43" i="4"/>
  <c r="BJ43" i="4"/>
  <c r="BG44" i="4"/>
  <c r="BH44" i="4"/>
  <c r="BI44" i="4"/>
  <c r="BJ44" i="4"/>
  <c r="BG45" i="4"/>
  <c r="BH45" i="4"/>
  <c r="BI45" i="4"/>
  <c r="BJ45" i="4"/>
  <c r="BG46" i="4"/>
  <c r="BH46" i="4"/>
  <c r="BI46" i="4"/>
  <c r="BJ46" i="4"/>
  <c r="BG47" i="4"/>
  <c r="BH47" i="4"/>
  <c r="BI47" i="4"/>
  <c r="BJ47" i="4"/>
  <c r="BG48" i="4"/>
  <c r="BH48" i="4"/>
  <c r="BI48" i="4"/>
  <c r="BJ48" i="4"/>
  <c r="BG49" i="4"/>
  <c r="BH49" i="4"/>
  <c r="BI49" i="4"/>
  <c r="BJ49" i="4"/>
  <c r="BG50" i="4"/>
  <c r="BH50" i="4"/>
  <c r="BI50" i="4"/>
  <c r="BJ50" i="4"/>
  <c r="BG51" i="4"/>
  <c r="BH51" i="4"/>
  <c r="BI51" i="4"/>
  <c r="BJ51" i="4"/>
  <c r="BG52" i="4"/>
  <c r="BH52" i="4"/>
  <c r="BI52" i="4"/>
  <c r="BJ52" i="4"/>
  <c r="BG53" i="4"/>
  <c r="BH53" i="4"/>
  <c r="BI53" i="4"/>
  <c r="BJ53" i="4"/>
  <c r="BG54" i="4"/>
  <c r="BH54" i="4"/>
  <c r="BI54" i="4"/>
  <c r="BJ54" i="4"/>
  <c r="BG55" i="4"/>
  <c r="BU55" i="4" s="1"/>
  <c r="BH55" i="4"/>
  <c r="BI55" i="4"/>
  <c r="BJ55" i="4"/>
  <c r="BG56" i="4"/>
  <c r="BH56" i="4"/>
  <c r="BI56" i="4"/>
  <c r="BJ56" i="4"/>
  <c r="BG57" i="4"/>
  <c r="BH57" i="4"/>
  <c r="BI57" i="4"/>
  <c r="BJ57" i="4"/>
  <c r="BG58" i="4"/>
  <c r="BH58" i="4"/>
  <c r="BI58" i="4"/>
  <c r="BJ58" i="4"/>
  <c r="BG59" i="4"/>
  <c r="BH59" i="4"/>
  <c r="BI59" i="4"/>
  <c r="BJ59" i="4"/>
  <c r="BG60" i="4"/>
  <c r="BH60" i="4"/>
  <c r="BI60" i="4"/>
  <c r="BJ60" i="4"/>
  <c r="BG61" i="4"/>
  <c r="BH61" i="4"/>
  <c r="BI61" i="4"/>
  <c r="BJ61" i="4"/>
  <c r="BG62" i="4"/>
  <c r="BH62" i="4"/>
  <c r="BI62" i="4"/>
  <c r="BJ62" i="4"/>
  <c r="BG24" i="4"/>
  <c r="BH24" i="4"/>
  <c r="BI24" i="4"/>
  <c r="BJ24" i="4"/>
  <c r="BC25" i="4"/>
  <c r="BE25" i="4"/>
  <c r="BC26" i="4"/>
  <c r="BE26" i="4"/>
  <c r="BC27" i="4"/>
  <c r="BE27" i="4"/>
  <c r="BC28" i="4"/>
  <c r="BE28" i="4"/>
  <c r="BC29" i="4"/>
  <c r="BE29" i="4"/>
  <c r="BC30" i="4"/>
  <c r="BE30" i="4"/>
  <c r="BC31" i="4"/>
  <c r="BE31" i="4"/>
  <c r="BC32" i="4"/>
  <c r="BE32" i="4"/>
  <c r="BC33" i="4"/>
  <c r="BE33" i="4"/>
  <c r="BC34" i="4"/>
  <c r="BE34" i="4"/>
  <c r="BC35" i="4"/>
  <c r="BE35" i="4"/>
  <c r="BC36" i="4"/>
  <c r="BE36" i="4"/>
  <c r="BC37" i="4"/>
  <c r="BE37" i="4"/>
  <c r="BC38" i="4"/>
  <c r="BE38" i="4"/>
  <c r="BC39" i="4"/>
  <c r="BE39" i="4"/>
  <c r="BC40" i="4"/>
  <c r="BE40" i="4"/>
  <c r="BC41" i="4"/>
  <c r="BE41" i="4"/>
  <c r="BC42" i="4"/>
  <c r="BE42" i="4"/>
  <c r="BC43" i="4"/>
  <c r="BE43" i="4"/>
  <c r="BC44" i="4"/>
  <c r="BE44" i="4"/>
  <c r="BC45" i="4"/>
  <c r="BE45" i="4"/>
  <c r="BC46" i="4"/>
  <c r="BE46" i="4"/>
  <c r="BC47" i="4"/>
  <c r="BE47" i="4"/>
  <c r="BC48" i="4"/>
  <c r="BE48" i="4"/>
  <c r="BC49" i="4"/>
  <c r="BE49" i="4"/>
  <c r="BC50" i="4"/>
  <c r="BE50" i="4"/>
  <c r="BC51" i="4"/>
  <c r="BE51" i="4"/>
  <c r="BC52" i="4"/>
  <c r="BE52" i="4"/>
  <c r="BC53" i="4"/>
  <c r="BE53" i="4"/>
  <c r="BC54" i="4"/>
  <c r="BE54" i="4"/>
  <c r="BC55" i="4"/>
  <c r="BE55" i="4"/>
  <c r="BC56" i="4"/>
  <c r="BE56" i="4"/>
  <c r="BC57" i="4"/>
  <c r="BE57" i="4"/>
  <c r="BC58" i="4"/>
  <c r="BE58" i="4"/>
  <c r="BC59" i="4"/>
  <c r="BE59" i="4"/>
  <c r="BC60" i="4"/>
  <c r="BE60" i="4"/>
  <c r="BC61" i="4"/>
  <c r="BE61" i="4"/>
  <c r="BC62" i="4"/>
  <c r="BE62" i="4"/>
  <c r="BC24" i="4"/>
  <c r="BE24" i="4"/>
  <c r="BE25" i="3"/>
  <c r="BE26" i="3"/>
  <c r="BE27" i="3"/>
  <c r="BE28" i="3"/>
  <c r="BE29" i="3"/>
  <c r="BE30" i="3"/>
  <c r="BE31" i="3"/>
  <c r="BE32" i="3"/>
  <c r="BE33" i="3"/>
  <c r="BE34" i="3"/>
  <c r="BE35" i="3"/>
  <c r="BE36" i="3"/>
  <c r="BE37" i="3"/>
  <c r="BE38" i="3"/>
  <c r="BE39" i="3"/>
  <c r="BE40" i="3"/>
  <c r="BE41" i="3"/>
  <c r="BE42" i="3"/>
  <c r="BE43" i="3"/>
  <c r="BE44" i="3"/>
  <c r="BE45" i="3"/>
  <c r="BE46" i="3"/>
  <c r="BE47" i="3"/>
  <c r="BE48" i="3"/>
  <c r="BE49" i="3"/>
  <c r="BE50" i="3"/>
  <c r="BE51" i="3"/>
  <c r="BE52" i="3"/>
  <c r="BE53" i="3"/>
  <c r="BE54" i="3"/>
  <c r="BE55" i="3"/>
  <c r="BE56" i="3"/>
  <c r="BE57" i="3"/>
  <c r="BE58" i="3"/>
  <c r="BE59" i="3"/>
  <c r="BE60" i="3"/>
  <c r="BE61" i="3"/>
  <c r="BE62" i="3"/>
  <c r="BE24" i="3"/>
  <c r="BC23" i="3"/>
  <c r="BA23" i="3"/>
  <c r="BE23" i="3"/>
  <c r="BF25" i="3"/>
  <c r="BG25" i="3"/>
  <c r="BH25" i="3"/>
  <c r="BF26" i="3"/>
  <c r="BG26" i="3"/>
  <c r="BH26" i="3"/>
  <c r="BF27" i="3"/>
  <c r="BG27" i="3"/>
  <c r="BH27" i="3"/>
  <c r="BF28" i="3"/>
  <c r="BG28" i="3"/>
  <c r="BH28" i="3"/>
  <c r="BF29" i="3"/>
  <c r="BG29" i="3"/>
  <c r="BH29" i="3"/>
  <c r="BF30" i="3"/>
  <c r="BG30" i="3"/>
  <c r="BH30" i="3"/>
  <c r="BF31" i="3"/>
  <c r="BG31" i="3"/>
  <c r="BH31" i="3"/>
  <c r="BF32" i="3"/>
  <c r="BG32" i="3"/>
  <c r="BH32" i="3"/>
  <c r="BF33" i="3"/>
  <c r="BG33" i="3"/>
  <c r="BH33" i="3"/>
  <c r="BF34" i="3"/>
  <c r="BG34" i="3"/>
  <c r="BH34" i="3"/>
  <c r="BF35" i="3"/>
  <c r="BG35" i="3"/>
  <c r="BH35" i="3"/>
  <c r="BF36" i="3"/>
  <c r="BG36" i="3"/>
  <c r="BH36" i="3"/>
  <c r="BF37" i="3"/>
  <c r="BG37" i="3"/>
  <c r="BH37" i="3"/>
  <c r="BF38" i="3"/>
  <c r="BG38" i="3"/>
  <c r="BH38" i="3"/>
  <c r="BF39" i="3"/>
  <c r="BG39" i="3"/>
  <c r="BH39" i="3"/>
  <c r="BF40" i="3"/>
  <c r="BG40" i="3"/>
  <c r="BH40" i="3"/>
  <c r="BF41" i="3"/>
  <c r="BG41" i="3"/>
  <c r="BH41" i="3"/>
  <c r="BF42" i="3"/>
  <c r="BG42" i="3"/>
  <c r="BH42" i="3"/>
  <c r="BF43" i="3"/>
  <c r="BG43" i="3"/>
  <c r="BH43" i="3"/>
  <c r="BF44" i="3"/>
  <c r="BG44" i="3"/>
  <c r="BH44" i="3"/>
  <c r="BF45" i="3"/>
  <c r="BG45" i="3"/>
  <c r="BH45" i="3"/>
  <c r="BF46" i="3"/>
  <c r="BG46" i="3"/>
  <c r="BH46" i="3"/>
  <c r="BF47" i="3"/>
  <c r="BG47" i="3"/>
  <c r="BH47" i="3"/>
  <c r="BF48" i="3"/>
  <c r="BG48" i="3"/>
  <c r="BH48" i="3"/>
  <c r="BF49" i="3"/>
  <c r="BG49" i="3"/>
  <c r="BH49" i="3"/>
  <c r="BF50" i="3"/>
  <c r="BG50" i="3"/>
  <c r="BH50" i="3"/>
  <c r="BF51" i="3"/>
  <c r="BG51" i="3"/>
  <c r="BH51" i="3"/>
  <c r="BF52" i="3"/>
  <c r="BG52" i="3"/>
  <c r="BH52" i="3"/>
  <c r="BF53" i="3"/>
  <c r="BT53" i="3" s="1"/>
  <c r="BG53" i="3"/>
  <c r="BH53" i="3"/>
  <c r="BF54" i="3"/>
  <c r="BG54" i="3"/>
  <c r="BH54" i="3"/>
  <c r="BF55" i="3"/>
  <c r="BG55" i="3"/>
  <c r="BH55" i="3"/>
  <c r="BF56" i="3"/>
  <c r="BG56" i="3"/>
  <c r="BH56" i="3"/>
  <c r="BF57" i="3"/>
  <c r="BG57" i="3"/>
  <c r="BH57" i="3"/>
  <c r="BF58" i="3"/>
  <c r="BG58" i="3"/>
  <c r="BH58" i="3"/>
  <c r="BF59" i="3"/>
  <c r="BG59" i="3"/>
  <c r="BH59" i="3"/>
  <c r="BF60" i="3"/>
  <c r="BG60" i="3"/>
  <c r="BH60" i="3"/>
  <c r="BF61" i="3"/>
  <c r="BG61" i="3"/>
  <c r="BH61" i="3"/>
  <c r="BF62" i="3"/>
  <c r="BG62" i="3"/>
  <c r="BH62" i="3"/>
  <c r="BF24" i="3"/>
  <c r="BG24" i="3"/>
  <c r="BH24" i="3"/>
  <c r="BA25" i="3"/>
  <c r="BC25" i="3"/>
  <c r="BA26" i="3"/>
  <c r="BC26" i="3"/>
  <c r="BA27" i="3"/>
  <c r="BC27" i="3"/>
  <c r="BA28" i="3"/>
  <c r="BC28" i="3"/>
  <c r="BA29" i="3"/>
  <c r="BC29" i="3"/>
  <c r="BA30" i="3"/>
  <c r="BC30" i="3"/>
  <c r="BA31" i="3"/>
  <c r="BC31" i="3"/>
  <c r="BA32" i="3"/>
  <c r="BC32" i="3"/>
  <c r="BA33" i="3"/>
  <c r="BC33" i="3"/>
  <c r="BA34" i="3"/>
  <c r="BC34" i="3"/>
  <c r="BA35" i="3"/>
  <c r="BC35" i="3"/>
  <c r="BA36" i="3"/>
  <c r="BC36" i="3"/>
  <c r="BA37" i="3"/>
  <c r="BC37" i="3"/>
  <c r="BA38" i="3"/>
  <c r="BC38" i="3"/>
  <c r="BA39" i="3"/>
  <c r="BC39" i="3"/>
  <c r="BA40" i="3"/>
  <c r="BC40" i="3"/>
  <c r="BA41" i="3"/>
  <c r="BC41" i="3"/>
  <c r="BA42" i="3"/>
  <c r="BC42" i="3"/>
  <c r="BA43" i="3"/>
  <c r="BC43" i="3"/>
  <c r="BA44" i="3"/>
  <c r="BC44" i="3"/>
  <c r="BA45" i="3"/>
  <c r="BC45" i="3"/>
  <c r="BA46" i="3"/>
  <c r="BC46" i="3"/>
  <c r="BA47" i="3"/>
  <c r="BC47" i="3"/>
  <c r="BA48" i="3"/>
  <c r="BC48" i="3"/>
  <c r="BA49" i="3"/>
  <c r="BC49" i="3"/>
  <c r="BA50" i="3"/>
  <c r="BC50" i="3"/>
  <c r="BA51" i="3"/>
  <c r="BC51" i="3"/>
  <c r="BA52" i="3"/>
  <c r="BC52" i="3"/>
  <c r="BA53" i="3"/>
  <c r="BC53" i="3"/>
  <c r="BA54" i="3"/>
  <c r="BC54" i="3"/>
  <c r="BA55" i="3"/>
  <c r="BC55" i="3"/>
  <c r="BA56" i="3"/>
  <c r="BC56" i="3"/>
  <c r="BA57" i="3"/>
  <c r="BC57" i="3"/>
  <c r="BA58" i="3"/>
  <c r="BC58" i="3"/>
  <c r="BA59" i="3"/>
  <c r="BC59" i="3"/>
  <c r="BA60" i="3"/>
  <c r="BC60" i="3"/>
  <c r="BA61" i="3"/>
  <c r="BC61" i="3"/>
  <c r="BA62" i="3"/>
  <c r="BC62" i="3"/>
  <c r="BA24" i="3"/>
  <c r="BC24" i="3"/>
  <c r="BC23" i="1"/>
  <c r="CI23" i="1"/>
  <c r="CJ23" i="1" s="1"/>
  <c r="BQ40" i="1" l="1"/>
  <c r="BD40" i="1"/>
  <c r="BB61" i="1"/>
  <c r="BO61" i="1"/>
  <c r="BB53" i="1"/>
  <c r="BO53" i="1"/>
  <c r="BO49" i="1"/>
  <c r="BB49" i="1"/>
  <c r="BO45" i="1"/>
  <c r="BB45" i="1"/>
  <c r="BO41" i="1"/>
  <c r="BB41" i="1"/>
  <c r="BO37" i="1"/>
  <c r="BB37" i="1"/>
  <c r="BO33" i="1"/>
  <c r="BB33" i="1"/>
  <c r="BB29" i="1"/>
  <c r="BO29" i="1"/>
  <c r="BO25" i="1"/>
  <c r="BB25" i="1"/>
  <c r="BQ52" i="1"/>
  <c r="BD52" i="1"/>
  <c r="BD32" i="1"/>
  <c r="BQ32" i="1"/>
  <c r="BB60" i="1"/>
  <c r="BO60" i="1"/>
  <c r="BO52" i="1"/>
  <c r="BB52" i="1"/>
  <c r="BB48" i="1"/>
  <c r="BO48" i="1"/>
  <c r="BO44" i="1"/>
  <c r="BB44" i="1"/>
  <c r="BB40" i="1"/>
  <c r="BO40" i="1"/>
  <c r="BO36" i="1"/>
  <c r="BB36" i="1"/>
  <c r="BB32" i="1"/>
  <c r="BO32" i="1"/>
  <c r="BO28" i="1"/>
  <c r="BB28" i="1"/>
  <c r="BO62" i="1"/>
  <c r="BB62" i="1"/>
  <c r="BQ36" i="1"/>
  <c r="BD36" i="1"/>
  <c r="BQ55" i="1"/>
  <c r="BD55" i="1"/>
  <c r="BI51" i="1"/>
  <c r="BJ51" i="1" s="1"/>
  <c r="BD51" i="1"/>
  <c r="BQ51" i="1"/>
  <c r="BQ47" i="1"/>
  <c r="BD47" i="1"/>
  <c r="BD43" i="1"/>
  <c r="BQ43" i="1"/>
  <c r="BI39" i="1"/>
  <c r="BJ39" i="1" s="1"/>
  <c r="BQ39" i="1"/>
  <c r="BD39" i="1"/>
  <c r="BD35" i="1"/>
  <c r="BQ35" i="1"/>
  <c r="BQ31" i="1"/>
  <c r="BD31" i="1"/>
  <c r="BD27" i="1"/>
  <c r="BQ27" i="1"/>
  <c r="BQ44" i="1"/>
  <c r="BD44" i="1"/>
  <c r="BO51" i="1"/>
  <c r="BB51" i="1"/>
  <c r="BB47" i="1"/>
  <c r="BO47" i="1"/>
  <c r="BO43" i="1"/>
  <c r="BB43" i="1"/>
  <c r="BB39" i="1"/>
  <c r="BO39" i="1"/>
  <c r="BO35" i="1"/>
  <c r="BB35" i="1"/>
  <c r="BO31" i="1"/>
  <c r="BB31" i="1"/>
  <c r="BO27" i="1"/>
  <c r="BB27" i="1"/>
  <c r="BD56" i="1"/>
  <c r="BQ56" i="1"/>
  <c r="BD48" i="1"/>
  <c r="BQ48" i="1"/>
  <c r="BI24" i="1"/>
  <c r="BJ24" i="1" s="1"/>
  <c r="BD24" i="1"/>
  <c r="BQ24" i="1"/>
  <c r="BD58" i="1"/>
  <c r="BQ58" i="1"/>
  <c r="BQ54" i="1"/>
  <c r="BD54" i="1"/>
  <c r="BD50" i="1"/>
  <c r="BQ50" i="1"/>
  <c r="BQ46" i="1"/>
  <c r="BD46" i="1"/>
  <c r="BI42" i="1"/>
  <c r="BJ42" i="1" s="1"/>
  <c r="BD42" i="1"/>
  <c r="BQ42" i="1"/>
  <c r="BQ38" i="1"/>
  <c r="BD38" i="1"/>
  <c r="BD34" i="1"/>
  <c r="BQ34" i="1"/>
  <c r="BI30" i="1"/>
  <c r="BJ30" i="1" s="1"/>
  <c r="BQ30" i="1"/>
  <c r="BD30" i="1"/>
  <c r="BI26" i="1"/>
  <c r="BJ26" i="1" s="1"/>
  <c r="BD26" i="1"/>
  <c r="BQ26" i="1"/>
  <c r="BQ28" i="1"/>
  <c r="BD28" i="1"/>
  <c r="BO24" i="1"/>
  <c r="BB24" i="1"/>
  <c r="BB54" i="1"/>
  <c r="BO54" i="1"/>
  <c r="BO50" i="1"/>
  <c r="BB50" i="1"/>
  <c r="BB46" i="1"/>
  <c r="BO46" i="1"/>
  <c r="BO42" i="1"/>
  <c r="BB42" i="1"/>
  <c r="BB38" i="1"/>
  <c r="BO38" i="1"/>
  <c r="BO34" i="1"/>
  <c r="BB34" i="1"/>
  <c r="BB30" i="1"/>
  <c r="BO30" i="1"/>
  <c r="BO26" i="1"/>
  <c r="BB26" i="1"/>
  <c r="BD23" i="1"/>
  <c r="BQ23" i="1"/>
  <c r="BQ53" i="1"/>
  <c r="BD53" i="1"/>
  <c r="BD49" i="1"/>
  <c r="BQ49" i="1"/>
  <c r="BQ45" i="1"/>
  <c r="BD45" i="1"/>
  <c r="BD41" i="1"/>
  <c r="BQ41" i="1"/>
  <c r="BQ37" i="1"/>
  <c r="BD37" i="1"/>
  <c r="BD33" i="1"/>
  <c r="BQ33" i="1"/>
  <c r="BQ29" i="1"/>
  <c r="BD29" i="1"/>
  <c r="BD25" i="1"/>
  <c r="BQ25" i="1"/>
  <c r="BF25" i="4"/>
  <c r="BS25" i="4"/>
  <c r="BD53" i="4"/>
  <c r="BQ53" i="4"/>
  <c r="BD41" i="4"/>
  <c r="BQ41" i="4"/>
  <c r="BD33" i="4"/>
  <c r="BQ33" i="4"/>
  <c r="BK25" i="4"/>
  <c r="BL25" i="4" s="1"/>
  <c r="BD25" i="4"/>
  <c r="BQ25" i="4"/>
  <c r="BF56" i="4"/>
  <c r="BS56" i="4"/>
  <c r="BF52" i="4"/>
  <c r="BS52" i="4"/>
  <c r="BF48" i="4"/>
  <c r="BS48" i="4"/>
  <c r="BF44" i="4"/>
  <c r="BS44" i="4"/>
  <c r="BF40" i="4"/>
  <c r="BS40" i="4"/>
  <c r="BF36" i="4"/>
  <c r="BS36" i="4"/>
  <c r="BF32" i="4"/>
  <c r="BS32" i="4"/>
  <c r="BF28" i="4"/>
  <c r="BS28" i="4"/>
  <c r="BD49" i="4"/>
  <c r="BQ49" i="4"/>
  <c r="BD37" i="4"/>
  <c r="BQ37" i="4"/>
  <c r="BK29" i="4"/>
  <c r="BL29" i="4" s="1"/>
  <c r="BD29" i="4"/>
  <c r="BQ29" i="4"/>
  <c r="BD60" i="4"/>
  <c r="BQ60" i="4"/>
  <c r="BD52" i="4"/>
  <c r="BQ52" i="4"/>
  <c r="BD48" i="4"/>
  <c r="BQ48" i="4"/>
  <c r="BD44" i="4"/>
  <c r="BQ44" i="4"/>
  <c r="BD40" i="4"/>
  <c r="BQ40" i="4"/>
  <c r="BD36" i="4"/>
  <c r="BQ36" i="4"/>
  <c r="BD32" i="4"/>
  <c r="BQ32" i="4"/>
  <c r="BD28" i="4"/>
  <c r="BQ28" i="4"/>
  <c r="BF49" i="4"/>
  <c r="BS49" i="4"/>
  <c r="BF29" i="4"/>
  <c r="BS29" i="4"/>
  <c r="BD61" i="4"/>
  <c r="BQ61" i="4"/>
  <c r="BK45" i="4"/>
  <c r="BL45" i="4" s="1"/>
  <c r="BD45" i="4"/>
  <c r="BQ45" i="4"/>
  <c r="BF24" i="4"/>
  <c r="BS24" i="4"/>
  <c r="BF55" i="4"/>
  <c r="BS55" i="4"/>
  <c r="BF51" i="4"/>
  <c r="BS51" i="4"/>
  <c r="BF47" i="4"/>
  <c r="BS47" i="4"/>
  <c r="BF43" i="4"/>
  <c r="BS43" i="4"/>
  <c r="BF39" i="4"/>
  <c r="BS39" i="4"/>
  <c r="BF35" i="4"/>
  <c r="BS35" i="4"/>
  <c r="BF31" i="4"/>
  <c r="BS31" i="4"/>
  <c r="BF27" i="4"/>
  <c r="BS27" i="4"/>
  <c r="BF45" i="4"/>
  <c r="BS45" i="4"/>
  <c r="BD43" i="4"/>
  <c r="BQ43" i="4"/>
  <c r="BD27" i="4"/>
  <c r="BQ27" i="4"/>
  <c r="BF53" i="4"/>
  <c r="BS53" i="4"/>
  <c r="BF37" i="4"/>
  <c r="BS37" i="4"/>
  <c r="BD47" i="4"/>
  <c r="BQ47" i="4"/>
  <c r="BD35" i="4"/>
  <c r="BQ35" i="4"/>
  <c r="BF58" i="4"/>
  <c r="BS58" i="4"/>
  <c r="BF54" i="4"/>
  <c r="BS54" i="4"/>
  <c r="BS50" i="4"/>
  <c r="BF50" i="4"/>
  <c r="BF46" i="4"/>
  <c r="BS46" i="4"/>
  <c r="BS42" i="4"/>
  <c r="BF42" i="4"/>
  <c r="BF38" i="4"/>
  <c r="BS38" i="4"/>
  <c r="BS34" i="4"/>
  <c r="BF34" i="4"/>
  <c r="BF30" i="4"/>
  <c r="BS30" i="4"/>
  <c r="BS26" i="4"/>
  <c r="BF26" i="4"/>
  <c r="BF33" i="4"/>
  <c r="BS33" i="4"/>
  <c r="BD24" i="4"/>
  <c r="BQ24" i="4"/>
  <c r="BD51" i="4"/>
  <c r="BQ51" i="4"/>
  <c r="BD39" i="4"/>
  <c r="BQ39" i="4"/>
  <c r="BD31" i="4"/>
  <c r="BQ31" i="4"/>
  <c r="BD62" i="4"/>
  <c r="BQ62" i="4"/>
  <c r="BD54" i="4"/>
  <c r="BQ54" i="4"/>
  <c r="BD50" i="4"/>
  <c r="BQ50" i="4"/>
  <c r="BQ46" i="4"/>
  <c r="BD46" i="4"/>
  <c r="BD42" i="4"/>
  <c r="BQ42" i="4"/>
  <c r="BQ38" i="4"/>
  <c r="BD38" i="4"/>
  <c r="BD34" i="4"/>
  <c r="BQ34" i="4"/>
  <c r="BQ30" i="4"/>
  <c r="BD30" i="4"/>
  <c r="BD26" i="4"/>
  <c r="BQ26" i="4"/>
  <c r="BF57" i="4"/>
  <c r="BS57" i="4"/>
  <c r="BF41" i="4"/>
  <c r="BS41" i="4"/>
  <c r="BQ24" i="3"/>
  <c r="BD24" i="3"/>
  <c r="BQ47" i="3"/>
  <c r="BD47" i="3"/>
  <c r="BQ31" i="3"/>
  <c r="BD31" i="3"/>
  <c r="BO24" i="3"/>
  <c r="BB24" i="3"/>
  <c r="BO51" i="3"/>
  <c r="BB51" i="3"/>
  <c r="BO47" i="3"/>
  <c r="BB47" i="3"/>
  <c r="BO43" i="3"/>
  <c r="BB43" i="3"/>
  <c r="BO39" i="3"/>
  <c r="BB39" i="3"/>
  <c r="BO35" i="3"/>
  <c r="BB35" i="3"/>
  <c r="BO31" i="3"/>
  <c r="BB31" i="3"/>
  <c r="BO27" i="3"/>
  <c r="BB27" i="3"/>
  <c r="BI54" i="3"/>
  <c r="BJ54" i="3" s="1"/>
  <c r="BQ54" i="3"/>
  <c r="BD54" i="3"/>
  <c r="BQ50" i="3"/>
  <c r="BD50" i="3"/>
  <c r="BQ46" i="3"/>
  <c r="BD46" i="3"/>
  <c r="BQ42" i="3"/>
  <c r="BD42" i="3"/>
  <c r="BQ38" i="3"/>
  <c r="BD38" i="3"/>
  <c r="BQ34" i="3"/>
  <c r="BD34" i="3"/>
  <c r="BI30" i="3"/>
  <c r="BJ30" i="3" s="1"/>
  <c r="BQ30" i="3"/>
  <c r="BD30" i="3"/>
  <c r="BI26" i="3"/>
  <c r="BJ26" i="3" s="1"/>
  <c r="BQ26" i="3"/>
  <c r="BD26" i="3"/>
  <c r="BQ39" i="3"/>
  <c r="BD39" i="3"/>
  <c r="BO50" i="3"/>
  <c r="BB50" i="3"/>
  <c r="BO38" i="3"/>
  <c r="BB38" i="3"/>
  <c r="BD45" i="3"/>
  <c r="BQ45" i="3"/>
  <c r="BQ51" i="3"/>
  <c r="BD51" i="3"/>
  <c r="BQ35" i="3"/>
  <c r="BD35" i="3"/>
  <c r="BO46" i="3"/>
  <c r="BB46" i="3"/>
  <c r="BO34" i="3"/>
  <c r="BB34" i="3"/>
  <c r="BO26" i="3"/>
  <c r="BB26" i="3"/>
  <c r="BD53" i="3"/>
  <c r="BQ53" i="3"/>
  <c r="BQ49" i="3"/>
  <c r="BD49" i="3"/>
  <c r="BQ41" i="3"/>
  <c r="BD41" i="3"/>
  <c r="BD37" i="3"/>
  <c r="BQ37" i="3"/>
  <c r="BQ33" i="3"/>
  <c r="BD33" i="3"/>
  <c r="BD29" i="3"/>
  <c r="BQ29" i="3"/>
  <c r="BQ25" i="3"/>
  <c r="BD25" i="3"/>
  <c r="BB23" i="3"/>
  <c r="BO23" i="3"/>
  <c r="BB53" i="3"/>
  <c r="BO53" i="3"/>
  <c r="BO49" i="3"/>
  <c r="BB49" i="3"/>
  <c r="BB45" i="3"/>
  <c r="BO45" i="3"/>
  <c r="BO41" i="3"/>
  <c r="BB41" i="3"/>
  <c r="BB37" i="3"/>
  <c r="BO37" i="3"/>
  <c r="BO33" i="3"/>
  <c r="BB33" i="3"/>
  <c r="BB29" i="3"/>
  <c r="BO29" i="3"/>
  <c r="BO25" i="3"/>
  <c r="BB25" i="3"/>
  <c r="BD23" i="3"/>
  <c r="BQ23" i="3"/>
  <c r="BQ43" i="3"/>
  <c r="BD43" i="3"/>
  <c r="BQ27" i="3"/>
  <c r="BD27" i="3"/>
  <c r="BO54" i="3"/>
  <c r="BB54" i="3"/>
  <c r="BO42" i="3"/>
  <c r="BB42" i="3"/>
  <c r="BO30" i="3"/>
  <c r="BB30" i="3"/>
  <c r="BD52" i="3"/>
  <c r="BQ52" i="3"/>
  <c r="BD48" i="3"/>
  <c r="BQ48" i="3"/>
  <c r="BD44" i="3"/>
  <c r="BQ44" i="3"/>
  <c r="BD40" i="3"/>
  <c r="BQ40" i="3"/>
  <c r="BD36" i="3"/>
  <c r="BQ36" i="3"/>
  <c r="BD32" i="3"/>
  <c r="BQ32" i="3"/>
  <c r="BD28" i="3"/>
  <c r="BQ28" i="3"/>
  <c r="BB52" i="3"/>
  <c r="BO52" i="3"/>
  <c r="BB48" i="3"/>
  <c r="BO48" i="3"/>
  <c r="BB44" i="3"/>
  <c r="BO44" i="3"/>
  <c r="BB40" i="3"/>
  <c r="BO40" i="3"/>
  <c r="BB36" i="3"/>
  <c r="BO36" i="3"/>
  <c r="BB32" i="3"/>
  <c r="BO32" i="3"/>
  <c r="BB28" i="3"/>
  <c r="BO28" i="3"/>
  <c r="BB55" i="1"/>
  <c r="BO55" i="1"/>
  <c r="BO56" i="1"/>
  <c r="BB56" i="1"/>
  <c r="BD57" i="1"/>
  <c r="BQ57" i="1"/>
  <c r="BO57" i="1"/>
  <c r="BB57" i="1"/>
  <c r="BO58" i="1"/>
  <c r="BB58" i="1"/>
  <c r="BB59" i="1"/>
  <c r="BO59" i="1"/>
  <c r="BD59" i="1"/>
  <c r="BQ59" i="1"/>
  <c r="BQ60" i="1"/>
  <c r="BD60" i="1"/>
  <c r="BD61" i="1"/>
  <c r="BQ61" i="1"/>
  <c r="BQ62" i="1"/>
  <c r="BD62" i="1"/>
  <c r="BQ55" i="4"/>
  <c r="BD55" i="4"/>
  <c r="BQ56" i="4"/>
  <c r="BD56" i="4"/>
  <c r="BK57" i="4"/>
  <c r="BL57" i="4" s="1"/>
  <c r="BD57" i="4"/>
  <c r="BQ57" i="4"/>
  <c r="BQ58" i="4"/>
  <c r="BD58" i="4"/>
  <c r="BF59" i="4"/>
  <c r="BS59" i="4"/>
  <c r="BQ59" i="4"/>
  <c r="BD59" i="4"/>
  <c r="BF60" i="4"/>
  <c r="BS60" i="4"/>
  <c r="BS61" i="4"/>
  <c r="BF61" i="4"/>
  <c r="BF62" i="4"/>
  <c r="BS62" i="4"/>
  <c r="BD55" i="3"/>
  <c r="BQ55" i="3"/>
  <c r="BO55" i="3"/>
  <c r="BB55" i="3"/>
  <c r="BB59" i="3"/>
  <c r="BO59" i="3"/>
  <c r="BD57" i="3"/>
  <c r="BQ57" i="3"/>
  <c r="BQ56" i="3"/>
  <c r="BD56" i="3"/>
  <c r="BB58" i="3"/>
  <c r="BO58" i="3"/>
  <c r="BB57" i="3"/>
  <c r="BO57" i="3"/>
  <c r="BD58" i="3"/>
  <c r="BQ58" i="3"/>
  <c r="BB56" i="3"/>
  <c r="BO56" i="3"/>
  <c r="BQ59" i="3"/>
  <c r="BD59" i="3"/>
  <c r="BQ60" i="3"/>
  <c r="BD60" i="3"/>
  <c r="BB62" i="3"/>
  <c r="BO62" i="3"/>
  <c r="BO60" i="3"/>
  <c r="BB60" i="3"/>
  <c r="BD61" i="3"/>
  <c r="BQ61" i="3"/>
  <c r="BO61" i="3"/>
  <c r="BB61" i="3"/>
  <c r="BD62" i="3"/>
  <c r="BQ62" i="3"/>
  <c r="BI56" i="1"/>
  <c r="BJ56" i="1" s="1"/>
  <c r="BI32" i="1"/>
  <c r="BJ32" i="1" s="1"/>
  <c r="BI28" i="1"/>
  <c r="BJ28" i="1" s="1"/>
  <c r="BK24" i="4"/>
  <c r="BL24" i="4" s="1"/>
  <c r="BK59" i="4"/>
  <c r="BL59" i="4" s="1"/>
  <c r="BK55" i="4"/>
  <c r="BL55" i="4" s="1"/>
  <c r="BK47" i="4"/>
  <c r="BL47" i="4" s="1"/>
  <c r="BK31" i="4"/>
  <c r="BL31" i="4" s="1"/>
  <c r="BK58" i="4"/>
  <c r="BL58" i="4" s="1"/>
  <c r="BK46" i="4"/>
  <c r="BL46" i="4" s="1"/>
  <c r="BK26" i="4"/>
  <c r="BL26" i="4" s="1"/>
  <c r="BI61" i="1"/>
  <c r="BJ61" i="1" s="1"/>
  <c r="BI53" i="1"/>
  <c r="BJ53" i="1" s="1"/>
  <c r="BI49" i="1"/>
  <c r="BJ49" i="1" s="1"/>
  <c r="BI31" i="1"/>
  <c r="BJ31" i="1" s="1"/>
  <c r="BI58" i="1"/>
  <c r="BJ58" i="1" s="1"/>
  <c r="BI46" i="1"/>
  <c r="BJ46" i="1" s="1"/>
  <c r="BI57" i="1"/>
  <c r="BJ57" i="1" s="1"/>
  <c r="BI45" i="1"/>
  <c r="BJ45" i="1" s="1"/>
  <c r="BI29" i="1"/>
  <c r="BJ29" i="1" s="1"/>
  <c r="BI25" i="1"/>
  <c r="BJ25" i="1" s="1"/>
  <c r="BI27" i="1"/>
  <c r="BJ27" i="1" s="1"/>
  <c r="BK32" i="4"/>
  <c r="BL32" i="4" s="1"/>
  <c r="BK28" i="4"/>
  <c r="BL28" i="4" s="1"/>
  <c r="BK39" i="4"/>
  <c r="BL39" i="4" s="1"/>
  <c r="BK27" i="4"/>
  <c r="BL27" i="4" s="1"/>
  <c r="BI60" i="3"/>
  <c r="BJ60" i="3" s="1"/>
  <c r="BI48" i="3"/>
  <c r="BJ48" i="3" s="1"/>
  <c r="BI36" i="3"/>
  <c r="BJ36" i="3" s="1"/>
  <c r="BI32" i="3"/>
  <c r="BJ32" i="3" s="1"/>
  <c r="BI28" i="3"/>
  <c r="BJ28" i="3" s="1"/>
  <c r="BI31" i="3"/>
  <c r="BJ31" i="3" s="1"/>
  <c r="BI47" i="3"/>
  <c r="BJ47" i="3" s="1"/>
  <c r="BI27" i="3"/>
  <c r="BJ27" i="3" s="1"/>
  <c r="BI24" i="3"/>
  <c r="BJ24" i="3" s="1"/>
  <c r="BI59" i="3"/>
  <c r="BJ59" i="3" s="1"/>
  <c r="BI61" i="3"/>
  <c r="BJ61" i="3" s="1"/>
  <c r="BI57" i="3"/>
  <c r="BJ57" i="3" s="1"/>
  <c r="BI49" i="3"/>
  <c r="BJ49" i="3" s="1"/>
  <c r="BI29" i="3"/>
  <c r="BJ29" i="3" s="1"/>
  <c r="BI25" i="3"/>
  <c r="BJ25" i="3" s="1"/>
  <c r="BI62" i="1"/>
  <c r="BJ62" i="1" s="1"/>
  <c r="BI60" i="1"/>
  <c r="BJ60" i="1" s="1"/>
  <c r="BI59" i="1"/>
  <c r="BJ59" i="1" s="1"/>
  <c r="BI55" i="1"/>
  <c r="BJ55" i="1" s="1"/>
  <c r="BI54" i="1"/>
  <c r="BJ54" i="1" s="1"/>
  <c r="BI52" i="1"/>
  <c r="BJ52" i="1" s="1"/>
  <c r="BI50" i="1"/>
  <c r="BJ50" i="1" s="1"/>
  <c r="BI48" i="1"/>
  <c r="BJ48" i="1" s="1"/>
  <c r="BI47" i="1"/>
  <c r="BJ47" i="1" s="1"/>
  <c r="BI43" i="1"/>
  <c r="BJ43" i="1" s="1"/>
  <c r="BI37" i="1"/>
  <c r="BJ37" i="1" s="1"/>
  <c r="BI38" i="1"/>
  <c r="BJ38" i="1" s="1"/>
  <c r="BI36" i="1"/>
  <c r="BJ36" i="1" s="1"/>
  <c r="BK62" i="4"/>
  <c r="BL62" i="4" s="1"/>
  <c r="BK61" i="4"/>
  <c r="BL61" i="4" s="1"/>
  <c r="BK60" i="4"/>
  <c r="BL60" i="4" s="1"/>
  <c r="BK54" i="4"/>
  <c r="BL54" i="4" s="1"/>
  <c r="BK53" i="4"/>
  <c r="BL53" i="4" s="1"/>
  <c r="BK51" i="4"/>
  <c r="BL51" i="4" s="1"/>
  <c r="BK50" i="4"/>
  <c r="BL50" i="4" s="1"/>
  <c r="BK49" i="4"/>
  <c r="BL49" i="4" s="1"/>
  <c r="BK43" i="4"/>
  <c r="BL43" i="4" s="1"/>
  <c r="BK37" i="4"/>
  <c r="BL37" i="4" s="1"/>
  <c r="BK30" i="4"/>
  <c r="BL30" i="4" s="1"/>
  <c r="BK56" i="4"/>
  <c r="BL56" i="4" s="1"/>
  <c r="BK36" i="4"/>
  <c r="BL36" i="4" s="1"/>
  <c r="BK48" i="4"/>
  <c r="BL48" i="4" s="1"/>
  <c r="BK40" i="4"/>
  <c r="BL40" i="4" s="1"/>
  <c r="BK52" i="4"/>
  <c r="BL52" i="4" s="1"/>
  <c r="BK42" i="4"/>
  <c r="BL42" i="4" s="1"/>
  <c r="BI62" i="3"/>
  <c r="BJ62" i="3" s="1"/>
  <c r="BI58" i="3"/>
  <c r="BJ58" i="3" s="1"/>
  <c r="BI56" i="3"/>
  <c r="BJ56" i="3" s="1"/>
  <c r="BI55" i="3"/>
  <c r="BJ55" i="3" s="1"/>
  <c r="BI53" i="3"/>
  <c r="BJ53" i="3" s="1"/>
  <c r="BI52" i="3"/>
  <c r="BJ52" i="3" s="1"/>
  <c r="BI51" i="3"/>
  <c r="BJ51" i="3" s="1"/>
  <c r="BI50" i="3"/>
  <c r="BJ50" i="3" s="1"/>
  <c r="BI46" i="3"/>
  <c r="BJ46" i="3" s="1"/>
  <c r="BI41" i="3"/>
  <c r="BJ41" i="3" s="1"/>
  <c r="BI40" i="3"/>
  <c r="BJ40" i="3" s="1"/>
  <c r="BI37" i="3"/>
  <c r="BJ37" i="3" s="1"/>
  <c r="BI43" i="3"/>
  <c r="BJ43" i="3" s="1"/>
  <c r="BI39" i="3"/>
  <c r="BJ39" i="3" s="1"/>
  <c r="BI42" i="3"/>
  <c r="BJ42" i="3" s="1"/>
  <c r="BI34" i="3"/>
  <c r="BJ34" i="3" s="1"/>
  <c r="BI34" i="1"/>
  <c r="BJ34" i="1" s="1"/>
  <c r="BI38" i="3"/>
  <c r="BJ38" i="3" s="1"/>
  <c r="BI45" i="3"/>
  <c r="BJ45" i="3" s="1"/>
  <c r="BI33" i="3"/>
  <c r="BJ33" i="3" s="1"/>
  <c r="BK35" i="4"/>
  <c r="BL35" i="4" s="1"/>
  <c r="BI41" i="1"/>
  <c r="BJ41" i="1" s="1"/>
  <c r="BI33" i="1"/>
  <c r="BJ33" i="1" s="1"/>
  <c r="BI44" i="3"/>
  <c r="BJ44" i="3" s="1"/>
  <c r="BK38" i="4"/>
  <c r="BL38" i="4" s="1"/>
  <c r="BK34" i="4"/>
  <c r="BL34" i="4" s="1"/>
  <c r="BI44" i="1"/>
  <c r="BJ44" i="1" s="1"/>
  <c r="BI40" i="1"/>
  <c r="BJ40" i="1" s="1"/>
  <c r="BK41" i="4"/>
  <c r="BL41" i="4" s="1"/>
  <c r="BK33" i="4"/>
  <c r="BL33" i="4" s="1"/>
  <c r="BI35" i="3"/>
  <c r="BJ35" i="3" s="1"/>
  <c r="BK44" i="4"/>
  <c r="BL44" i="4" s="1"/>
  <c r="BI35" i="1"/>
  <c r="BJ35" i="1" s="1"/>
  <c r="H63" i="3"/>
  <c r="CS23" i="1"/>
  <c r="CT23" i="1" s="1"/>
  <c r="CQ23" i="1"/>
  <c r="CR23" i="1" s="1"/>
  <c r="CO23" i="1"/>
  <c r="CP23" i="1" s="1"/>
  <c r="CM23" i="1"/>
  <c r="CN23" i="1" s="1"/>
  <c r="CK23" i="1"/>
  <c r="CL23" i="1" s="1"/>
  <c r="CG23" i="1"/>
  <c r="CH23" i="1" s="1"/>
  <c r="CE23" i="1"/>
  <c r="CF23" i="1" s="1"/>
  <c r="CC23" i="1"/>
  <c r="CD23" i="1" s="1"/>
  <c r="CA23" i="1"/>
  <c r="CB23" i="1" s="1"/>
  <c r="BY23" i="1"/>
  <c r="BZ23" i="1" s="1"/>
  <c r="BW23" i="1"/>
  <c r="BX23" i="1" s="1"/>
  <c r="CU23" i="4"/>
  <c r="CV23" i="4" s="1"/>
  <c r="CS23" i="4"/>
  <c r="CT23" i="4" s="1"/>
  <c r="CQ23" i="4"/>
  <c r="CR23" i="4" s="1"/>
  <c r="CO23" i="4"/>
  <c r="CP23" i="4" s="1"/>
  <c r="CM23" i="4"/>
  <c r="CN23" i="4" s="1"/>
  <c r="CK23" i="4"/>
  <c r="CL23" i="4" s="1"/>
  <c r="CI23" i="4"/>
  <c r="CJ23" i="4" s="1"/>
  <c r="CG23" i="4"/>
  <c r="CH23" i="4" s="1"/>
  <c r="CE23" i="4"/>
  <c r="CF23" i="4" s="1"/>
  <c r="CC23" i="4"/>
  <c r="CD23" i="4" s="1"/>
  <c r="CA23" i="4"/>
  <c r="CB23" i="4" s="1"/>
  <c r="BY23" i="4"/>
  <c r="BZ23" i="4" s="1"/>
  <c r="CU23" i="3"/>
  <c r="CV23" i="3" s="1"/>
  <c r="CS23" i="3"/>
  <c r="CT23" i="3" s="1"/>
  <c r="CQ23" i="3"/>
  <c r="CR23" i="3" s="1"/>
  <c r="CO23" i="3"/>
  <c r="CP23" i="3" s="1"/>
  <c r="CM23" i="3"/>
  <c r="CN23" i="3" s="1"/>
  <c r="CK23" i="3"/>
  <c r="CL23" i="3" s="1"/>
  <c r="CI23" i="3"/>
  <c r="CJ23" i="3" s="1"/>
  <c r="CG23" i="3"/>
  <c r="CH23" i="3" s="1"/>
  <c r="CE23" i="3"/>
  <c r="CF23" i="3" s="1"/>
  <c r="CC23" i="3"/>
  <c r="CD23" i="3" s="1"/>
  <c r="CA23" i="3"/>
  <c r="CB23" i="3" s="1"/>
  <c r="BY23" i="3"/>
  <c r="BZ23" i="3" s="1"/>
  <c r="BW23" i="3"/>
  <c r="BX23" i="3" s="1"/>
  <c r="BA63" i="4"/>
  <c r="AN63" i="3"/>
  <c r="AO63" i="3"/>
  <c r="BJ23" i="4"/>
  <c r="BI23" i="4"/>
  <c r="BH23" i="4"/>
  <c r="BG23" i="4"/>
  <c r="BE23" i="4"/>
  <c r="BC23" i="4"/>
  <c r="BH23" i="3"/>
  <c r="BG23" i="3"/>
  <c r="BF23" i="3"/>
  <c r="BH23" i="1"/>
  <c r="BG23" i="1"/>
  <c r="BD23" i="4" l="1"/>
  <c r="BQ23" i="4"/>
  <c r="BF23" i="4"/>
  <c r="BS23" i="4"/>
  <c r="BK23" i="4"/>
  <c r="BI23" i="3"/>
  <c r="BJ23" i="3" s="1"/>
  <c r="BV64" i="1"/>
  <c r="BU64" i="1"/>
  <c r="BT64" i="1"/>
  <c r="BS64" i="1"/>
  <c r="BQ64" i="1"/>
  <c r="BO64" i="1"/>
  <c r="AZ63" i="1"/>
  <c r="AY63" i="1"/>
  <c r="AX63" i="1"/>
  <c r="AW63" i="1"/>
  <c r="AV63" i="1"/>
  <c r="AU63" i="1"/>
  <c r="AT63" i="1"/>
  <c r="AS63" i="1"/>
  <c r="AR63" i="1"/>
  <c r="AQ63" i="1"/>
  <c r="AP63" i="1"/>
  <c r="AO63" i="1"/>
  <c r="AN63" i="1"/>
  <c r="AM63" i="1"/>
  <c r="AL63" i="1"/>
  <c r="AK63" i="1"/>
  <c r="AJ63" i="1"/>
  <c r="AI63" i="1"/>
  <c r="AH63" i="1"/>
  <c r="AG63" i="1"/>
  <c r="AF63" i="1"/>
  <c r="AE63" i="1"/>
  <c r="AD63" i="1"/>
  <c r="AC63" i="1"/>
  <c r="AB63" i="1"/>
  <c r="AA63" i="1"/>
  <c r="Z63" i="1"/>
  <c r="Y63" i="1"/>
  <c r="X63" i="1"/>
  <c r="W63" i="1"/>
  <c r="V63" i="1"/>
  <c r="U63" i="1"/>
  <c r="T63" i="1"/>
  <c r="S63" i="1"/>
  <c r="R63" i="1"/>
  <c r="Q63" i="1"/>
  <c r="P63" i="1"/>
  <c r="O63" i="1"/>
  <c r="N63" i="1"/>
  <c r="M63" i="1"/>
  <c r="L63" i="1"/>
  <c r="K63" i="1"/>
  <c r="J63" i="1"/>
  <c r="I63" i="1"/>
  <c r="H63" i="1"/>
  <c r="G63" i="1"/>
  <c r="F63" i="1"/>
  <c r="E63" i="1"/>
  <c r="D63" i="1"/>
  <c r="AA48" i="7" s="1"/>
  <c r="EC62" i="1"/>
  <c r="EB62" i="1"/>
  <c r="EA62" i="1"/>
  <c r="DL62" i="1"/>
  <c r="DK62" i="1"/>
  <c r="DJ62" i="1"/>
  <c r="DI62" i="1"/>
  <c r="BR62" i="1"/>
  <c r="BP62" i="1"/>
  <c r="BN62" i="1"/>
  <c r="BM62" i="1"/>
  <c r="EC61" i="1"/>
  <c r="EB61" i="1"/>
  <c r="EA61" i="1"/>
  <c r="DL61" i="1"/>
  <c r="DK61" i="1"/>
  <c r="DJ61" i="1"/>
  <c r="DI61" i="1"/>
  <c r="BR61" i="1"/>
  <c r="BP61" i="1"/>
  <c r="BN61" i="1"/>
  <c r="BM61" i="1"/>
  <c r="EC60" i="1"/>
  <c r="EB60" i="1"/>
  <c r="EA60" i="1"/>
  <c r="DL60" i="1"/>
  <c r="DK60" i="1"/>
  <c r="DJ60" i="1"/>
  <c r="DI60" i="1"/>
  <c r="BR60" i="1"/>
  <c r="BP60" i="1"/>
  <c r="BN60" i="1"/>
  <c r="BM60" i="1"/>
  <c r="EC59" i="1"/>
  <c r="EB59" i="1"/>
  <c r="EA59" i="1"/>
  <c r="DL59" i="1"/>
  <c r="DK59" i="1"/>
  <c r="DJ59" i="1"/>
  <c r="DI59" i="1"/>
  <c r="BR59" i="1"/>
  <c r="BP59" i="1"/>
  <c r="BN59" i="1"/>
  <c r="BM59" i="1"/>
  <c r="EC58" i="1"/>
  <c r="EB58" i="1"/>
  <c r="EA58" i="1"/>
  <c r="DL58" i="1"/>
  <c r="DK58" i="1"/>
  <c r="DJ58" i="1"/>
  <c r="DI58" i="1"/>
  <c r="BR58" i="1"/>
  <c r="BP58" i="1"/>
  <c r="BN58" i="1"/>
  <c r="BM58" i="1"/>
  <c r="EC57" i="1"/>
  <c r="EB57" i="1"/>
  <c r="EA57" i="1"/>
  <c r="DL57" i="1"/>
  <c r="DK57" i="1"/>
  <c r="DJ57" i="1"/>
  <c r="DI57" i="1"/>
  <c r="BR57" i="1"/>
  <c r="BP57" i="1"/>
  <c r="BN57" i="1"/>
  <c r="BM57" i="1"/>
  <c r="EC56" i="1"/>
  <c r="EB56" i="1"/>
  <c r="EA56" i="1"/>
  <c r="DL56" i="1"/>
  <c r="DK56" i="1"/>
  <c r="DJ56" i="1"/>
  <c r="DI56" i="1"/>
  <c r="BR56" i="1"/>
  <c r="BP56" i="1"/>
  <c r="BN56" i="1"/>
  <c r="BM56" i="1"/>
  <c r="EC55" i="1"/>
  <c r="EB55" i="1"/>
  <c r="EA55" i="1"/>
  <c r="DL55" i="1"/>
  <c r="DK55" i="1"/>
  <c r="DJ55" i="1"/>
  <c r="DI55" i="1"/>
  <c r="BR55" i="1"/>
  <c r="BP55" i="1"/>
  <c r="BN55" i="1"/>
  <c r="BM55" i="1"/>
  <c r="EC54" i="1"/>
  <c r="EB54" i="1"/>
  <c r="EA54" i="1"/>
  <c r="DL54" i="1"/>
  <c r="DK54" i="1"/>
  <c r="DJ54" i="1"/>
  <c r="DI54" i="1"/>
  <c r="BR54" i="1"/>
  <c r="BP54" i="1"/>
  <c r="BN54" i="1"/>
  <c r="BM54" i="1"/>
  <c r="EC53" i="1"/>
  <c r="EB53" i="1"/>
  <c r="EA53" i="1"/>
  <c r="DL53" i="1"/>
  <c r="DK53" i="1"/>
  <c r="DJ53" i="1"/>
  <c r="DI53" i="1"/>
  <c r="BR53" i="1"/>
  <c r="BP53" i="1"/>
  <c r="BN53" i="1"/>
  <c r="BM53" i="1"/>
  <c r="EC52" i="1"/>
  <c r="EB52" i="1"/>
  <c r="EA52" i="1"/>
  <c r="DL52" i="1"/>
  <c r="DK52" i="1"/>
  <c r="DJ52" i="1"/>
  <c r="DI52" i="1"/>
  <c r="BR52" i="1"/>
  <c r="BP52" i="1"/>
  <c r="BN52" i="1"/>
  <c r="BM52" i="1"/>
  <c r="EC51" i="1"/>
  <c r="EB51" i="1"/>
  <c r="EA51" i="1"/>
  <c r="DL51" i="1"/>
  <c r="DK51" i="1"/>
  <c r="DJ51" i="1"/>
  <c r="DI51" i="1"/>
  <c r="BR51" i="1"/>
  <c r="BP51" i="1"/>
  <c r="BN51" i="1"/>
  <c r="BM51" i="1"/>
  <c r="EC50" i="1"/>
  <c r="EB50" i="1"/>
  <c r="EA50" i="1"/>
  <c r="DL50" i="1"/>
  <c r="DK50" i="1"/>
  <c r="DJ50" i="1"/>
  <c r="DI50" i="1"/>
  <c r="BR50" i="1"/>
  <c r="BP50" i="1"/>
  <c r="BN50" i="1"/>
  <c r="BM50" i="1"/>
  <c r="EC49" i="1"/>
  <c r="EB49" i="1"/>
  <c r="EA49" i="1"/>
  <c r="DL49" i="1"/>
  <c r="DK49" i="1"/>
  <c r="DJ49" i="1"/>
  <c r="DI49" i="1"/>
  <c r="BR49" i="1"/>
  <c r="BP49" i="1"/>
  <c r="BN49" i="1"/>
  <c r="BM49" i="1"/>
  <c r="EC48" i="1"/>
  <c r="EB48" i="1"/>
  <c r="EA48" i="1"/>
  <c r="DL48" i="1"/>
  <c r="DK48" i="1"/>
  <c r="DJ48" i="1"/>
  <c r="DI48" i="1"/>
  <c r="BR48" i="1"/>
  <c r="BP48" i="1"/>
  <c r="BN48" i="1"/>
  <c r="BM48" i="1"/>
  <c r="EC47" i="1"/>
  <c r="EB47" i="1"/>
  <c r="EA47" i="1"/>
  <c r="DL47" i="1"/>
  <c r="DK47" i="1"/>
  <c r="DJ47" i="1"/>
  <c r="DI47" i="1"/>
  <c r="BR47" i="1"/>
  <c r="BP47" i="1"/>
  <c r="BN47" i="1"/>
  <c r="BM47" i="1"/>
  <c r="EC46" i="1"/>
  <c r="EB46" i="1"/>
  <c r="EA46" i="1"/>
  <c r="DL46" i="1"/>
  <c r="DK46" i="1"/>
  <c r="DJ46" i="1"/>
  <c r="DI46" i="1"/>
  <c r="BR46" i="1"/>
  <c r="BP46" i="1"/>
  <c r="BN46" i="1"/>
  <c r="BM46" i="1"/>
  <c r="EC45" i="1"/>
  <c r="EB45" i="1"/>
  <c r="EA45" i="1"/>
  <c r="DL45" i="1"/>
  <c r="DK45" i="1"/>
  <c r="DJ45" i="1"/>
  <c r="DI45" i="1"/>
  <c r="BR45" i="1"/>
  <c r="BP45" i="1"/>
  <c r="BN45" i="1"/>
  <c r="BM45" i="1"/>
  <c r="EC44" i="1"/>
  <c r="EB44" i="1"/>
  <c r="EA44" i="1"/>
  <c r="DL44" i="1"/>
  <c r="DK44" i="1"/>
  <c r="DJ44" i="1"/>
  <c r="DI44" i="1"/>
  <c r="BR44" i="1"/>
  <c r="BP44" i="1"/>
  <c r="BN44" i="1"/>
  <c r="BM44" i="1"/>
  <c r="EC43" i="1"/>
  <c r="EB43" i="1"/>
  <c r="EA43" i="1"/>
  <c r="DL43" i="1"/>
  <c r="DK43" i="1"/>
  <c r="DJ43" i="1"/>
  <c r="DI43" i="1"/>
  <c r="BR43" i="1"/>
  <c r="BP43" i="1"/>
  <c r="BN43" i="1"/>
  <c r="BM43" i="1"/>
  <c r="EC42" i="1"/>
  <c r="EB42" i="1"/>
  <c r="EA42" i="1"/>
  <c r="DL42" i="1"/>
  <c r="DK42" i="1"/>
  <c r="DJ42" i="1"/>
  <c r="DI42" i="1"/>
  <c r="BR42" i="1"/>
  <c r="BP42" i="1"/>
  <c r="BN42" i="1"/>
  <c r="BM42" i="1"/>
  <c r="EC41" i="1"/>
  <c r="EB41" i="1"/>
  <c r="EA41" i="1"/>
  <c r="DL41" i="1"/>
  <c r="DK41" i="1"/>
  <c r="DJ41" i="1"/>
  <c r="DI41" i="1"/>
  <c r="BR41" i="1"/>
  <c r="BP41" i="1"/>
  <c r="BN41" i="1"/>
  <c r="BM41" i="1"/>
  <c r="EC40" i="1"/>
  <c r="EB40" i="1"/>
  <c r="EA40" i="1"/>
  <c r="DL40" i="1"/>
  <c r="DK40" i="1"/>
  <c r="DJ40" i="1"/>
  <c r="DI40" i="1"/>
  <c r="BR40" i="1"/>
  <c r="BP40" i="1"/>
  <c r="BN40" i="1"/>
  <c r="BM40" i="1"/>
  <c r="EC39" i="1"/>
  <c r="EB39" i="1"/>
  <c r="EA39" i="1"/>
  <c r="DL39" i="1"/>
  <c r="DK39" i="1"/>
  <c r="DJ39" i="1"/>
  <c r="DI39" i="1"/>
  <c r="BR39" i="1"/>
  <c r="BP39" i="1"/>
  <c r="BN39" i="1"/>
  <c r="BM39" i="1"/>
  <c r="EC38" i="1"/>
  <c r="EB38" i="1"/>
  <c r="EA38" i="1"/>
  <c r="DL38" i="1"/>
  <c r="DK38" i="1"/>
  <c r="DJ38" i="1"/>
  <c r="DI38" i="1"/>
  <c r="BR38" i="1"/>
  <c r="BP38" i="1"/>
  <c r="BN38" i="1"/>
  <c r="BM38" i="1"/>
  <c r="EC37" i="1"/>
  <c r="EB37" i="1"/>
  <c r="EA37" i="1"/>
  <c r="DL37" i="1"/>
  <c r="DK37" i="1"/>
  <c r="DJ37" i="1"/>
  <c r="DI37" i="1"/>
  <c r="BR37" i="1"/>
  <c r="BP37" i="1"/>
  <c r="BN37" i="1"/>
  <c r="BM37" i="1"/>
  <c r="EC36" i="1"/>
  <c r="EB36" i="1"/>
  <c r="EA36" i="1"/>
  <c r="DL36" i="1"/>
  <c r="DK36" i="1"/>
  <c r="DJ36" i="1"/>
  <c r="DI36" i="1"/>
  <c r="BR36" i="1"/>
  <c r="BP36" i="1"/>
  <c r="BN36" i="1"/>
  <c r="BM36" i="1"/>
  <c r="EC35" i="1"/>
  <c r="EB35" i="1"/>
  <c r="EA35" i="1"/>
  <c r="DL35" i="1"/>
  <c r="DK35" i="1"/>
  <c r="DJ35" i="1"/>
  <c r="DI35" i="1"/>
  <c r="BR35" i="1"/>
  <c r="BP35" i="1"/>
  <c r="BN35" i="1"/>
  <c r="BM35" i="1"/>
  <c r="EC34" i="1"/>
  <c r="EB34" i="1"/>
  <c r="EA34" i="1"/>
  <c r="DL34" i="1"/>
  <c r="DK34" i="1"/>
  <c r="DJ34" i="1"/>
  <c r="DI34" i="1"/>
  <c r="BR34" i="1"/>
  <c r="BP34" i="1"/>
  <c r="BN34" i="1"/>
  <c r="BM34" i="1"/>
  <c r="EC33" i="1"/>
  <c r="EB33" i="1"/>
  <c r="EA33" i="1"/>
  <c r="DL33" i="1"/>
  <c r="DK33" i="1"/>
  <c r="DJ33" i="1"/>
  <c r="DI33" i="1"/>
  <c r="BR33" i="1"/>
  <c r="BP33" i="1"/>
  <c r="BN33" i="1"/>
  <c r="BM33" i="1"/>
  <c r="EC32" i="1"/>
  <c r="EB32" i="1"/>
  <c r="EA32" i="1"/>
  <c r="DL32" i="1"/>
  <c r="DK32" i="1"/>
  <c r="DJ32" i="1"/>
  <c r="DI32" i="1"/>
  <c r="BR32" i="1"/>
  <c r="BP32" i="1"/>
  <c r="BN32" i="1"/>
  <c r="BM32" i="1"/>
  <c r="EC31" i="1"/>
  <c r="EB31" i="1"/>
  <c r="EA31" i="1"/>
  <c r="DL31" i="1"/>
  <c r="DK31" i="1"/>
  <c r="DJ31" i="1"/>
  <c r="DI31" i="1"/>
  <c r="BR31" i="1"/>
  <c r="BP31" i="1"/>
  <c r="BN31" i="1"/>
  <c r="BM31" i="1"/>
  <c r="EC30" i="1"/>
  <c r="EB30" i="1"/>
  <c r="EA30" i="1"/>
  <c r="DL30" i="1"/>
  <c r="DK30" i="1"/>
  <c r="DJ30" i="1"/>
  <c r="DI30" i="1"/>
  <c r="BR30" i="1"/>
  <c r="BP30" i="1"/>
  <c r="BN30" i="1"/>
  <c r="BM30" i="1"/>
  <c r="EC29" i="1"/>
  <c r="EB29" i="1"/>
  <c r="EA29" i="1"/>
  <c r="DL29" i="1"/>
  <c r="DK29" i="1"/>
  <c r="DJ29" i="1"/>
  <c r="DI29" i="1"/>
  <c r="BR29" i="1"/>
  <c r="BP29" i="1"/>
  <c r="BN29" i="1"/>
  <c r="BM29" i="1"/>
  <c r="EC28" i="1"/>
  <c r="EB28" i="1"/>
  <c r="EA28" i="1"/>
  <c r="DL28" i="1"/>
  <c r="DK28" i="1"/>
  <c r="DJ28" i="1"/>
  <c r="DI28" i="1"/>
  <c r="BR28" i="1"/>
  <c r="BP28" i="1"/>
  <c r="BN28" i="1"/>
  <c r="BM28" i="1"/>
  <c r="EC27" i="1"/>
  <c r="EB27" i="1"/>
  <c r="EA27" i="1"/>
  <c r="DL27" i="1"/>
  <c r="DK27" i="1"/>
  <c r="DJ27" i="1"/>
  <c r="DI27" i="1"/>
  <c r="BR27" i="1"/>
  <c r="BP27" i="1"/>
  <c r="BN27" i="1"/>
  <c r="BM27" i="1"/>
  <c r="EC26" i="1"/>
  <c r="EB26" i="1"/>
  <c r="EA26" i="1"/>
  <c r="DL26" i="1"/>
  <c r="DK26" i="1"/>
  <c r="DJ26" i="1"/>
  <c r="DI26" i="1"/>
  <c r="BR26" i="1"/>
  <c r="BP26" i="1"/>
  <c r="BN26" i="1"/>
  <c r="BM26" i="1"/>
  <c r="EC25" i="1"/>
  <c r="EB25" i="1"/>
  <c r="EA25" i="1"/>
  <c r="DL25" i="1"/>
  <c r="DK25" i="1"/>
  <c r="DJ25" i="1"/>
  <c r="DI25" i="1"/>
  <c r="BR25" i="1"/>
  <c r="BP25" i="1"/>
  <c r="BN25" i="1"/>
  <c r="BM25" i="1"/>
  <c r="EC24" i="1"/>
  <c r="EB24" i="1"/>
  <c r="EA24" i="1"/>
  <c r="DL24" i="1"/>
  <c r="DK24" i="1"/>
  <c r="DJ24" i="1"/>
  <c r="DI24" i="1"/>
  <c r="BR24" i="1"/>
  <c r="BP24" i="1"/>
  <c r="BN24" i="1"/>
  <c r="BM24" i="1"/>
  <c r="EB23" i="1"/>
  <c r="EA23" i="1"/>
  <c r="DJ23" i="1"/>
  <c r="DI23" i="1"/>
  <c r="BN23" i="1"/>
  <c r="BM23" i="1"/>
  <c r="BE23" i="1"/>
  <c r="BR23" i="1"/>
  <c r="BA23" i="1"/>
  <c r="D23" i="1"/>
  <c r="BV22" i="1"/>
  <c r="BV62" i="1" s="1"/>
  <c r="BU22" i="1"/>
  <c r="BU57" i="1" s="1"/>
  <c r="BT22" i="1"/>
  <c r="BT60" i="1" s="1"/>
  <c r="BS22" i="1"/>
  <c r="BS55" i="1" s="1"/>
  <c r="BQ22" i="1"/>
  <c r="BO22" i="1"/>
  <c r="BX64" i="4"/>
  <c r="BW64" i="4"/>
  <c r="BV64" i="4"/>
  <c r="BU64" i="4"/>
  <c r="BS64" i="4"/>
  <c r="BQ64" i="4"/>
  <c r="BB63" i="4"/>
  <c r="AZ63" i="4"/>
  <c r="AY63" i="4"/>
  <c r="AX63" i="4"/>
  <c r="AW63" i="4"/>
  <c r="AV63" i="4"/>
  <c r="AU63" i="4"/>
  <c r="AT63" i="4"/>
  <c r="AS63" i="4"/>
  <c r="AR63" i="4"/>
  <c r="AQ63" i="4"/>
  <c r="AP63" i="4"/>
  <c r="AO63" i="4"/>
  <c r="AN63" i="4"/>
  <c r="AM63" i="4"/>
  <c r="AL63" i="4"/>
  <c r="AK63" i="4"/>
  <c r="AJ63" i="4"/>
  <c r="AI63" i="4"/>
  <c r="AH63" i="4"/>
  <c r="AG63" i="4"/>
  <c r="AF63" i="4"/>
  <c r="AE63" i="4"/>
  <c r="AD63" i="4"/>
  <c r="AC63" i="4"/>
  <c r="AB63" i="4"/>
  <c r="AA63" i="4"/>
  <c r="Z63" i="4"/>
  <c r="Y63" i="4"/>
  <c r="X63" i="4"/>
  <c r="W63" i="4"/>
  <c r="V63" i="4"/>
  <c r="U63" i="4"/>
  <c r="T63" i="4"/>
  <c r="S63" i="4"/>
  <c r="R63" i="4"/>
  <c r="Q63" i="4"/>
  <c r="P63" i="4"/>
  <c r="O63" i="4"/>
  <c r="N63" i="4"/>
  <c r="M63" i="4"/>
  <c r="L63" i="4"/>
  <c r="K63" i="4"/>
  <c r="J63" i="4"/>
  <c r="I63" i="4"/>
  <c r="H63" i="4"/>
  <c r="G63" i="4"/>
  <c r="F63" i="4"/>
  <c r="E63" i="4"/>
  <c r="D63" i="4"/>
  <c r="N48" i="7" s="1"/>
  <c r="EE62" i="4"/>
  <c r="ED62" i="4"/>
  <c r="EC62" i="4"/>
  <c r="DN62" i="4"/>
  <c r="DM62" i="4"/>
  <c r="DL62" i="4"/>
  <c r="DK62" i="4"/>
  <c r="BT62" i="4"/>
  <c r="BR62" i="4"/>
  <c r="BP62" i="4"/>
  <c r="BO62" i="4"/>
  <c r="EE61" i="4"/>
  <c r="ED61" i="4"/>
  <c r="EC61" i="4"/>
  <c r="DN61" i="4"/>
  <c r="DM61" i="4"/>
  <c r="DL61" i="4"/>
  <c r="DK61" i="4"/>
  <c r="BT61" i="4"/>
  <c r="BR61" i="4"/>
  <c r="BP61" i="4"/>
  <c r="BO61" i="4"/>
  <c r="EE60" i="4"/>
  <c r="ED60" i="4"/>
  <c r="EC60" i="4"/>
  <c r="DN60" i="4"/>
  <c r="DM60" i="4"/>
  <c r="DL60" i="4"/>
  <c r="DK60" i="4"/>
  <c r="BT60" i="4"/>
  <c r="BR60" i="4"/>
  <c r="BP60" i="4"/>
  <c r="BO60" i="4"/>
  <c r="EE59" i="4"/>
  <c r="ED59" i="4"/>
  <c r="EC59" i="4"/>
  <c r="DN59" i="4"/>
  <c r="DM59" i="4"/>
  <c r="DL59" i="4"/>
  <c r="DK59" i="4"/>
  <c r="BT59" i="4"/>
  <c r="BR59" i="4"/>
  <c r="BP59" i="4"/>
  <c r="BO59" i="4"/>
  <c r="EE58" i="4"/>
  <c r="ED58" i="4"/>
  <c r="EC58" i="4"/>
  <c r="DN58" i="4"/>
  <c r="DM58" i="4"/>
  <c r="DL58" i="4"/>
  <c r="DK58" i="4"/>
  <c r="BT58" i="4"/>
  <c r="BR58" i="4"/>
  <c r="BP58" i="4"/>
  <c r="BO58" i="4"/>
  <c r="EE57" i="4"/>
  <c r="ED57" i="4"/>
  <c r="EC57" i="4"/>
  <c r="DN57" i="4"/>
  <c r="DM57" i="4"/>
  <c r="DL57" i="4"/>
  <c r="DK57" i="4"/>
  <c r="BT57" i="4"/>
  <c r="BR57" i="4"/>
  <c r="BP57" i="4"/>
  <c r="BO57" i="4"/>
  <c r="EE56" i="4"/>
  <c r="ED56" i="4"/>
  <c r="EC56" i="4"/>
  <c r="DN56" i="4"/>
  <c r="DM56" i="4"/>
  <c r="DL56" i="4"/>
  <c r="DK56" i="4"/>
  <c r="BT56" i="4"/>
  <c r="BR56" i="4"/>
  <c r="BP56" i="4"/>
  <c r="BO56" i="4"/>
  <c r="EE55" i="4"/>
  <c r="ED55" i="4"/>
  <c r="EC55" i="4"/>
  <c r="DN55" i="4"/>
  <c r="DM55" i="4"/>
  <c r="DL55" i="4"/>
  <c r="DK55" i="4"/>
  <c r="BT55" i="4"/>
  <c r="BR55" i="4"/>
  <c r="BP55" i="4"/>
  <c r="BO55" i="4"/>
  <c r="EE54" i="4"/>
  <c r="ED54" i="4"/>
  <c r="EC54" i="4"/>
  <c r="DN54" i="4"/>
  <c r="DM54" i="4"/>
  <c r="DL54" i="4"/>
  <c r="DK54" i="4"/>
  <c r="BT54" i="4"/>
  <c r="BR54" i="4"/>
  <c r="BP54" i="4"/>
  <c r="BO54" i="4"/>
  <c r="EE53" i="4"/>
  <c r="ED53" i="4"/>
  <c r="EC53" i="4"/>
  <c r="DN53" i="4"/>
  <c r="DM53" i="4"/>
  <c r="DL53" i="4"/>
  <c r="DK53" i="4"/>
  <c r="BT53" i="4"/>
  <c r="BR53" i="4"/>
  <c r="BP53" i="4"/>
  <c r="BO53" i="4"/>
  <c r="EE52" i="4"/>
  <c r="ED52" i="4"/>
  <c r="EC52" i="4"/>
  <c r="DN52" i="4"/>
  <c r="DM52" i="4"/>
  <c r="DL52" i="4"/>
  <c r="DK52" i="4"/>
  <c r="BT52" i="4"/>
  <c r="BR52" i="4"/>
  <c r="BP52" i="4"/>
  <c r="BO52" i="4"/>
  <c r="EE51" i="4"/>
  <c r="ED51" i="4"/>
  <c r="EC51" i="4"/>
  <c r="DN51" i="4"/>
  <c r="DM51" i="4"/>
  <c r="DL51" i="4"/>
  <c r="DK51" i="4"/>
  <c r="BT51" i="4"/>
  <c r="BR51" i="4"/>
  <c r="BP51" i="4"/>
  <c r="BO51" i="4"/>
  <c r="EE50" i="4"/>
  <c r="ED50" i="4"/>
  <c r="EC50" i="4"/>
  <c r="DN50" i="4"/>
  <c r="DM50" i="4"/>
  <c r="DL50" i="4"/>
  <c r="DK50" i="4"/>
  <c r="BT50" i="4"/>
  <c r="BR50" i="4"/>
  <c r="BP50" i="4"/>
  <c r="BO50" i="4"/>
  <c r="EE49" i="4"/>
  <c r="ED49" i="4"/>
  <c r="EC49" i="4"/>
  <c r="DN49" i="4"/>
  <c r="DM49" i="4"/>
  <c r="DL49" i="4"/>
  <c r="DK49" i="4"/>
  <c r="BT49" i="4"/>
  <c r="BR49" i="4"/>
  <c r="BP49" i="4"/>
  <c r="BO49" i="4"/>
  <c r="EE48" i="4"/>
  <c r="ED48" i="4"/>
  <c r="EC48" i="4"/>
  <c r="DN48" i="4"/>
  <c r="DM48" i="4"/>
  <c r="DL48" i="4"/>
  <c r="DK48" i="4"/>
  <c r="BT48" i="4"/>
  <c r="BR48" i="4"/>
  <c r="BP48" i="4"/>
  <c r="BO48" i="4"/>
  <c r="EE47" i="4"/>
  <c r="ED47" i="4"/>
  <c r="EC47" i="4"/>
  <c r="DN47" i="4"/>
  <c r="DM47" i="4"/>
  <c r="DL47" i="4"/>
  <c r="DK47" i="4"/>
  <c r="BT47" i="4"/>
  <c r="BR47" i="4"/>
  <c r="BP47" i="4"/>
  <c r="BO47" i="4"/>
  <c r="EE46" i="4"/>
  <c r="ED46" i="4"/>
  <c r="EC46" i="4"/>
  <c r="DN46" i="4"/>
  <c r="DM46" i="4"/>
  <c r="DL46" i="4"/>
  <c r="DK46" i="4"/>
  <c r="BT46" i="4"/>
  <c r="BR46" i="4"/>
  <c r="BP46" i="4"/>
  <c r="BO46" i="4"/>
  <c r="EE45" i="4"/>
  <c r="ED45" i="4"/>
  <c r="EC45" i="4"/>
  <c r="DN45" i="4"/>
  <c r="DM45" i="4"/>
  <c r="DL45" i="4"/>
  <c r="DK45" i="4"/>
  <c r="BT45" i="4"/>
  <c r="BR45" i="4"/>
  <c r="BP45" i="4"/>
  <c r="BO45" i="4"/>
  <c r="EE44" i="4"/>
  <c r="ED44" i="4"/>
  <c r="EC44" i="4"/>
  <c r="DN44" i="4"/>
  <c r="DM44" i="4"/>
  <c r="DL44" i="4"/>
  <c r="DK44" i="4"/>
  <c r="BT44" i="4"/>
  <c r="BR44" i="4"/>
  <c r="BP44" i="4"/>
  <c r="BO44" i="4"/>
  <c r="EE43" i="4"/>
  <c r="ED43" i="4"/>
  <c r="EC43" i="4"/>
  <c r="DN43" i="4"/>
  <c r="DM43" i="4"/>
  <c r="DL43" i="4"/>
  <c r="DK43" i="4"/>
  <c r="BT43" i="4"/>
  <c r="BR43" i="4"/>
  <c r="BP43" i="4"/>
  <c r="BO43" i="4"/>
  <c r="EE42" i="4"/>
  <c r="ED42" i="4"/>
  <c r="EC42" i="4"/>
  <c r="DN42" i="4"/>
  <c r="DM42" i="4"/>
  <c r="DL42" i="4"/>
  <c r="DK42" i="4"/>
  <c r="BT42" i="4"/>
  <c r="BR42" i="4"/>
  <c r="BP42" i="4"/>
  <c r="BO42" i="4"/>
  <c r="EE41" i="4"/>
  <c r="ED41" i="4"/>
  <c r="EC41" i="4"/>
  <c r="DN41" i="4"/>
  <c r="DM41" i="4"/>
  <c r="DL41" i="4"/>
  <c r="DK41" i="4"/>
  <c r="BT41" i="4"/>
  <c r="BR41" i="4"/>
  <c r="BP41" i="4"/>
  <c r="BO41" i="4"/>
  <c r="EE40" i="4"/>
  <c r="ED40" i="4"/>
  <c r="EC40" i="4"/>
  <c r="DN40" i="4"/>
  <c r="DM40" i="4"/>
  <c r="DL40" i="4"/>
  <c r="DK40" i="4"/>
  <c r="BT40" i="4"/>
  <c r="BR40" i="4"/>
  <c r="BP40" i="4"/>
  <c r="BO40" i="4"/>
  <c r="EE39" i="4"/>
  <c r="ED39" i="4"/>
  <c r="EC39" i="4"/>
  <c r="DN39" i="4"/>
  <c r="DM39" i="4"/>
  <c r="DL39" i="4"/>
  <c r="DK39" i="4"/>
  <c r="BT39" i="4"/>
  <c r="BR39" i="4"/>
  <c r="BP39" i="4"/>
  <c r="BO39" i="4"/>
  <c r="EE38" i="4"/>
  <c r="ED38" i="4"/>
  <c r="EC38" i="4"/>
  <c r="DN38" i="4"/>
  <c r="DM38" i="4"/>
  <c r="DL38" i="4"/>
  <c r="DK38" i="4"/>
  <c r="BT38" i="4"/>
  <c r="BR38" i="4"/>
  <c r="BP38" i="4"/>
  <c r="BO38" i="4"/>
  <c r="EE37" i="4"/>
  <c r="ED37" i="4"/>
  <c r="EC37" i="4"/>
  <c r="DN37" i="4"/>
  <c r="DM37" i="4"/>
  <c r="DL37" i="4"/>
  <c r="DK37" i="4"/>
  <c r="BT37" i="4"/>
  <c r="BR37" i="4"/>
  <c r="BP37" i="4"/>
  <c r="BO37" i="4"/>
  <c r="EE36" i="4"/>
  <c r="ED36" i="4"/>
  <c r="EC36" i="4"/>
  <c r="DN36" i="4"/>
  <c r="DM36" i="4"/>
  <c r="DL36" i="4"/>
  <c r="DK36" i="4"/>
  <c r="BT36" i="4"/>
  <c r="BR36" i="4"/>
  <c r="BP36" i="4"/>
  <c r="BO36" i="4"/>
  <c r="EE35" i="4"/>
  <c r="ED35" i="4"/>
  <c r="EC35" i="4"/>
  <c r="DN35" i="4"/>
  <c r="DM35" i="4"/>
  <c r="DL35" i="4"/>
  <c r="DK35" i="4"/>
  <c r="BT35" i="4"/>
  <c r="BR35" i="4"/>
  <c r="BP35" i="4"/>
  <c r="BO35" i="4"/>
  <c r="EE34" i="4"/>
  <c r="ED34" i="4"/>
  <c r="EC34" i="4"/>
  <c r="DN34" i="4"/>
  <c r="DM34" i="4"/>
  <c r="DL34" i="4"/>
  <c r="DK34" i="4"/>
  <c r="BT34" i="4"/>
  <c r="BR34" i="4"/>
  <c r="BP34" i="4"/>
  <c r="BO34" i="4"/>
  <c r="EE33" i="4"/>
  <c r="ED33" i="4"/>
  <c r="EC33" i="4"/>
  <c r="DN33" i="4"/>
  <c r="DM33" i="4"/>
  <c r="DL33" i="4"/>
  <c r="DK33" i="4"/>
  <c r="BT33" i="4"/>
  <c r="BR33" i="4"/>
  <c r="BP33" i="4"/>
  <c r="BO33" i="4"/>
  <c r="EE32" i="4"/>
  <c r="ED32" i="4"/>
  <c r="EC32" i="4"/>
  <c r="DN32" i="4"/>
  <c r="DM32" i="4"/>
  <c r="DL32" i="4"/>
  <c r="DK32" i="4"/>
  <c r="BT32" i="4"/>
  <c r="BR32" i="4"/>
  <c r="BP32" i="4"/>
  <c r="BO32" i="4"/>
  <c r="EE31" i="4"/>
  <c r="ED31" i="4"/>
  <c r="EC31" i="4"/>
  <c r="DN31" i="4"/>
  <c r="DM31" i="4"/>
  <c r="DL31" i="4"/>
  <c r="DK31" i="4"/>
  <c r="BT31" i="4"/>
  <c r="BR31" i="4"/>
  <c r="BP31" i="4"/>
  <c r="BO31" i="4"/>
  <c r="EE30" i="4"/>
  <c r="ED30" i="4"/>
  <c r="EC30" i="4"/>
  <c r="DN30" i="4"/>
  <c r="DM30" i="4"/>
  <c r="DL30" i="4"/>
  <c r="DK30" i="4"/>
  <c r="BT30" i="4"/>
  <c r="BR30" i="4"/>
  <c r="BP30" i="4"/>
  <c r="BO30" i="4"/>
  <c r="EE29" i="4"/>
  <c r="ED29" i="4"/>
  <c r="EC29" i="4"/>
  <c r="DN29" i="4"/>
  <c r="DM29" i="4"/>
  <c r="DL29" i="4"/>
  <c r="DK29" i="4"/>
  <c r="BT29" i="4"/>
  <c r="BR29" i="4"/>
  <c r="BP29" i="4"/>
  <c r="BO29" i="4"/>
  <c r="EE28" i="4"/>
  <c r="ED28" i="4"/>
  <c r="EC28" i="4"/>
  <c r="DN28" i="4"/>
  <c r="DM28" i="4"/>
  <c r="DL28" i="4"/>
  <c r="DK28" i="4"/>
  <c r="BT28" i="4"/>
  <c r="BR28" i="4"/>
  <c r="BP28" i="4"/>
  <c r="BO28" i="4"/>
  <c r="EE27" i="4"/>
  <c r="ED27" i="4"/>
  <c r="EC27" i="4"/>
  <c r="DN27" i="4"/>
  <c r="DM27" i="4"/>
  <c r="DL27" i="4"/>
  <c r="DK27" i="4"/>
  <c r="BT27" i="4"/>
  <c r="BR27" i="4"/>
  <c r="BP27" i="4"/>
  <c r="BO27" i="4"/>
  <c r="EE26" i="4"/>
  <c r="ED26" i="4"/>
  <c r="EC26" i="4"/>
  <c r="DN26" i="4"/>
  <c r="DM26" i="4"/>
  <c r="DL26" i="4"/>
  <c r="DK26" i="4"/>
  <c r="BT26" i="4"/>
  <c r="BR26" i="4"/>
  <c r="BP26" i="4"/>
  <c r="BO26" i="4"/>
  <c r="EE25" i="4"/>
  <c r="ED25" i="4"/>
  <c r="EC25" i="4"/>
  <c r="DN25" i="4"/>
  <c r="DM25" i="4"/>
  <c r="DL25" i="4"/>
  <c r="DK25" i="4"/>
  <c r="BT25" i="4"/>
  <c r="BR25" i="4"/>
  <c r="BP25" i="4"/>
  <c r="BO25" i="4"/>
  <c r="EE24" i="4"/>
  <c r="ED24" i="4"/>
  <c r="EC24" i="4"/>
  <c r="DN24" i="4"/>
  <c r="DM24" i="4"/>
  <c r="DL24" i="4"/>
  <c r="DK24" i="4"/>
  <c r="BT24" i="4"/>
  <c r="BR24" i="4"/>
  <c r="BP24" i="4"/>
  <c r="BO24" i="4"/>
  <c r="ED23" i="4"/>
  <c r="EC23" i="4"/>
  <c r="DL23" i="4"/>
  <c r="DK23" i="4"/>
  <c r="BP23" i="4"/>
  <c r="BO23" i="4"/>
  <c r="D23" i="4"/>
  <c r="BX22" i="4"/>
  <c r="BW22" i="4"/>
  <c r="BV22" i="4"/>
  <c r="BU22" i="4"/>
  <c r="BS22" i="4"/>
  <c r="BQ22" i="4"/>
  <c r="BO23" i="1" l="1"/>
  <c r="BB23" i="1"/>
  <c r="AG50" i="7"/>
  <c r="AE50" i="7"/>
  <c r="AC50" i="7"/>
  <c r="AC47" i="7"/>
  <c r="AF50" i="7"/>
  <c r="AG49" i="7"/>
  <c r="AE49" i="7"/>
  <c r="AC49" i="7"/>
  <c r="AE47" i="7"/>
  <c r="AD50" i="7"/>
  <c r="AG48" i="7"/>
  <c r="AE48" i="7"/>
  <c r="AC48" i="7"/>
  <c r="AG47" i="7"/>
  <c r="AF49" i="7"/>
  <c r="AD49" i="7"/>
  <c r="AF48" i="7"/>
  <c r="AD48" i="7"/>
  <c r="AF47" i="7"/>
  <c r="AD47" i="7"/>
  <c r="T47" i="7"/>
  <c r="R47" i="7"/>
  <c r="P47" i="7"/>
  <c r="T50" i="7"/>
  <c r="R49" i="7"/>
  <c r="P48" i="7"/>
  <c r="S50" i="7"/>
  <c r="Q50" i="7"/>
  <c r="S49" i="7"/>
  <c r="Q49" i="7"/>
  <c r="T49" i="7"/>
  <c r="S48" i="7"/>
  <c r="Q48" i="7"/>
  <c r="P50" i="7"/>
  <c r="T48" i="7"/>
  <c r="S47" i="7"/>
  <c r="Q47" i="7"/>
  <c r="R50" i="7"/>
  <c r="P49" i="7"/>
  <c r="R48" i="7"/>
  <c r="BL23" i="4"/>
  <c r="DN23" i="4" s="1"/>
  <c r="BZ63" i="4"/>
  <c r="BZ65" i="4" s="1"/>
  <c r="BU23" i="4"/>
  <c r="BW57" i="4"/>
  <c r="BW23" i="4"/>
  <c r="BV60" i="4"/>
  <c r="BV23" i="4"/>
  <c r="BX62" i="4"/>
  <c r="BX23" i="4"/>
  <c r="AT64" i="4"/>
  <c r="BA64" i="4"/>
  <c r="BU23" i="1"/>
  <c r="AL64" i="1"/>
  <c r="F64" i="1"/>
  <c r="V64" i="1"/>
  <c r="AD64" i="1"/>
  <c r="AT64" i="1"/>
  <c r="BT23" i="1"/>
  <c r="CL63" i="1"/>
  <c r="CL65" i="1" s="1"/>
  <c r="BT47" i="1"/>
  <c r="BT50" i="1"/>
  <c r="I64" i="1"/>
  <c r="Q64" i="1"/>
  <c r="Y64" i="1"/>
  <c r="AG64" i="1"/>
  <c r="AO64" i="1"/>
  <c r="AW64" i="1"/>
  <c r="BT37" i="1"/>
  <c r="BS23" i="1"/>
  <c r="J64" i="1"/>
  <c r="R64" i="1"/>
  <c r="Z64" i="1"/>
  <c r="AH64" i="1"/>
  <c r="AP64" i="1"/>
  <c r="AX64" i="1"/>
  <c r="BX24" i="4"/>
  <c r="BT29" i="1"/>
  <c r="BV23" i="1"/>
  <c r="BT45" i="1"/>
  <c r="E64" i="1"/>
  <c r="M64" i="1"/>
  <c r="U64" i="1"/>
  <c r="AC64" i="1"/>
  <c r="AK64" i="1"/>
  <c r="AS64" i="1"/>
  <c r="N64" i="1"/>
  <c r="BU34" i="4"/>
  <c r="V64" i="4"/>
  <c r="BS27" i="1"/>
  <c r="BX26" i="4"/>
  <c r="BX52" i="4"/>
  <c r="BV37" i="4"/>
  <c r="BV29" i="4"/>
  <c r="BU42" i="4"/>
  <c r="BS53" i="1"/>
  <c r="BS25" i="1"/>
  <c r="BS26" i="1"/>
  <c r="BT27" i="1"/>
  <c r="BS28" i="1"/>
  <c r="BU29" i="1"/>
  <c r="BS35" i="1"/>
  <c r="BS36" i="1"/>
  <c r="BU37" i="1"/>
  <c r="BT42" i="1"/>
  <c r="BU47" i="1"/>
  <c r="BU52" i="1"/>
  <c r="BT53" i="1"/>
  <c r="BT58" i="1"/>
  <c r="K64" i="1"/>
  <c r="S64" i="1"/>
  <c r="AA64" i="1"/>
  <c r="AI64" i="1"/>
  <c r="AQ64" i="1"/>
  <c r="AY64" i="1"/>
  <c r="BA64" i="1"/>
  <c r="BO63" i="1" s="1"/>
  <c r="BS42" i="1"/>
  <c r="BS48" i="1"/>
  <c r="BS58" i="1"/>
  <c r="BU24" i="1"/>
  <c r="BT25" i="1"/>
  <c r="BV26" i="1"/>
  <c r="BU27" i="1"/>
  <c r="BT35" i="1"/>
  <c r="BV41" i="1"/>
  <c r="BU42" i="1"/>
  <c r="BV47" i="1"/>
  <c r="BV52" i="1"/>
  <c r="BV57" i="1"/>
  <c r="BU58" i="1"/>
  <c r="CJ63" i="1"/>
  <c r="CJ65" i="1" s="1"/>
  <c r="L64" i="1"/>
  <c r="T64" i="1"/>
  <c r="AB64" i="1"/>
  <c r="AJ64" i="1"/>
  <c r="AR64" i="1"/>
  <c r="AZ64" i="1"/>
  <c r="BV24" i="1"/>
  <c r="BU25" i="1"/>
  <c r="BV27" i="1"/>
  <c r="BS33" i="1"/>
  <c r="BS34" i="1"/>
  <c r="BU35" i="1"/>
  <c r="BT33" i="1"/>
  <c r="BT39" i="1"/>
  <c r="BS40" i="1"/>
  <c r="BS45" i="1"/>
  <c r="BS50" i="1"/>
  <c r="BT55" i="1"/>
  <c r="BS56" i="1"/>
  <c r="BS61" i="1"/>
  <c r="BS31" i="1"/>
  <c r="BU33" i="1"/>
  <c r="BU39" i="1"/>
  <c r="BU44" i="1"/>
  <c r="BU55" i="1"/>
  <c r="BU60" i="1"/>
  <c r="BT61" i="1"/>
  <c r="BS32" i="1"/>
  <c r="BT31" i="1"/>
  <c r="BV39" i="1"/>
  <c r="BV44" i="1"/>
  <c r="BV49" i="1"/>
  <c r="BU50" i="1"/>
  <c r="BV55" i="1"/>
  <c r="BV60" i="1"/>
  <c r="BS29" i="1"/>
  <c r="BS30" i="1"/>
  <c r="BU31" i="1"/>
  <c r="BS37" i="1"/>
  <c r="BT23" i="4"/>
  <c r="BU32" i="4"/>
  <c r="BX44" i="4"/>
  <c r="BU50" i="4"/>
  <c r="E64" i="4"/>
  <c r="M64" i="4"/>
  <c r="U64" i="4"/>
  <c r="AC64" i="4"/>
  <c r="AK64" i="4"/>
  <c r="AS64" i="4"/>
  <c r="BB64" i="4"/>
  <c r="CN63" i="4"/>
  <c r="CN65" i="4" s="1"/>
  <c r="BU25" i="4"/>
  <c r="BU53" i="4"/>
  <c r="F64" i="4"/>
  <c r="N64" i="4"/>
  <c r="AD64" i="4"/>
  <c r="BV31" i="4"/>
  <c r="AL64" i="4"/>
  <c r="BU58" i="4"/>
  <c r="H64" i="4"/>
  <c r="P64" i="4"/>
  <c r="X64" i="4"/>
  <c r="AF64" i="4"/>
  <c r="AN64" i="4"/>
  <c r="AV64" i="4"/>
  <c r="J64" i="4"/>
  <c r="R64" i="4"/>
  <c r="Z64" i="4"/>
  <c r="AH64" i="4"/>
  <c r="AP64" i="4"/>
  <c r="AX64" i="4"/>
  <c r="BU45" i="4"/>
  <c r="BW60" i="4"/>
  <c r="BW24" i="4"/>
  <c r="BV25" i="4"/>
  <c r="BU31" i="4"/>
  <c r="BW44" i="4"/>
  <c r="BW52" i="4"/>
  <c r="BX60" i="4"/>
  <c r="I64" i="4"/>
  <c r="Q64" i="4"/>
  <c r="Y64" i="4"/>
  <c r="AG64" i="4"/>
  <c r="AO64" i="4"/>
  <c r="AW64" i="4"/>
  <c r="BU30" i="4"/>
  <c r="BU35" i="4"/>
  <c r="BV39" i="4"/>
  <c r="BV47" i="4"/>
  <c r="BV55" i="4"/>
  <c r="K64" i="4"/>
  <c r="S64" i="4"/>
  <c r="AA64" i="4"/>
  <c r="AI64" i="4"/>
  <c r="AQ64" i="4"/>
  <c r="AY64" i="4"/>
  <c r="BW27" i="4"/>
  <c r="BU29" i="4"/>
  <c r="BV35" i="4"/>
  <c r="BW39" i="4"/>
  <c r="BW47" i="4"/>
  <c r="BW55" i="4"/>
  <c r="CL63" i="4"/>
  <c r="CL65" i="4" s="1"/>
  <c r="L64" i="4"/>
  <c r="T64" i="4"/>
  <c r="AB64" i="4"/>
  <c r="AJ64" i="4"/>
  <c r="AR64" i="4"/>
  <c r="AZ64" i="4"/>
  <c r="BC64" i="4"/>
  <c r="BQ63" i="4" s="1"/>
  <c r="BU27" i="4"/>
  <c r="BU28" i="4"/>
  <c r="BU33" i="4"/>
  <c r="BV42" i="4"/>
  <c r="BV50" i="4"/>
  <c r="BU26" i="4"/>
  <c r="BV27" i="4"/>
  <c r="BV33" i="4"/>
  <c r="BU37" i="4"/>
  <c r="BX41" i="4"/>
  <c r="BX49" i="4"/>
  <c r="BX57" i="4"/>
  <c r="BU61" i="4"/>
  <c r="CN63" i="1"/>
  <c r="CN65" i="1" s="1"/>
  <c r="G64" i="1"/>
  <c r="AE64" i="1"/>
  <c r="AU64" i="1"/>
  <c r="BZ63" i="1"/>
  <c r="BZ65" i="1" s="1"/>
  <c r="X64" i="1"/>
  <c r="AF64" i="1"/>
  <c r="AN64" i="1"/>
  <c r="AV64" i="1"/>
  <c r="BE64" i="1"/>
  <c r="BV25" i="1"/>
  <c r="BV29" i="1"/>
  <c r="BV31" i="1"/>
  <c r="BV33" i="1"/>
  <c r="BV35" i="1"/>
  <c r="BV37" i="1"/>
  <c r="BT40" i="1"/>
  <c r="BV42" i="1"/>
  <c r="BS43" i="1"/>
  <c r="BU45" i="1"/>
  <c r="BT48" i="1"/>
  <c r="BV50" i="1"/>
  <c r="BS51" i="1"/>
  <c r="BU53" i="1"/>
  <c r="BT56" i="1"/>
  <c r="BV58" i="1"/>
  <c r="BS59" i="1"/>
  <c r="BU61" i="1"/>
  <c r="CB63" i="1"/>
  <c r="CB65" i="1" s="1"/>
  <c r="CR63" i="1"/>
  <c r="CR65" i="1" s="1"/>
  <c r="BF64" i="1"/>
  <c r="BX63" i="1"/>
  <c r="BX65" i="1" s="1"/>
  <c r="O64" i="1"/>
  <c r="W64" i="1"/>
  <c r="AM64" i="1"/>
  <c r="BS38" i="1"/>
  <c r="BU40" i="1"/>
  <c r="BT43" i="1"/>
  <c r="BV45" i="1"/>
  <c r="BS46" i="1"/>
  <c r="BU48" i="1"/>
  <c r="BT51" i="1"/>
  <c r="BV53" i="1"/>
  <c r="BS54" i="1"/>
  <c r="BU56" i="1"/>
  <c r="BT59" i="1"/>
  <c r="BV61" i="1"/>
  <c r="BS62" i="1"/>
  <c r="CD63" i="1"/>
  <c r="CD65" i="1" s="1"/>
  <c r="CT63" i="1"/>
  <c r="CT65" i="1" s="1"/>
  <c r="BG64" i="1"/>
  <c r="BI23" i="1"/>
  <c r="BJ23" i="1" s="1"/>
  <c r="BP23" i="1"/>
  <c r="P64" i="1"/>
  <c r="BS24" i="1"/>
  <c r="BT26" i="1"/>
  <c r="BT28" i="1"/>
  <c r="BT30" i="1"/>
  <c r="BT32" i="1"/>
  <c r="BT34" i="1"/>
  <c r="BT36" i="1"/>
  <c r="BT38" i="1"/>
  <c r="BV40" i="1"/>
  <c r="BS41" i="1"/>
  <c r="BU43" i="1"/>
  <c r="BT46" i="1"/>
  <c r="BV48" i="1"/>
  <c r="BS49" i="1"/>
  <c r="BU51" i="1"/>
  <c r="BT54" i="1"/>
  <c r="BV56" i="1"/>
  <c r="BS57" i="1"/>
  <c r="BU59" i="1"/>
  <c r="BT62" i="1"/>
  <c r="CF63" i="1"/>
  <c r="CF65" i="1" s="1"/>
  <c r="BH64" i="1"/>
  <c r="BC64" i="1"/>
  <c r="H64" i="1"/>
  <c r="BT24" i="1"/>
  <c r="BU26" i="1"/>
  <c r="BU28" i="1"/>
  <c r="BU30" i="1"/>
  <c r="BU32" i="1"/>
  <c r="BU34" i="1"/>
  <c r="BU36" i="1"/>
  <c r="BU38" i="1"/>
  <c r="BT41" i="1"/>
  <c r="BV43" i="1"/>
  <c r="BS44" i="1"/>
  <c r="BU46" i="1"/>
  <c r="BT49" i="1"/>
  <c r="BV51" i="1"/>
  <c r="BS52" i="1"/>
  <c r="BU54" i="1"/>
  <c r="BT57" i="1"/>
  <c r="BV59" i="1"/>
  <c r="BS60" i="1"/>
  <c r="BU62" i="1"/>
  <c r="CH63" i="1"/>
  <c r="CH65" i="1" s="1"/>
  <c r="C64" i="1"/>
  <c r="C66" i="1" s="1"/>
  <c r="CP63" i="1"/>
  <c r="CP65" i="1" s="1"/>
  <c r="BV28" i="1"/>
  <c r="BV30" i="1"/>
  <c r="BV32" i="1"/>
  <c r="BV34" i="1"/>
  <c r="BV36" i="1"/>
  <c r="BV38" i="1"/>
  <c r="BS39" i="1"/>
  <c r="BU41" i="1"/>
  <c r="BT44" i="1"/>
  <c r="BV46" i="1"/>
  <c r="BS47" i="1"/>
  <c r="BU49" i="1"/>
  <c r="BT52" i="1"/>
  <c r="BV54" i="1"/>
  <c r="BV58" i="4"/>
  <c r="CP63" i="4"/>
  <c r="CP65" i="4" s="1"/>
  <c r="G64" i="4"/>
  <c r="O64" i="4"/>
  <c r="W64" i="4"/>
  <c r="AE64" i="4"/>
  <c r="AM64" i="4"/>
  <c r="AU64" i="4"/>
  <c r="BE64" i="4"/>
  <c r="BR23" i="4"/>
  <c r="BW25" i="4"/>
  <c r="BX27" i="4"/>
  <c r="BW29" i="4"/>
  <c r="BW31" i="4"/>
  <c r="BW33" i="4"/>
  <c r="BW35" i="4"/>
  <c r="BW37" i="4"/>
  <c r="BX39" i="4"/>
  <c r="BU40" i="4"/>
  <c r="BW42" i="4"/>
  <c r="BV45" i="4"/>
  <c r="BX47" i="4"/>
  <c r="BU48" i="4"/>
  <c r="BW50" i="4"/>
  <c r="BV53" i="4"/>
  <c r="BX55" i="4"/>
  <c r="BU56" i="4"/>
  <c r="BW58" i="4"/>
  <c r="BV61" i="4"/>
  <c r="CB63" i="4"/>
  <c r="CB65" i="4" s="1"/>
  <c r="CR63" i="4"/>
  <c r="CR65" i="4" s="1"/>
  <c r="BG64" i="4"/>
  <c r="BX25" i="4"/>
  <c r="BX29" i="4"/>
  <c r="BX31" i="4"/>
  <c r="BX33" i="4"/>
  <c r="BX35" i="4"/>
  <c r="BX37" i="4"/>
  <c r="BV40" i="4"/>
  <c r="BX42" i="4"/>
  <c r="BU43" i="4"/>
  <c r="BW45" i="4"/>
  <c r="BV48" i="4"/>
  <c r="BX50" i="4"/>
  <c r="BU51" i="4"/>
  <c r="BW53" i="4"/>
  <c r="BV56" i="4"/>
  <c r="BX58" i="4"/>
  <c r="BU59" i="4"/>
  <c r="BW61" i="4"/>
  <c r="CD63" i="4"/>
  <c r="CD65" i="4" s="1"/>
  <c r="CT63" i="4"/>
  <c r="CT65" i="4" s="1"/>
  <c r="BH64" i="4"/>
  <c r="BU38" i="4"/>
  <c r="BW40" i="4"/>
  <c r="BV43" i="4"/>
  <c r="BX45" i="4"/>
  <c r="BU46" i="4"/>
  <c r="BW48" i="4"/>
  <c r="BV51" i="4"/>
  <c r="BX53" i="4"/>
  <c r="BU54" i="4"/>
  <c r="BW56" i="4"/>
  <c r="BV59" i="4"/>
  <c r="BX61" i="4"/>
  <c r="BU62" i="4"/>
  <c r="CF63" i="4"/>
  <c r="CF65" i="4" s="1"/>
  <c r="CV63" i="4"/>
  <c r="CV65" i="4" s="1"/>
  <c r="BI64" i="4"/>
  <c r="BU36" i="4"/>
  <c r="BU24" i="4"/>
  <c r="BV26" i="4"/>
  <c r="BV28" i="4"/>
  <c r="BV30" i="4"/>
  <c r="BV32" i="4"/>
  <c r="BV34" i="4"/>
  <c r="BV36" i="4"/>
  <c r="BV38" i="4"/>
  <c r="BX40" i="4"/>
  <c r="BU41" i="4"/>
  <c r="BW43" i="4"/>
  <c r="BV46" i="4"/>
  <c r="BX48" i="4"/>
  <c r="BU49" i="4"/>
  <c r="BW51" i="4"/>
  <c r="BV54" i="4"/>
  <c r="BX56" i="4"/>
  <c r="BU57" i="4"/>
  <c r="BW59" i="4"/>
  <c r="BV62" i="4"/>
  <c r="CH63" i="4"/>
  <c r="CH65" i="4" s="1"/>
  <c r="BJ64" i="4"/>
  <c r="BK64" i="4"/>
  <c r="DR20" i="4" s="1"/>
  <c r="BV24" i="4"/>
  <c r="BW26" i="4"/>
  <c r="BW28" i="4"/>
  <c r="BW30" i="4"/>
  <c r="BW32" i="4"/>
  <c r="BW34" i="4"/>
  <c r="BW36" i="4"/>
  <c r="BW38" i="4"/>
  <c r="BV41" i="4"/>
  <c r="BX43" i="4"/>
  <c r="BU44" i="4"/>
  <c r="BW46" i="4"/>
  <c r="BV49" i="4"/>
  <c r="BX51" i="4"/>
  <c r="BU52" i="4"/>
  <c r="BW54" i="4"/>
  <c r="BV57" i="4"/>
  <c r="BX59" i="4"/>
  <c r="BU60" i="4"/>
  <c r="BW62" i="4"/>
  <c r="CJ63" i="4"/>
  <c r="CJ65" i="4" s="1"/>
  <c r="C64" i="4"/>
  <c r="C66" i="4" s="1"/>
  <c r="BX28" i="4"/>
  <c r="BX30" i="4"/>
  <c r="BX32" i="4"/>
  <c r="BX34" i="4"/>
  <c r="BX36" i="4"/>
  <c r="BX38" i="4"/>
  <c r="BU39" i="4"/>
  <c r="BW41" i="4"/>
  <c r="BV44" i="4"/>
  <c r="BX46" i="4"/>
  <c r="BU47" i="4"/>
  <c r="BW49" i="4"/>
  <c r="BV52" i="4"/>
  <c r="BX54" i="4"/>
  <c r="BI64" i="1" l="1"/>
  <c r="DL23" i="1"/>
  <c r="BA66" i="1"/>
  <c r="BO65" i="1" s="1"/>
  <c r="BC66" i="4"/>
  <c r="BQ65" i="4" s="1"/>
  <c r="BQ63" i="1"/>
  <c r="BC66" i="1"/>
  <c r="BQ65" i="1" s="1"/>
  <c r="BT63" i="1"/>
  <c r="BF66" i="1"/>
  <c r="BT65" i="1" s="1"/>
  <c r="EC23" i="1"/>
  <c r="DK23" i="1"/>
  <c r="BV63" i="1"/>
  <c r="BH66" i="1"/>
  <c r="BV65" i="1" s="1"/>
  <c r="BU63" i="1"/>
  <c r="BG66" i="1"/>
  <c r="BU65" i="1" s="1"/>
  <c r="BS63" i="1"/>
  <c r="BE66" i="1"/>
  <c r="BS65" i="1" s="1"/>
  <c r="BJ66" i="4"/>
  <c r="BX65" i="4" s="1"/>
  <c r="BX63" i="4"/>
  <c r="BW63" i="4"/>
  <c r="BI66" i="4"/>
  <c r="BW65" i="4" s="1"/>
  <c r="BV63" i="4"/>
  <c r="BH66" i="4"/>
  <c r="BV65" i="4" s="1"/>
  <c r="BK66" i="4"/>
  <c r="EF62" i="4"/>
  <c r="EG62" i="4" s="1"/>
  <c r="EF54" i="4"/>
  <c r="EG54" i="4" s="1"/>
  <c r="EF46" i="4"/>
  <c r="EG46" i="4" s="1"/>
  <c r="EF38" i="4"/>
  <c r="EG38" i="4" s="1"/>
  <c r="EF26" i="4"/>
  <c r="EG26" i="4" s="1"/>
  <c r="EF41" i="4"/>
  <c r="EG41" i="4" s="1"/>
  <c r="EF59" i="4"/>
  <c r="EG59" i="4" s="1"/>
  <c r="EF51" i="4"/>
  <c r="EG51" i="4" s="1"/>
  <c r="EF43" i="4"/>
  <c r="EG43" i="4" s="1"/>
  <c r="EF33" i="4"/>
  <c r="EG33" i="4" s="1"/>
  <c r="EF31" i="4"/>
  <c r="EG31" i="4" s="1"/>
  <c r="EF34" i="4"/>
  <c r="EG34" i="4" s="1"/>
  <c r="EF32" i="4"/>
  <c r="EG32" i="4" s="1"/>
  <c r="EF24" i="4"/>
  <c r="EG24" i="4" s="1"/>
  <c r="EF56" i="4"/>
  <c r="EG56" i="4" s="1"/>
  <c r="EF48" i="4"/>
  <c r="EG48" i="4" s="1"/>
  <c r="EF40" i="4"/>
  <c r="EG40" i="4" s="1"/>
  <c r="EF35" i="4"/>
  <c r="EG35" i="4" s="1"/>
  <c r="EF36" i="4"/>
  <c r="EG36" i="4" s="1"/>
  <c r="EF61" i="4"/>
  <c r="EG61" i="4" s="1"/>
  <c r="EF53" i="4"/>
  <c r="EG53" i="4" s="1"/>
  <c r="EF45" i="4"/>
  <c r="EG45" i="4" s="1"/>
  <c r="EF37" i="4"/>
  <c r="EG37" i="4" s="1"/>
  <c r="EF29" i="4"/>
  <c r="EG29" i="4" s="1"/>
  <c r="EF30" i="4"/>
  <c r="EG30" i="4" s="1"/>
  <c r="EF58" i="4"/>
  <c r="EG58" i="4" s="1"/>
  <c r="EF50" i="4"/>
  <c r="EG50" i="4" s="1"/>
  <c r="EF42" i="4"/>
  <c r="EG42" i="4" s="1"/>
  <c r="EF27" i="4"/>
  <c r="EG27" i="4" s="1"/>
  <c r="EF25" i="4"/>
  <c r="EG25" i="4" s="1"/>
  <c r="EF52" i="4"/>
  <c r="EG52" i="4" s="1"/>
  <c r="EF49" i="4"/>
  <c r="EG49" i="4" s="1"/>
  <c r="EF28" i="4"/>
  <c r="EG28" i="4" s="1"/>
  <c r="EF55" i="4"/>
  <c r="EG55" i="4" s="1"/>
  <c r="EF47" i="4"/>
  <c r="EG47" i="4" s="1"/>
  <c r="EF39" i="4"/>
  <c r="EG39" i="4" s="1"/>
  <c r="EF60" i="4"/>
  <c r="EG60" i="4" s="1"/>
  <c r="EF44" i="4"/>
  <c r="EG44" i="4" s="1"/>
  <c r="EF57" i="4"/>
  <c r="EG57" i="4" s="1"/>
  <c r="BU63" i="4"/>
  <c r="BG66" i="4"/>
  <c r="BU65" i="4" s="1"/>
  <c r="BS63" i="4"/>
  <c r="BE66" i="4"/>
  <c r="BS65" i="4" s="1"/>
  <c r="EF23" i="4"/>
  <c r="EG23" i="4" s="1"/>
  <c r="EE23" i="4"/>
  <c r="DM23" i="4"/>
  <c r="DI24" i="3"/>
  <c r="DI25" i="3"/>
  <c r="DI26" i="3"/>
  <c r="DI27" i="3"/>
  <c r="DI28" i="3"/>
  <c r="DI29" i="3"/>
  <c r="DI30" i="3"/>
  <c r="DI31" i="3"/>
  <c r="DI32" i="3"/>
  <c r="DI33" i="3"/>
  <c r="DI34" i="3"/>
  <c r="DI35" i="3"/>
  <c r="DI36" i="3"/>
  <c r="DI37" i="3"/>
  <c r="DI38" i="3"/>
  <c r="DI39" i="3"/>
  <c r="DI40" i="3"/>
  <c r="DI41" i="3"/>
  <c r="DI42" i="3"/>
  <c r="DI43" i="3"/>
  <c r="DI44" i="3"/>
  <c r="DI45" i="3"/>
  <c r="DI46" i="3"/>
  <c r="DI47" i="3"/>
  <c r="DI48" i="3"/>
  <c r="DI49" i="3"/>
  <c r="DI50" i="3"/>
  <c r="DI51" i="3"/>
  <c r="DI52" i="3"/>
  <c r="DI53" i="3"/>
  <c r="DI54" i="3"/>
  <c r="DI55" i="3"/>
  <c r="DI56" i="3"/>
  <c r="DI57" i="3"/>
  <c r="DI58" i="3"/>
  <c r="DI59" i="3"/>
  <c r="DI60" i="3"/>
  <c r="DI61" i="3"/>
  <c r="DI62" i="3"/>
  <c r="DI23" i="3"/>
  <c r="D63" i="3"/>
  <c r="BT22" i="3"/>
  <c r="BT25" i="3" s="1"/>
  <c r="BS64" i="3"/>
  <c r="ED62" i="1" l="1"/>
  <c r="EE62" i="1" s="1"/>
  <c r="DP20" i="1"/>
  <c r="H64" i="3"/>
  <c r="A48" i="7"/>
  <c r="BT60" i="3"/>
  <c r="BT59" i="3"/>
  <c r="BI66" i="1"/>
  <c r="ED39" i="1"/>
  <c r="EE39" i="1" s="1"/>
  <c r="ED52" i="1"/>
  <c r="EE52" i="1" s="1"/>
  <c r="ED40" i="1"/>
  <c r="EE40" i="1" s="1"/>
  <c r="ED45" i="1"/>
  <c r="EE45" i="1" s="1"/>
  <c r="ED42" i="1"/>
  <c r="EE42" i="1" s="1"/>
  <c r="ED28" i="1"/>
  <c r="EE28" i="1" s="1"/>
  <c r="ED30" i="1"/>
  <c r="EE30" i="1" s="1"/>
  <c r="ED60" i="1"/>
  <c r="EE60" i="1" s="1"/>
  <c r="ED31" i="1"/>
  <c r="EE31" i="1" s="1"/>
  <c r="ED48" i="1"/>
  <c r="EE48" i="1" s="1"/>
  <c r="ED41" i="1"/>
  <c r="EE41" i="1" s="1"/>
  <c r="ED47" i="1"/>
  <c r="EE47" i="1" s="1"/>
  <c r="ED58" i="1"/>
  <c r="EE58" i="1" s="1"/>
  <c r="ED35" i="1"/>
  <c r="EE35" i="1" s="1"/>
  <c r="ED36" i="1"/>
  <c r="EE36" i="1" s="1"/>
  <c r="ED43" i="1"/>
  <c r="EE43" i="1" s="1"/>
  <c r="ED38" i="1"/>
  <c r="EE38" i="1" s="1"/>
  <c r="ED50" i="1"/>
  <c r="EE50" i="1" s="1"/>
  <c r="ED61" i="1"/>
  <c r="EE61" i="1" s="1"/>
  <c r="ED34" i="1"/>
  <c r="EE34" i="1" s="1"/>
  <c r="ED23" i="1"/>
  <c r="EE23" i="1" s="1"/>
  <c r="ED57" i="1"/>
  <c r="EE57" i="1" s="1"/>
  <c r="ED25" i="1"/>
  <c r="EE25" i="1" s="1"/>
  <c r="ED44" i="1"/>
  <c r="EE44" i="1" s="1"/>
  <c r="ED37" i="1"/>
  <c r="EE37" i="1" s="1"/>
  <c r="ED49" i="1"/>
  <c r="EE49" i="1" s="1"/>
  <c r="ED51" i="1"/>
  <c r="EE51" i="1" s="1"/>
  <c r="ED46" i="1"/>
  <c r="EE46" i="1" s="1"/>
  <c r="ED56" i="1"/>
  <c r="EE56" i="1" s="1"/>
  <c r="ED59" i="1"/>
  <c r="EE59" i="1" s="1"/>
  <c r="ED55" i="1"/>
  <c r="EE55" i="1" s="1"/>
  <c r="ED54" i="1"/>
  <c r="EE54" i="1" s="1"/>
  <c r="ED27" i="1"/>
  <c r="EE27" i="1" s="1"/>
  <c r="ED33" i="1"/>
  <c r="EE33" i="1" s="1"/>
  <c r="ED53" i="1"/>
  <c r="EE53" i="1" s="1"/>
  <c r="ED29" i="1"/>
  <c r="EE29" i="1" s="1"/>
  <c r="ED32" i="1"/>
  <c r="EE32" i="1" s="1"/>
  <c r="ED24" i="1"/>
  <c r="EE24" i="1" s="1"/>
  <c r="ED26" i="1"/>
  <c r="EE26" i="1" s="1"/>
  <c r="AO64" i="3"/>
  <c r="AN64" i="3"/>
  <c r="EM25" i="4"/>
  <c r="EN27" i="4" s="1"/>
  <c r="DR22" i="4" s="1"/>
  <c r="BT52" i="3"/>
  <c r="BT56" i="3"/>
  <c r="BT48" i="3"/>
  <c r="BT40" i="3"/>
  <c r="BT44" i="3"/>
  <c r="BT24" i="3"/>
  <c r="BT32" i="3"/>
  <c r="BT55" i="3"/>
  <c r="BT51" i="3"/>
  <c r="BT47" i="3"/>
  <c r="BT43" i="3"/>
  <c r="BT38" i="3"/>
  <c r="BT30" i="3"/>
  <c r="BT62" i="3"/>
  <c r="BT58" i="3"/>
  <c r="BT54" i="3"/>
  <c r="BT50" i="3"/>
  <c r="BT46" i="3"/>
  <c r="BT42" i="3"/>
  <c r="BT36" i="3"/>
  <c r="BT28" i="3"/>
  <c r="BT61" i="3"/>
  <c r="BT57" i="3"/>
  <c r="BT49" i="3"/>
  <c r="BT45" i="3"/>
  <c r="BT41" i="3"/>
  <c r="BT34" i="3"/>
  <c r="BT26" i="3"/>
  <c r="DP27" i="1"/>
  <c r="DP33" i="1"/>
  <c r="DP31" i="1"/>
  <c r="DP35" i="1"/>
  <c r="DP36" i="1"/>
  <c r="DP34" i="1"/>
  <c r="DP32" i="1"/>
  <c r="DP30" i="1"/>
  <c r="DP28" i="1"/>
  <c r="DP29" i="1"/>
  <c r="DR27" i="4"/>
  <c r="DR33" i="4"/>
  <c r="DR30" i="4"/>
  <c r="DR31" i="4"/>
  <c r="DR34" i="4"/>
  <c r="DR35" i="4"/>
  <c r="DR36" i="4"/>
  <c r="DR32" i="4"/>
  <c r="DR28" i="4"/>
  <c r="DR29" i="4"/>
  <c r="BT39" i="3"/>
  <c r="BT37" i="3"/>
  <c r="BT35" i="3"/>
  <c r="BT33" i="3"/>
  <c r="BT31" i="3"/>
  <c r="BT29" i="3"/>
  <c r="BT27" i="3"/>
  <c r="BV64" i="3"/>
  <c r="BU64" i="3"/>
  <c r="BT64" i="3"/>
  <c r="BQ64" i="3"/>
  <c r="BO64" i="3"/>
  <c r="C64" i="3"/>
  <c r="C66" i="3" s="1"/>
  <c r="AZ63" i="3"/>
  <c r="AZ64" i="3" s="1"/>
  <c r="AY63" i="3"/>
  <c r="AY64" i="3" s="1"/>
  <c r="AX63" i="3"/>
  <c r="AX64" i="3" s="1"/>
  <c r="AW63" i="3"/>
  <c r="AW64" i="3" s="1"/>
  <c r="AV63" i="3"/>
  <c r="AV64" i="3" s="1"/>
  <c r="AU63" i="3"/>
  <c r="AU64" i="3" s="1"/>
  <c r="AT63" i="3"/>
  <c r="AT64" i="3" s="1"/>
  <c r="AS63" i="3"/>
  <c r="AS64" i="3" s="1"/>
  <c r="AR63" i="3"/>
  <c r="AR64" i="3" s="1"/>
  <c r="AQ63" i="3"/>
  <c r="AQ64" i="3" s="1"/>
  <c r="AP63" i="3"/>
  <c r="AP64" i="3" s="1"/>
  <c r="AM63" i="3"/>
  <c r="AM64" i="3" s="1"/>
  <c r="AL63" i="3"/>
  <c r="AL64" i="3" s="1"/>
  <c r="AK63" i="3"/>
  <c r="AK64" i="3" s="1"/>
  <c r="AJ63" i="3"/>
  <c r="AJ64" i="3" s="1"/>
  <c r="AI63" i="3"/>
  <c r="AI64" i="3" s="1"/>
  <c r="AH63" i="3"/>
  <c r="AH64" i="3" s="1"/>
  <c r="AG63" i="3"/>
  <c r="AG64" i="3" s="1"/>
  <c r="AF63" i="3"/>
  <c r="AF64" i="3" s="1"/>
  <c r="AE63" i="3"/>
  <c r="AE64" i="3" s="1"/>
  <c r="AD63" i="3"/>
  <c r="AD64" i="3" s="1"/>
  <c r="AC63" i="3"/>
  <c r="AC64" i="3" s="1"/>
  <c r="AB63" i="3"/>
  <c r="AB64" i="3" s="1"/>
  <c r="AA63" i="3"/>
  <c r="AA64" i="3" s="1"/>
  <c r="Z63" i="3"/>
  <c r="Z64" i="3" s="1"/>
  <c r="Y63" i="3"/>
  <c r="Y64" i="3" s="1"/>
  <c r="X63" i="3"/>
  <c r="X64" i="3" s="1"/>
  <c r="W63" i="3"/>
  <c r="W64" i="3" s="1"/>
  <c r="V63" i="3"/>
  <c r="V64" i="3" s="1"/>
  <c r="U63" i="3"/>
  <c r="U64" i="3" s="1"/>
  <c r="T63" i="3"/>
  <c r="T64" i="3" s="1"/>
  <c r="S63" i="3"/>
  <c r="S64" i="3" s="1"/>
  <c r="R63" i="3"/>
  <c r="R64" i="3" s="1"/>
  <c r="Q63" i="3"/>
  <c r="Q64" i="3" s="1"/>
  <c r="P63" i="3"/>
  <c r="P64" i="3" s="1"/>
  <c r="O63" i="3"/>
  <c r="O64" i="3" s="1"/>
  <c r="N63" i="3"/>
  <c r="N64" i="3" s="1"/>
  <c r="M63" i="3"/>
  <c r="M64" i="3" s="1"/>
  <c r="L63" i="3"/>
  <c r="L64" i="3" s="1"/>
  <c r="K63" i="3"/>
  <c r="K64" i="3" s="1"/>
  <c r="J63" i="3"/>
  <c r="J64" i="3" s="1"/>
  <c r="I63" i="3"/>
  <c r="I64" i="3" s="1"/>
  <c r="G63" i="3"/>
  <c r="G64" i="3" s="1"/>
  <c r="F63" i="3"/>
  <c r="F64" i="3" s="1"/>
  <c r="E63" i="3"/>
  <c r="E64" i="3" s="1"/>
  <c r="EB62" i="3"/>
  <c r="EA62" i="3"/>
  <c r="DL62" i="3"/>
  <c r="DJ62" i="3"/>
  <c r="BR62" i="3"/>
  <c r="BP62" i="3"/>
  <c r="BN62" i="3"/>
  <c r="BM62" i="3"/>
  <c r="EB61" i="3"/>
  <c r="EA61" i="3"/>
  <c r="DL61" i="3"/>
  <c r="DJ61" i="3"/>
  <c r="BR61" i="3"/>
  <c r="BP61" i="3"/>
  <c r="BN61" i="3"/>
  <c r="BM61" i="3"/>
  <c r="EB60" i="3"/>
  <c r="EA60" i="3"/>
  <c r="DL60" i="3"/>
  <c r="DJ60" i="3"/>
  <c r="BR60" i="3"/>
  <c r="BP60" i="3"/>
  <c r="BN60" i="3"/>
  <c r="BM60" i="3"/>
  <c r="EB59" i="3"/>
  <c r="EA59" i="3"/>
  <c r="DL59" i="3"/>
  <c r="DJ59" i="3"/>
  <c r="BR59" i="3"/>
  <c r="BP59" i="3"/>
  <c r="BN59" i="3"/>
  <c r="BM59" i="3"/>
  <c r="EB58" i="3"/>
  <c r="EA58" i="3"/>
  <c r="DL58" i="3"/>
  <c r="DJ58" i="3"/>
  <c r="BR58" i="3"/>
  <c r="BP58" i="3"/>
  <c r="BN58" i="3"/>
  <c r="BM58" i="3"/>
  <c r="EB57" i="3"/>
  <c r="EA57" i="3"/>
  <c r="DL57" i="3"/>
  <c r="DJ57" i="3"/>
  <c r="BR57" i="3"/>
  <c r="BP57" i="3"/>
  <c r="BN57" i="3"/>
  <c r="BM57" i="3"/>
  <c r="EB56" i="3"/>
  <c r="EA56" i="3"/>
  <c r="DL56" i="3"/>
  <c r="DK56" i="3"/>
  <c r="DJ56" i="3"/>
  <c r="BR56" i="3"/>
  <c r="BP56" i="3"/>
  <c r="BN56" i="3"/>
  <c r="BM56" i="3"/>
  <c r="EB55" i="3"/>
  <c r="EA55" i="3"/>
  <c r="DL55" i="3"/>
  <c r="DJ55" i="3"/>
  <c r="BR55" i="3"/>
  <c r="BP55" i="3"/>
  <c r="BN55" i="3"/>
  <c r="BM55" i="3"/>
  <c r="EB54" i="3"/>
  <c r="EA54" i="3"/>
  <c r="DL54" i="3"/>
  <c r="DJ54" i="3"/>
  <c r="BR54" i="3"/>
  <c r="BP54" i="3"/>
  <c r="BN54" i="3"/>
  <c r="BM54" i="3"/>
  <c r="EB53" i="3"/>
  <c r="EA53" i="3"/>
  <c r="DL53" i="3"/>
  <c r="DJ53" i="3"/>
  <c r="BR53" i="3"/>
  <c r="BP53" i="3"/>
  <c r="BN53" i="3"/>
  <c r="BM53" i="3"/>
  <c r="EB52" i="3"/>
  <c r="EA52" i="3"/>
  <c r="DL52" i="3"/>
  <c r="DJ52" i="3"/>
  <c r="BR52" i="3"/>
  <c r="BP52" i="3"/>
  <c r="BN52" i="3"/>
  <c r="BM52" i="3"/>
  <c r="EB51" i="3"/>
  <c r="EA51" i="3"/>
  <c r="DL51" i="3"/>
  <c r="DJ51" i="3"/>
  <c r="BR51" i="3"/>
  <c r="BP51" i="3"/>
  <c r="BN51" i="3"/>
  <c r="BM51" i="3"/>
  <c r="EB50" i="3"/>
  <c r="EA50" i="3"/>
  <c r="DL50" i="3"/>
  <c r="DJ50" i="3"/>
  <c r="BR50" i="3"/>
  <c r="BP50" i="3"/>
  <c r="BN50" i="3"/>
  <c r="BM50" i="3"/>
  <c r="EB49" i="3"/>
  <c r="EA49" i="3"/>
  <c r="DL49" i="3"/>
  <c r="DJ49" i="3"/>
  <c r="BR49" i="3"/>
  <c r="BP49" i="3"/>
  <c r="BN49" i="3"/>
  <c r="BM49" i="3"/>
  <c r="EB48" i="3"/>
  <c r="EA48" i="3"/>
  <c r="DL48" i="3"/>
  <c r="DJ48" i="3"/>
  <c r="BR48" i="3"/>
  <c r="BP48" i="3"/>
  <c r="BN48" i="3"/>
  <c r="BM48" i="3"/>
  <c r="EB47" i="3"/>
  <c r="EA47" i="3"/>
  <c r="DL47" i="3"/>
  <c r="DJ47" i="3"/>
  <c r="BR47" i="3"/>
  <c r="BP47" i="3"/>
  <c r="BN47" i="3"/>
  <c r="BM47" i="3"/>
  <c r="DK47" i="3"/>
  <c r="EB46" i="3"/>
  <c r="EA46" i="3"/>
  <c r="DL46" i="3"/>
  <c r="DJ46" i="3"/>
  <c r="BR46" i="3"/>
  <c r="BP46" i="3"/>
  <c r="BN46" i="3"/>
  <c r="BM46" i="3"/>
  <c r="EB45" i="3"/>
  <c r="EA45" i="3"/>
  <c r="DL45" i="3"/>
  <c r="DJ45" i="3"/>
  <c r="BR45" i="3"/>
  <c r="BP45" i="3"/>
  <c r="BN45" i="3"/>
  <c r="BM45" i="3"/>
  <c r="EB44" i="3"/>
  <c r="EA44" i="3"/>
  <c r="DL44" i="3"/>
  <c r="DJ44" i="3"/>
  <c r="BR44" i="3"/>
  <c r="BP44" i="3"/>
  <c r="BN44" i="3"/>
  <c r="BM44" i="3"/>
  <c r="EB43" i="3"/>
  <c r="EA43" i="3"/>
  <c r="DL43" i="3"/>
  <c r="DJ43" i="3"/>
  <c r="BR43" i="3"/>
  <c r="BP43" i="3"/>
  <c r="BN43" i="3"/>
  <c r="BM43" i="3"/>
  <c r="EB42" i="3"/>
  <c r="EA42" i="3"/>
  <c r="DL42" i="3"/>
  <c r="DJ42" i="3"/>
  <c r="BR42" i="3"/>
  <c r="BP42" i="3"/>
  <c r="BN42" i="3"/>
  <c r="BM42" i="3"/>
  <c r="EB41" i="3"/>
  <c r="EA41" i="3"/>
  <c r="DL41" i="3"/>
  <c r="DJ41" i="3"/>
  <c r="BR41" i="3"/>
  <c r="BP41" i="3"/>
  <c r="BN41" i="3"/>
  <c r="BM41" i="3"/>
  <c r="DK41" i="3"/>
  <c r="EB40" i="3"/>
  <c r="EA40" i="3"/>
  <c r="DL40" i="3"/>
  <c r="DJ40" i="3"/>
  <c r="BR40" i="3"/>
  <c r="BP40" i="3"/>
  <c r="BN40" i="3"/>
  <c r="BM40" i="3"/>
  <c r="EC40" i="3"/>
  <c r="EB39" i="3"/>
  <c r="EA39" i="3"/>
  <c r="DL39" i="3"/>
  <c r="DJ39" i="3"/>
  <c r="BR39" i="3"/>
  <c r="BP39" i="3"/>
  <c r="BN39" i="3"/>
  <c r="BM39" i="3"/>
  <c r="DK39" i="3"/>
  <c r="EB38" i="3"/>
  <c r="EA38" i="3"/>
  <c r="DL38" i="3"/>
  <c r="DJ38" i="3"/>
  <c r="BR38" i="3"/>
  <c r="BP38" i="3"/>
  <c r="BN38" i="3"/>
  <c r="BM38" i="3"/>
  <c r="EB37" i="3"/>
  <c r="EA37" i="3"/>
  <c r="DL37" i="3"/>
  <c r="DK37" i="3"/>
  <c r="DJ37" i="3"/>
  <c r="BR37" i="3"/>
  <c r="BP37" i="3"/>
  <c r="BN37" i="3"/>
  <c r="BM37" i="3"/>
  <c r="EB36" i="3"/>
  <c r="EA36" i="3"/>
  <c r="DL36" i="3"/>
  <c r="DJ36" i="3"/>
  <c r="BR36" i="3"/>
  <c r="BP36" i="3"/>
  <c r="BN36" i="3"/>
  <c r="BM36" i="3"/>
  <c r="EB35" i="3"/>
  <c r="EA35" i="3"/>
  <c r="DL35" i="3"/>
  <c r="DJ35" i="3"/>
  <c r="BR35" i="3"/>
  <c r="BP35" i="3"/>
  <c r="BN35" i="3"/>
  <c r="BM35" i="3"/>
  <c r="EB34" i="3"/>
  <c r="EA34" i="3"/>
  <c r="DL34" i="3"/>
  <c r="DJ34" i="3"/>
  <c r="BR34" i="3"/>
  <c r="BP34" i="3"/>
  <c r="BN34" i="3"/>
  <c r="BM34" i="3"/>
  <c r="EB33" i="3"/>
  <c r="EA33" i="3"/>
  <c r="DL33" i="3"/>
  <c r="DJ33" i="3"/>
  <c r="BR33" i="3"/>
  <c r="BP33" i="3"/>
  <c r="BN33" i="3"/>
  <c r="BM33" i="3"/>
  <c r="EB32" i="3"/>
  <c r="EA32" i="3"/>
  <c r="DL32" i="3"/>
  <c r="DK32" i="3"/>
  <c r="DJ32" i="3"/>
  <c r="BR32" i="3"/>
  <c r="BP32" i="3"/>
  <c r="BN32" i="3"/>
  <c r="BM32" i="3"/>
  <c r="EB31" i="3"/>
  <c r="EA31" i="3"/>
  <c r="DL31" i="3"/>
  <c r="DJ31" i="3"/>
  <c r="BR31" i="3"/>
  <c r="BP31" i="3"/>
  <c r="BN31" i="3"/>
  <c r="BM31" i="3"/>
  <c r="DK31" i="3"/>
  <c r="EB30" i="3"/>
  <c r="EA30" i="3"/>
  <c r="DL30" i="3"/>
  <c r="DJ30" i="3"/>
  <c r="BR30" i="3"/>
  <c r="BP30" i="3"/>
  <c r="BN30" i="3"/>
  <c r="BM30" i="3"/>
  <c r="EB29" i="3"/>
  <c r="EA29" i="3"/>
  <c r="DL29" i="3"/>
  <c r="DJ29" i="3"/>
  <c r="BR29" i="3"/>
  <c r="BP29" i="3"/>
  <c r="BN29" i="3"/>
  <c r="BM29" i="3"/>
  <c r="EB28" i="3"/>
  <c r="EA28" i="3"/>
  <c r="DL28" i="3"/>
  <c r="DJ28" i="3"/>
  <c r="BR28" i="3"/>
  <c r="BP28" i="3"/>
  <c r="BN28" i="3"/>
  <c r="BM28" i="3"/>
  <c r="EB27" i="3"/>
  <c r="EA27" i="3"/>
  <c r="DL27" i="3"/>
  <c r="DK27" i="3"/>
  <c r="DJ27" i="3"/>
  <c r="BR27" i="3"/>
  <c r="BP27" i="3"/>
  <c r="BN27" i="3"/>
  <c r="BM27" i="3"/>
  <c r="EB26" i="3"/>
  <c r="EA26" i="3"/>
  <c r="DL26" i="3"/>
  <c r="DJ26" i="3"/>
  <c r="BR26" i="3"/>
  <c r="BP26" i="3"/>
  <c r="BN26" i="3"/>
  <c r="BM26" i="3"/>
  <c r="DK26" i="3"/>
  <c r="EB25" i="3"/>
  <c r="EA25" i="3"/>
  <c r="DL25" i="3"/>
  <c r="DJ25" i="3"/>
  <c r="BR25" i="3"/>
  <c r="BP25" i="3"/>
  <c r="BN25" i="3"/>
  <c r="BM25" i="3"/>
  <c r="EB24" i="3"/>
  <c r="EA24" i="3"/>
  <c r="DL24" i="3"/>
  <c r="DJ24" i="3"/>
  <c r="BR24" i="3"/>
  <c r="BP24" i="3"/>
  <c r="BN24" i="3"/>
  <c r="BM24" i="3"/>
  <c r="EB23" i="3"/>
  <c r="EA23" i="3"/>
  <c r="DJ23" i="3"/>
  <c r="CN63" i="3"/>
  <c r="CN65" i="3" s="1"/>
  <c r="BZ63" i="3"/>
  <c r="BZ65" i="3" s="1"/>
  <c r="BN23" i="3"/>
  <c r="BM23" i="3"/>
  <c r="BT23" i="3"/>
  <c r="BV22" i="3"/>
  <c r="BU22" i="3"/>
  <c r="BU23" i="3" s="1"/>
  <c r="BS22" i="3"/>
  <c r="BQ22" i="3"/>
  <c r="BO22" i="3"/>
  <c r="F50" i="7" l="1"/>
  <c r="D50" i="7"/>
  <c r="G49" i="7"/>
  <c r="F49" i="7"/>
  <c r="D49" i="7"/>
  <c r="F48" i="7"/>
  <c r="D48" i="7"/>
  <c r="E49" i="7"/>
  <c r="F47" i="7"/>
  <c r="D47" i="7"/>
  <c r="C49" i="7"/>
  <c r="G50" i="7"/>
  <c r="E50" i="7"/>
  <c r="C50" i="7"/>
  <c r="G48" i="7"/>
  <c r="E48" i="7"/>
  <c r="C48" i="7"/>
  <c r="G47" i="7"/>
  <c r="E47" i="7"/>
  <c r="C47" i="7"/>
  <c r="EK25" i="1"/>
  <c r="EL27" i="1" s="1"/>
  <c r="DP22" i="1" s="1"/>
  <c r="BV23" i="3"/>
  <c r="BA64" i="3"/>
  <c r="BO63" i="3" s="1"/>
  <c r="BP23" i="3"/>
  <c r="BC64" i="3"/>
  <c r="BC66" i="3" s="1"/>
  <c r="BQ65" i="3" s="1"/>
  <c r="BR23" i="3"/>
  <c r="DP37" i="1"/>
  <c r="DR37" i="4"/>
  <c r="BU25" i="3"/>
  <c r="BU27" i="3"/>
  <c r="BU29" i="3"/>
  <c r="BU31" i="3"/>
  <c r="BU33" i="3"/>
  <c r="BU35" i="3"/>
  <c r="BU37" i="3"/>
  <c r="BU39" i="3"/>
  <c r="BU41" i="3"/>
  <c r="BU43" i="3"/>
  <c r="BU45" i="3"/>
  <c r="BU47" i="3"/>
  <c r="BU49" i="3"/>
  <c r="BU51" i="3"/>
  <c r="BU53" i="3"/>
  <c r="BU55" i="3"/>
  <c r="BU57" i="3"/>
  <c r="BU59" i="3"/>
  <c r="BU61" i="3"/>
  <c r="BU24" i="3"/>
  <c r="BU26" i="3"/>
  <c r="BU28" i="3"/>
  <c r="BU30" i="3"/>
  <c r="BU32" i="3"/>
  <c r="BU34" i="3"/>
  <c r="BU36" i="3"/>
  <c r="BU38" i="3"/>
  <c r="BU40" i="3"/>
  <c r="BU42" i="3"/>
  <c r="BU44" i="3"/>
  <c r="BU46" i="3"/>
  <c r="BU48" i="3"/>
  <c r="BU50" i="3"/>
  <c r="BU52" i="3"/>
  <c r="BU54" i="3"/>
  <c r="BU56" i="3"/>
  <c r="BU58" i="3"/>
  <c r="BU60" i="3"/>
  <c r="BU62" i="3"/>
  <c r="BS25" i="3"/>
  <c r="BS27" i="3"/>
  <c r="BS29" i="3"/>
  <c r="BS31" i="3"/>
  <c r="BS33" i="3"/>
  <c r="BS35" i="3"/>
  <c r="BS37" i="3"/>
  <c r="BS39" i="3"/>
  <c r="BS41" i="3"/>
  <c r="BS43" i="3"/>
  <c r="BS45" i="3"/>
  <c r="BS47" i="3"/>
  <c r="BS49" i="3"/>
  <c r="BS51" i="3"/>
  <c r="BS53" i="3"/>
  <c r="BS55" i="3"/>
  <c r="BS57" i="3"/>
  <c r="BS59" i="3"/>
  <c r="BS61" i="3"/>
  <c r="BS23" i="3"/>
  <c r="BS26" i="3"/>
  <c r="BS28" i="3"/>
  <c r="BS30" i="3"/>
  <c r="BS32" i="3"/>
  <c r="BS34" i="3"/>
  <c r="BS36" i="3"/>
  <c r="BS38" i="3"/>
  <c r="BS40" i="3"/>
  <c r="BS42" i="3"/>
  <c r="BS44" i="3"/>
  <c r="BS46" i="3"/>
  <c r="BS48" i="3"/>
  <c r="BS50" i="3"/>
  <c r="BS52" i="3"/>
  <c r="BS54" i="3"/>
  <c r="BS56" i="3"/>
  <c r="BS58" i="3"/>
  <c r="BS60" i="3"/>
  <c r="BS62" i="3"/>
  <c r="BS24" i="3"/>
  <c r="BV26" i="3"/>
  <c r="BV28" i="3"/>
  <c r="BV30" i="3"/>
  <c r="BV32" i="3"/>
  <c r="BV34" i="3"/>
  <c r="BV36" i="3"/>
  <c r="BV38" i="3"/>
  <c r="BV40" i="3"/>
  <c r="BV42" i="3"/>
  <c r="BV44" i="3"/>
  <c r="BV46" i="3"/>
  <c r="BV48" i="3"/>
  <c r="BV50" i="3"/>
  <c r="BV52" i="3"/>
  <c r="BV54" i="3"/>
  <c r="BV56" i="3"/>
  <c r="BV58" i="3"/>
  <c r="BV60" i="3"/>
  <c r="BV62" i="3"/>
  <c r="BV24" i="3"/>
  <c r="BV55" i="3"/>
  <c r="BV59" i="3"/>
  <c r="BV25" i="3"/>
  <c r="BV27" i="3"/>
  <c r="BV29" i="3"/>
  <c r="BV31" i="3"/>
  <c r="BV33" i="3"/>
  <c r="BV35" i="3"/>
  <c r="BV37" i="3"/>
  <c r="BV39" i="3"/>
  <c r="BV41" i="3"/>
  <c r="BV43" i="3"/>
  <c r="BV45" i="3"/>
  <c r="BV47" i="3"/>
  <c r="BV49" i="3"/>
  <c r="BV51" i="3"/>
  <c r="BV53" i="3"/>
  <c r="BV57" i="3"/>
  <c r="BV61" i="3"/>
  <c r="CF63" i="3"/>
  <c r="CF65" i="3" s="1"/>
  <c r="CH63" i="3"/>
  <c r="CH65" i="3" s="1"/>
  <c r="DK38" i="3"/>
  <c r="EC38" i="3"/>
  <c r="BX63" i="3"/>
  <c r="BX65" i="3" s="1"/>
  <c r="EC25" i="3"/>
  <c r="DK25" i="3"/>
  <c r="EC33" i="3"/>
  <c r="DK33" i="3"/>
  <c r="EC35" i="3"/>
  <c r="DK35" i="3"/>
  <c r="CP63" i="3"/>
  <c r="CP65" i="3" s="1"/>
  <c r="CV63" i="3"/>
  <c r="CV65" i="3" s="1"/>
  <c r="DK30" i="3"/>
  <c r="EC30" i="3"/>
  <c r="CT63" i="3"/>
  <c r="CT65" i="3" s="1"/>
  <c r="EC62" i="3"/>
  <c r="DK62" i="3"/>
  <c r="EC48" i="3"/>
  <c r="DK24" i="3"/>
  <c r="DK34" i="3"/>
  <c r="BE64" i="3"/>
  <c r="BS63" i="3" s="1"/>
  <c r="EC26" i="3"/>
  <c r="EC31" i="3"/>
  <c r="EC39" i="3"/>
  <c r="DK50" i="3"/>
  <c r="EC50" i="3"/>
  <c r="BF64" i="3"/>
  <c r="BF66" i="3" s="1"/>
  <c r="EC24" i="3"/>
  <c r="EC34" i="3"/>
  <c r="EC41" i="3"/>
  <c r="DK42" i="3"/>
  <c r="EC42" i="3"/>
  <c r="DK48" i="3"/>
  <c r="EC51" i="3"/>
  <c r="DK51" i="3"/>
  <c r="DK58" i="3"/>
  <c r="EC58" i="3"/>
  <c r="CD63" i="3"/>
  <c r="CD65" i="3" s="1"/>
  <c r="BG64" i="3"/>
  <c r="EC37" i="3"/>
  <c r="DK40" i="3"/>
  <c r="EC56" i="3"/>
  <c r="CL63" i="3"/>
  <c r="CL65" i="3" s="1"/>
  <c r="BH64" i="3"/>
  <c r="EC27" i="3"/>
  <c r="EC32" i="3"/>
  <c r="EC43" i="3"/>
  <c r="DK43" i="3"/>
  <c r="EC46" i="3"/>
  <c r="DK46" i="3"/>
  <c r="DL23" i="3"/>
  <c r="CB63" i="3"/>
  <c r="CB65" i="3" s="1"/>
  <c r="CJ63" i="3"/>
  <c r="CJ65" i="3" s="1"/>
  <c r="CR63" i="3"/>
  <c r="CR65" i="3" s="1"/>
  <c r="EC54" i="3"/>
  <c r="DK54" i="3"/>
  <c r="EC47" i="3"/>
  <c r="DK59" i="3"/>
  <c r="EC59" i="3"/>
  <c r="BQ63" i="3" l="1"/>
  <c r="BA66" i="3"/>
  <c r="BO65" i="3" s="1"/>
  <c r="EC61" i="3"/>
  <c r="DK61" i="3"/>
  <c r="DK52" i="3"/>
  <c r="EC52" i="3"/>
  <c r="BT63" i="3"/>
  <c r="BT65" i="3"/>
  <c r="BE66" i="3"/>
  <c r="BS65" i="3" s="1"/>
  <c r="DK49" i="3"/>
  <c r="EC49" i="3"/>
  <c r="EC29" i="3"/>
  <c r="DK29" i="3"/>
  <c r="BI64" i="3"/>
  <c r="DP20" i="3" s="1"/>
  <c r="DK23" i="3"/>
  <c r="EC23" i="3"/>
  <c r="EC45" i="3"/>
  <c r="DK45" i="3"/>
  <c r="BH66" i="3"/>
  <c r="BV65" i="3" s="1"/>
  <c r="BV63" i="3"/>
  <c r="DK28" i="3"/>
  <c r="EC28" i="3"/>
  <c r="EC53" i="3"/>
  <c r="DK53" i="3"/>
  <c r="DK36" i="3"/>
  <c r="EC36" i="3"/>
  <c r="BU63" i="3"/>
  <c r="BG66" i="3"/>
  <c r="BU65" i="3" s="1"/>
  <c r="DK60" i="3"/>
  <c r="EC60" i="3"/>
  <c r="DK55" i="3"/>
  <c r="EC55" i="3"/>
  <c r="DK44" i="3"/>
  <c r="EC44" i="3"/>
  <c r="DK57" i="3"/>
  <c r="EC57" i="3"/>
  <c r="DP36" i="3" l="1"/>
  <c r="DP35" i="3"/>
  <c r="DP34" i="3"/>
  <c r="DP33" i="3"/>
  <c r="DP32" i="3"/>
  <c r="DP27" i="3"/>
  <c r="DP31" i="3"/>
  <c r="DP29" i="3"/>
  <c r="DP28" i="3"/>
  <c r="DP30" i="3"/>
  <c r="ED36" i="3"/>
  <c r="EE36" i="3" s="1"/>
  <c r="ED55" i="3"/>
  <c r="EE55" i="3" s="1"/>
  <c r="ED57" i="3"/>
  <c r="EE57" i="3" s="1"/>
  <c r="ED53" i="3"/>
  <c r="EE53" i="3" s="1"/>
  <c r="ED45" i="3"/>
  <c r="EE45" i="3" s="1"/>
  <c r="ED49" i="3"/>
  <c r="EE49" i="3" s="1"/>
  <c r="ED52" i="3"/>
  <c r="EE52" i="3" s="1"/>
  <c r="ED29" i="3"/>
  <c r="EE29" i="3" s="1"/>
  <c r="ED44" i="3"/>
  <c r="EE44" i="3" s="1"/>
  <c r="ED28" i="3"/>
  <c r="EE28" i="3" s="1"/>
  <c r="ED23" i="3"/>
  <c r="EE23" i="3" s="1"/>
  <c r="ED60" i="3"/>
  <c r="EE60" i="3" s="1"/>
  <c r="BI66" i="3"/>
  <c r="ED40" i="3"/>
  <c r="EE40" i="3" s="1"/>
  <c r="ED30" i="3"/>
  <c r="EE30" i="3" s="1"/>
  <c r="ED26" i="3"/>
  <c r="EE26" i="3" s="1"/>
  <c r="ED48" i="3"/>
  <c r="EE48" i="3" s="1"/>
  <c r="ED37" i="3"/>
  <c r="EE37" i="3" s="1"/>
  <c r="ED33" i="3"/>
  <c r="EE33" i="3" s="1"/>
  <c r="ED31" i="3"/>
  <c r="EE31" i="3" s="1"/>
  <c r="ED51" i="3"/>
  <c r="EE51" i="3" s="1"/>
  <c r="ED38" i="3"/>
  <c r="EE38" i="3" s="1"/>
  <c r="ED41" i="3"/>
  <c r="EE41" i="3" s="1"/>
  <c r="ED34" i="3"/>
  <c r="EE34" i="3" s="1"/>
  <c r="ED35" i="3"/>
  <c r="EE35" i="3" s="1"/>
  <c r="ED25" i="3"/>
  <c r="EE25" i="3" s="1"/>
  <c r="ED59" i="3"/>
  <c r="EE59" i="3" s="1"/>
  <c r="ED50" i="3"/>
  <c r="EE50" i="3" s="1"/>
  <c r="ED39" i="3"/>
  <c r="EE39" i="3" s="1"/>
  <c r="ED46" i="3"/>
  <c r="EE46" i="3" s="1"/>
  <c r="ED54" i="3"/>
  <c r="EE54" i="3" s="1"/>
  <c r="ED27" i="3"/>
  <c r="EE27" i="3" s="1"/>
  <c r="ED24" i="3"/>
  <c r="EE24" i="3" s="1"/>
  <c r="ED58" i="3"/>
  <c r="EE58" i="3" s="1"/>
  <c r="ED56" i="3"/>
  <c r="EE56" i="3" s="1"/>
  <c r="ED32" i="3"/>
  <c r="EE32" i="3" s="1"/>
  <c r="ED62" i="3"/>
  <c r="EE62" i="3" s="1"/>
  <c r="ED42" i="3"/>
  <c r="EE42" i="3" s="1"/>
  <c r="ED43" i="3"/>
  <c r="EE43" i="3" s="1"/>
  <c r="ED47" i="3"/>
  <c r="EE47" i="3" s="1"/>
  <c r="ED61" i="3"/>
  <c r="EE61" i="3" s="1"/>
  <c r="DP37" i="3" l="1"/>
  <c r="EK25" i="3"/>
  <c r="EL27" i="3" s="1"/>
  <c r="DP22" i="3" s="1"/>
</calcChain>
</file>

<file path=xl/sharedStrings.xml><?xml version="1.0" encoding="utf-8"?>
<sst xmlns="http://schemas.openxmlformats.org/spreadsheetml/2006/main" count="919" uniqueCount="262">
  <si>
    <t>思考・判断・表現</t>
    <rPh sb="0" eb="2">
      <t>シコウ</t>
    </rPh>
    <rPh sb="3" eb="5">
      <t>ハンダン</t>
    </rPh>
    <rPh sb="6" eb="8">
      <t>ヒョウゲン</t>
    </rPh>
    <phoneticPr fontId="1"/>
  </si>
  <si>
    <t>番
号</t>
    <rPh sb="0" eb="1">
      <t>バン</t>
    </rPh>
    <rPh sb="5" eb="6">
      <t>ゴウ</t>
    </rPh>
    <phoneticPr fontId="1"/>
  </si>
  <si>
    <t xml:space="preserve">
総
得
点</t>
    <rPh sb="1" eb="2">
      <t>ソウ</t>
    </rPh>
    <rPh sb="4" eb="5">
      <t>エ</t>
    </rPh>
    <rPh sb="7" eb="8">
      <t>テン</t>
    </rPh>
    <phoneticPr fontId="1"/>
  </si>
  <si>
    <t>〈正しく計算されない〉</t>
    <rPh sb="1" eb="2">
      <t>タダ</t>
    </rPh>
    <rPh sb="4" eb="6">
      <t>ケイサン</t>
    </rPh>
    <phoneticPr fontId="1"/>
  </si>
  <si>
    <t>主
取体
り的
組に
む学
態習
度に</t>
    <rPh sb="0" eb="1">
      <t>シュ</t>
    </rPh>
    <rPh sb="2" eb="3">
      <t>シュ</t>
    </rPh>
    <rPh sb="3" eb="4">
      <t>タイ</t>
    </rPh>
    <rPh sb="6" eb="7">
      <t>テキ</t>
    </rPh>
    <rPh sb="8" eb="9">
      <t>クミ</t>
    </rPh>
    <rPh sb="12" eb="13">
      <t>ガク</t>
    </rPh>
    <rPh sb="14" eb="15">
      <t>タイ</t>
    </rPh>
    <rPh sb="15" eb="16">
      <t>シュウ</t>
    </rPh>
    <rPh sb="17" eb="18">
      <t>ド</t>
    </rPh>
    <phoneticPr fontId="1"/>
  </si>
  <si>
    <t xml:space="preserve">
実現状況の
Ａ
Ｂ
Ｃ</t>
    <rPh sb="1" eb="3">
      <t>ジツゲン</t>
    </rPh>
    <rPh sb="3" eb="5">
      <t>ジョウキョウ</t>
    </rPh>
    <phoneticPr fontId="1"/>
  </si>
  <si>
    <t xml:space="preserve">
知
識
・
技
能</t>
    <rPh sb="1" eb="2">
      <t>チ</t>
    </rPh>
    <rPh sb="3" eb="4">
      <t>シキ</t>
    </rPh>
    <rPh sb="7" eb="8">
      <t>ギ</t>
    </rPh>
    <rPh sb="9" eb="10">
      <t>ノウ</t>
    </rPh>
    <phoneticPr fontId="1"/>
  </si>
  <si>
    <t xml:space="preserve">
思
考
・・
表判
現断</t>
    <rPh sb="1" eb="2">
      <t>シ</t>
    </rPh>
    <rPh sb="3" eb="4">
      <t>コウ</t>
    </rPh>
    <rPh sb="8" eb="9">
      <t>ヒョウ</t>
    </rPh>
    <rPh sb="9" eb="10">
      <t>ワ</t>
    </rPh>
    <rPh sb="11" eb="12">
      <t>ゲン</t>
    </rPh>
    <rPh sb="12" eb="13">
      <t>ダン</t>
    </rPh>
    <phoneticPr fontId="1"/>
  </si>
  <si>
    <t>　問題別得点一覧表で、知識・技能の合計得点が「２ 知識・技能」の欄に表示されます。続いて、思考・判断・表現のＡ９ の得点欄に得点を入れると、Ａ９ の得点が「２ 知識・技能」の欄にも反映されてしまう現象が起こることがあります。
　この場合には、エクセルの画面で、「ファイル⇒オプション⇒詳細設定⇒データ範囲の形式および数式を拡張する」　の☑をはずすと正しく計算されます。エクセルのバージョンによって表現が違うことがあります。</t>
    <rPh sb="19" eb="21">
      <t>トクテン</t>
    </rPh>
    <rPh sb="25" eb="27">
      <t>チシキ</t>
    </rPh>
    <rPh sb="28" eb="30">
      <t>ギノウ</t>
    </rPh>
    <rPh sb="32" eb="33">
      <t>ラン</t>
    </rPh>
    <rPh sb="34" eb="36">
      <t>ヒョウジ</t>
    </rPh>
    <rPh sb="41" eb="42">
      <t>ツヅ</t>
    </rPh>
    <rPh sb="45" eb="47">
      <t>シコウ</t>
    </rPh>
    <rPh sb="48" eb="50">
      <t>ハンダン</t>
    </rPh>
    <rPh sb="51" eb="53">
      <t>ヒョウゲン</t>
    </rPh>
    <rPh sb="58" eb="60">
      <t>トクテン</t>
    </rPh>
    <rPh sb="60" eb="61">
      <t>ラン</t>
    </rPh>
    <rPh sb="62" eb="64">
      <t>トクテン</t>
    </rPh>
    <rPh sb="65" eb="66">
      <t>イ</t>
    </rPh>
    <rPh sb="74" eb="76">
      <t>トクテン</t>
    </rPh>
    <rPh sb="80" eb="82">
      <t>チシキ</t>
    </rPh>
    <rPh sb="83" eb="85">
      <t>ギノウ</t>
    </rPh>
    <rPh sb="87" eb="88">
      <t>ラン</t>
    </rPh>
    <rPh sb="90" eb="92">
      <t>ハンエイ</t>
    </rPh>
    <phoneticPr fontId="1"/>
  </si>
  <si>
    <t>　評価内容
　　（領域）
　　　問題番号
配点
（満点）
名前
（または記号）</t>
    <rPh sb="1" eb="3">
      <t>ヒョウカ</t>
    </rPh>
    <rPh sb="3" eb="5">
      <t>ナイヨウ</t>
    </rPh>
    <rPh sb="9" eb="11">
      <t>リョウイキ</t>
    </rPh>
    <rPh sb="16" eb="18">
      <t>モンダイ</t>
    </rPh>
    <rPh sb="18" eb="20">
      <t>バンゴウ</t>
    </rPh>
    <rPh sb="22" eb="24">
      <t>ハイテン</t>
    </rPh>
    <rPh sb="26" eb="28">
      <t>マンテン</t>
    </rPh>
    <rPh sb="32" eb="34">
      <t>ナマエ</t>
    </rPh>
    <rPh sb="39" eb="41">
      <t>キゴウ</t>
    </rPh>
    <phoneticPr fontId="1"/>
  </si>
  <si>
    <t xml:space="preserve">知識・技能
</t>
    <rPh sb="0" eb="2">
      <t>チシキ</t>
    </rPh>
    <rPh sb="3" eb="5">
      <t>ギノウ</t>
    </rPh>
    <phoneticPr fontId="1"/>
  </si>
  <si>
    <t>実現状況の
Ａ
Ｂ
Ｃ</t>
    <phoneticPr fontId="1"/>
  </si>
  <si>
    <t>実現状況の
Ａ
Ｂ
Ｃ</t>
    <phoneticPr fontId="1"/>
  </si>
  <si>
    <t xml:space="preserve">
数
と
計
算</t>
    <rPh sb="1" eb="2">
      <t>スウ</t>
    </rPh>
    <rPh sb="7" eb="8">
      <t>ケイ</t>
    </rPh>
    <rPh sb="10" eb="11">
      <t>サン</t>
    </rPh>
    <phoneticPr fontId="1"/>
  </si>
  <si>
    <t xml:space="preserve">
図
形</t>
    <rPh sb="1" eb="2">
      <t>ズ</t>
    </rPh>
    <rPh sb="8" eb="9">
      <t>カタチ</t>
    </rPh>
    <phoneticPr fontId="1"/>
  </si>
  <si>
    <t xml:space="preserve">
変
化
と
関
係</t>
    <rPh sb="1" eb="2">
      <t>ヘン</t>
    </rPh>
    <rPh sb="3" eb="4">
      <t>カ</t>
    </rPh>
    <rPh sb="7" eb="8">
      <t>セキ</t>
    </rPh>
    <rPh sb="9" eb="10">
      <t>ガカリ</t>
    </rPh>
    <phoneticPr fontId="1"/>
  </si>
  <si>
    <t xml:space="preserve">
デ
❘
タ
の
活
用</t>
    <rPh sb="9" eb="10">
      <t>イ</t>
    </rPh>
    <rPh sb="11" eb="12">
      <t>ヨウ</t>
    </rPh>
    <phoneticPr fontId="1"/>
  </si>
  <si>
    <t xml:space="preserve">
Ａ
１</t>
    <phoneticPr fontId="1"/>
  </si>
  <si>
    <t xml:space="preserve">
Ｂ
２</t>
    <phoneticPr fontId="1"/>
  </si>
  <si>
    <t xml:space="preserve">
Ｃ
３</t>
    <phoneticPr fontId="1"/>
  </si>
  <si>
    <t xml:space="preserve">
Ｄ
４</t>
    <phoneticPr fontId="1"/>
  </si>
  <si>
    <t xml:space="preserve">
Ａ
５</t>
    <phoneticPr fontId="1"/>
  </si>
  <si>
    <t xml:space="preserve">
Ｂ
６</t>
    <phoneticPr fontId="1"/>
  </si>
  <si>
    <t xml:space="preserve">
Ｃ
７</t>
    <phoneticPr fontId="1"/>
  </si>
  <si>
    <t xml:space="preserve">
Ｄ
８</t>
    <phoneticPr fontId="1"/>
  </si>
  <si>
    <t xml:space="preserve">
Ａ
9</t>
    <phoneticPr fontId="1"/>
  </si>
  <si>
    <t xml:space="preserve">
Ｂ
10</t>
    <phoneticPr fontId="1"/>
  </si>
  <si>
    <t xml:space="preserve">
Ｃ
11</t>
    <phoneticPr fontId="1"/>
  </si>
  <si>
    <t xml:space="preserve">
Ｄ
12</t>
    <phoneticPr fontId="1"/>
  </si>
  <si>
    <t xml:space="preserve">       </t>
    <phoneticPr fontId="1"/>
  </si>
  <si>
    <t>千葉県標準学力検査　－観点別到達度－</t>
    <phoneticPr fontId="1"/>
  </si>
  <si>
    <t>学年</t>
    <rPh sb="0" eb="2">
      <t>ガクネン</t>
    </rPh>
    <phoneticPr fontId="1"/>
  </si>
  <si>
    <t>教　科</t>
    <rPh sb="0" eb="1">
      <t>キョウ</t>
    </rPh>
    <rPh sb="2" eb="3">
      <t>カ</t>
    </rPh>
    <phoneticPr fontId="1"/>
  </si>
  <si>
    <t>[検査年月日  　　年　月　日]</t>
    <rPh sb="1" eb="6">
      <t>ケンサネンガッピ</t>
    </rPh>
    <rPh sb="10" eb="11">
      <t>ネン</t>
    </rPh>
    <rPh sb="12" eb="13">
      <t>ガツ</t>
    </rPh>
    <rPh sb="14" eb="15">
      <t>ニチ</t>
    </rPh>
    <phoneticPr fontId="1"/>
  </si>
  <si>
    <t>(暫定版)</t>
    <rPh sb="1" eb="4">
      <t>ザンテイバン</t>
    </rPh>
    <phoneticPr fontId="1"/>
  </si>
  <si>
    <t>観点別・領域別正答率一覧表</t>
    <phoneticPr fontId="1"/>
  </si>
  <si>
    <t xml:space="preserve">    年   組  担任</t>
    <rPh sb="4" eb="5">
      <t>ネン</t>
    </rPh>
    <rPh sb="8" eb="9">
      <t>クミ</t>
    </rPh>
    <rPh sb="11" eb="13">
      <t>タンニン</t>
    </rPh>
    <phoneticPr fontId="1"/>
  </si>
  <si>
    <t>　　年　　組　担任</t>
    <rPh sb="2" eb="3">
      <t>ネン</t>
    </rPh>
    <rPh sb="5" eb="6">
      <t>クミ</t>
    </rPh>
    <rPh sb="7" eb="9">
      <t>タンニン</t>
    </rPh>
    <phoneticPr fontId="1"/>
  </si>
  <si>
    <t>学級成績の統計</t>
    <rPh sb="0" eb="4">
      <t>ガッキュウセイセキ</t>
    </rPh>
    <rPh sb="5" eb="7">
      <t>トウケイ</t>
    </rPh>
    <phoneticPr fontId="1"/>
  </si>
  <si>
    <t>（暫定版）</t>
    <rPh sb="1" eb="4">
      <t>ザンテイバン</t>
    </rPh>
    <phoneticPr fontId="1"/>
  </si>
  <si>
    <r>
      <t xml:space="preserve">
</t>
    </r>
    <r>
      <rPr>
        <sz val="8"/>
        <color theme="1"/>
        <rFont val="ＭＳ 明朝"/>
        <family val="1"/>
        <charset val="128"/>
      </rPr>
      <t>実現状況の
Ａ
Ｂ
Ｃ</t>
    </r>
    <phoneticPr fontId="1"/>
  </si>
  <si>
    <t>言
葉
・
情
報
・
言
語</t>
    <rPh sb="0" eb="1">
      <t>ゲン</t>
    </rPh>
    <rPh sb="2" eb="3">
      <t>ハ</t>
    </rPh>
    <rPh sb="6" eb="7">
      <t>ジョウ</t>
    </rPh>
    <rPh sb="8" eb="9">
      <t>ホウ</t>
    </rPh>
    <rPh sb="12" eb="13">
      <t>ゴン</t>
    </rPh>
    <rPh sb="14" eb="15">
      <t>ゴ</t>
    </rPh>
    <phoneticPr fontId="1"/>
  </si>
  <si>
    <t>話
す
・
聞
く</t>
    <rPh sb="0" eb="1">
      <t>ハナ</t>
    </rPh>
    <rPh sb="6" eb="7">
      <t>キ</t>
    </rPh>
    <phoneticPr fontId="1"/>
  </si>
  <si>
    <t>書
く</t>
    <rPh sb="0" eb="1">
      <t>カ</t>
    </rPh>
    <phoneticPr fontId="1"/>
  </si>
  <si>
    <t>読
む</t>
    <rPh sb="0" eb="1">
      <t>ヨ</t>
    </rPh>
    <phoneticPr fontId="1"/>
  </si>
  <si>
    <t>大
問
１</t>
    <rPh sb="0" eb="1">
      <t>オオ</t>
    </rPh>
    <rPh sb="2" eb="3">
      <t>モン</t>
    </rPh>
    <phoneticPr fontId="1"/>
  </si>
  <si>
    <t>大
問
２</t>
    <rPh sb="0" eb="1">
      <t>オオ</t>
    </rPh>
    <rPh sb="2" eb="3">
      <t>モン</t>
    </rPh>
    <phoneticPr fontId="1"/>
  </si>
  <si>
    <t>大
問
３</t>
    <rPh sb="0" eb="1">
      <t>オオ</t>
    </rPh>
    <rPh sb="2" eb="3">
      <t>モン</t>
    </rPh>
    <phoneticPr fontId="1"/>
  </si>
  <si>
    <t>大
問
４</t>
    <rPh sb="0" eb="1">
      <t>オオ</t>
    </rPh>
    <rPh sb="2" eb="3">
      <t>モン</t>
    </rPh>
    <phoneticPr fontId="1"/>
  </si>
  <si>
    <t>大
問
５</t>
    <rPh sb="0" eb="1">
      <t>オオ</t>
    </rPh>
    <rPh sb="2" eb="3">
      <t>モン</t>
    </rPh>
    <phoneticPr fontId="1"/>
  </si>
  <si>
    <t>大
問
６</t>
    <rPh sb="0" eb="1">
      <t>オオ</t>
    </rPh>
    <rPh sb="2" eb="3">
      <t>モン</t>
    </rPh>
    <phoneticPr fontId="1"/>
  </si>
  <si>
    <t>大
問
７</t>
    <rPh sb="0" eb="1">
      <t>オオ</t>
    </rPh>
    <rPh sb="2" eb="3">
      <t>モン</t>
    </rPh>
    <phoneticPr fontId="1"/>
  </si>
  <si>
    <t>大
問
８</t>
    <rPh sb="0" eb="1">
      <t>オオ</t>
    </rPh>
    <rPh sb="2" eb="3">
      <t>モン</t>
    </rPh>
    <phoneticPr fontId="1"/>
  </si>
  <si>
    <t>大
問
９</t>
    <rPh sb="0" eb="1">
      <t>オオ</t>
    </rPh>
    <rPh sb="2" eb="3">
      <t>モン</t>
    </rPh>
    <phoneticPr fontId="1"/>
  </si>
  <si>
    <t>大
問
10</t>
    <rPh sb="0" eb="1">
      <t>オオ</t>
    </rPh>
    <rPh sb="2" eb="3">
      <t>モン</t>
    </rPh>
    <phoneticPr fontId="1"/>
  </si>
  <si>
    <t>大
問
11</t>
    <rPh sb="0" eb="1">
      <t>オオ</t>
    </rPh>
    <rPh sb="2" eb="3">
      <t>モン</t>
    </rPh>
    <phoneticPr fontId="1"/>
  </si>
  <si>
    <t>大
問
12</t>
    <rPh sb="0" eb="1">
      <t>オオ</t>
    </rPh>
    <rPh sb="2" eb="3">
      <t>モン</t>
    </rPh>
    <phoneticPr fontId="1"/>
  </si>
  <si>
    <t>大
問
13</t>
    <rPh sb="0" eb="1">
      <t>オオ</t>
    </rPh>
    <rPh sb="2" eb="3">
      <t>モン</t>
    </rPh>
    <phoneticPr fontId="1"/>
  </si>
  <si>
    <t>①</t>
    <phoneticPr fontId="1"/>
  </si>
  <si>
    <t>②</t>
    <phoneticPr fontId="1"/>
  </si>
  <si>
    <t>③</t>
    <phoneticPr fontId="1"/>
  </si>
  <si>
    <t>④</t>
    <phoneticPr fontId="1"/>
  </si>
  <si>
    <t>⑤</t>
    <phoneticPr fontId="1"/>
  </si>
  <si>
    <t>⑥</t>
    <phoneticPr fontId="1"/>
  </si>
  <si>
    <t>⑦</t>
    <phoneticPr fontId="1"/>
  </si>
  <si>
    <t>⑧</t>
    <phoneticPr fontId="1"/>
  </si>
  <si>
    <t>⑨</t>
    <phoneticPr fontId="1"/>
  </si>
  <si>
    <t>⑩</t>
    <phoneticPr fontId="1"/>
  </si>
  <si>
    <t>⑪</t>
    <phoneticPr fontId="1"/>
  </si>
  <si>
    <t>⑫</t>
    <phoneticPr fontId="1"/>
  </si>
  <si>
    <t>⑬</t>
    <phoneticPr fontId="1"/>
  </si>
  <si>
    <t>⑭</t>
    <phoneticPr fontId="1"/>
  </si>
  <si>
    <t>⑮</t>
    <phoneticPr fontId="1"/>
  </si>
  <si>
    <t>⑯</t>
    <phoneticPr fontId="1"/>
  </si>
  <si>
    <t>⑰</t>
    <phoneticPr fontId="1"/>
  </si>
  <si>
    <t>⑱</t>
    <phoneticPr fontId="1"/>
  </si>
  <si>
    <t>⑲</t>
    <phoneticPr fontId="1"/>
  </si>
  <si>
    <t>⑳</t>
    <phoneticPr fontId="1"/>
  </si>
  <si>
    <t>㉑</t>
    <phoneticPr fontId="1"/>
  </si>
  <si>
    <t>㉒</t>
    <phoneticPr fontId="1"/>
  </si>
  <si>
    <t>㉓</t>
    <phoneticPr fontId="1"/>
  </si>
  <si>
    <t>㉔</t>
    <phoneticPr fontId="1"/>
  </si>
  <si>
    <t>㉕</t>
    <phoneticPr fontId="1"/>
  </si>
  <si>
    <t>㉖</t>
    <phoneticPr fontId="1"/>
  </si>
  <si>
    <t>㉗</t>
    <phoneticPr fontId="1"/>
  </si>
  <si>
    <t>㉘</t>
    <phoneticPr fontId="1"/>
  </si>
  <si>
    <t>㉙</t>
    <phoneticPr fontId="1"/>
  </si>
  <si>
    <t>㉚</t>
    <phoneticPr fontId="1"/>
  </si>
  <si>
    <t>㉛</t>
    <phoneticPr fontId="1"/>
  </si>
  <si>
    <t>㉜</t>
    <phoneticPr fontId="1"/>
  </si>
  <si>
    <t>㉝</t>
    <phoneticPr fontId="1"/>
  </si>
  <si>
    <t>㉞</t>
    <phoneticPr fontId="1"/>
  </si>
  <si>
    <t>㉟</t>
    <phoneticPr fontId="1"/>
  </si>
  <si>
    <t>㊱</t>
    <phoneticPr fontId="1"/>
  </si>
  <si>
    <t>㊲</t>
    <phoneticPr fontId="1"/>
  </si>
  <si>
    <t>㊳</t>
    <phoneticPr fontId="1"/>
  </si>
  <si>
    <t>㊴</t>
    <phoneticPr fontId="1"/>
  </si>
  <si>
    <t>㊵</t>
    <phoneticPr fontId="1"/>
  </si>
  <si>
    <t>㊶</t>
    <phoneticPr fontId="1"/>
  </si>
  <si>
    <t xml:space="preserve">
点</t>
    <rPh sb="2" eb="3">
      <t>テン</t>
    </rPh>
    <phoneticPr fontId="1"/>
  </si>
  <si>
    <t>得点順一覧表</t>
    <rPh sb="0" eb="3">
      <t>トクテンジュン</t>
    </rPh>
    <rPh sb="3" eb="6">
      <t>イチランヒョウ</t>
    </rPh>
    <phoneticPr fontId="1"/>
  </si>
  <si>
    <t>得
点</t>
    <rPh sb="0" eb="1">
      <t>トク</t>
    </rPh>
    <rPh sb="3" eb="4">
      <t>テン</t>
    </rPh>
    <phoneticPr fontId="1"/>
  </si>
  <si>
    <t>正
答
率</t>
    <rPh sb="0" eb="1">
      <t>セイ</t>
    </rPh>
    <rPh sb="2" eb="3">
      <t>トウ</t>
    </rPh>
    <rPh sb="4" eb="5">
      <t>リツ</t>
    </rPh>
    <phoneticPr fontId="1"/>
  </si>
  <si>
    <t>標準偏差を求める</t>
    <rPh sb="0" eb="4">
      <t>ヒョウジュンヘンサ</t>
    </rPh>
    <rPh sb="5" eb="6">
      <t>モト</t>
    </rPh>
    <phoneticPr fontId="1"/>
  </si>
  <si>
    <t>　　　　</t>
    <phoneticPr fontId="1"/>
  </si>
  <si>
    <t>　教科〔国語〕</t>
    <rPh sb="4" eb="6">
      <t>コクゴ</t>
    </rPh>
    <phoneticPr fontId="1"/>
  </si>
  <si>
    <t>学級平均点</t>
    <rPh sb="0" eb="2">
      <t>ガッキュウ</t>
    </rPh>
    <rPh sb="2" eb="4">
      <t>ヘイキン</t>
    </rPh>
    <rPh sb="4" eb="5">
      <t>テン</t>
    </rPh>
    <phoneticPr fontId="1"/>
  </si>
  <si>
    <t>名　　前</t>
  </si>
  <si>
    <t>得点</t>
  </si>
  <si>
    <t>番号</t>
    <rPh sb="0" eb="2">
      <t>バンゴウ</t>
    </rPh>
    <phoneticPr fontId="1"/>
  </si>
  <si>
    <t>名　前</t>
    <rPh sb="0" eb="1">
      <t>ナ</t>
    </rPh>
    <rPh sb="2" eb="3">
      <t>マエ</t>
    </rPh>
    <phoneticPr fontId="1"/>
  </si>
  <si>
    <t>得点</t>
    <rPh sb="0" eb="2">
      <t>トクテン</t>
    </rPh>
    <phoneticPr fontId="1"/>
  </si>
  <si>
    <t>偏差</t>
    <rPh sb="0" eb="2">
      <t>ヘンサ</t>
    </rPh>
    <phoneticPr fontId="1"/>
  </si>
  <si>
    <t>偏差の2乗</t>
    <rPh sb="0" eb="2">
      <t>ヘンサ</t>
    </rPh>
    <rPh sb="4" eb="5">
      <t>ジョウ</t>
    </rPh>
    <phoneticPr fontId="1"/>
  </si>
  <si>
    <t>標準偏差</t>
    <rPh sb="0" eb="4">
      <t>ヒョウジュンヘンサ</t>
    </rPh>
    <phoneticPr fontId="1"/>
  </si>
  <si>
    <t>偏差 (得点－学級平均点)</t>
    <rPh sb="0" eb="2">
      <t>ヘンサ</t>
    </rPh>
    <rPh sb="4" eb="6">
      <t>トクテン</t>
    </rPh>
    <rPh sb="7" eb="9">
      <t>ガッキュウ</t>
    </rPh>
    <rPh sb="9" eb="11">
      <t>ヘイキン</t>
    </rPh>
    <rPh sb="11" eb="12">
      <t>テン</t>
    </rPh>
    <phoneticPr fontId="1"/>
  </si>
  <si>
    <t>分散 (偏差の2乗の和÷人数) 　 ＝</t>
    <rPh sb="0" eb="2">
      <t>ブンサン</t>
    </rPh>
    <rPh sb="4" eb="6">
      <t>ヘンサ</t>
    </rPh>
    <rPh sb="8" eb="9">
      <t>ジョウ</t>
    </rPh>
    <rPh sb="10" eb="11">
      <t>ワ</t>
    </rPh>
    <rPh sb="12" eb="14">
      <t>ニンズウ</t>
    </rPh>
    <phoneticPr fontId="1"/>
  </si>
  <si>
    <t>標準偏差 （分散の値を平方に開いた値） ＝</t>
    <rPh sb="0" eb="4">
      <t>ヒョウジュンヘンサ</t>
    </rPh>
    <rPh sb="6" eb="8">
      <t>ブンサン</t>
    </rPh>
    <rPh sb="9" eb="10">
      <t>アタイ</t>
    </rPh>
    <rPh sb="11" eb="13">
      <t>ヘイホウ</t>
    </rPh>
    <rPh sb="14" eb="15">
      <t>ヒラ</t>
    </rPh>
    <rPh sb="17" eb="18">
      <t>アタイ</t>
    </rPh>
    <phoneticPr fontId="1"/>
  </si>
  <si>
    <t>(</t>
    <phoneticPr fontId="1"/>
  </si>
  <si>
    <t xml:space="preserve"> 分散</t>
    <rPh sb="1" eb="3">
      <t>ブンサン</t>
    </rPh>
    <phoneticPr fontId="1"/>
  </si>
  <si>
    <t>）</t>
    <phoneticPr fontId="1"/>
  </si>
  <si>
    <r>
      <t xml:space="preserve"> 正　答　数   </t>
    </r>
    <r>
      <rPr>
        <sz val="8.5"/>
        <color rgb="FFFF0000"/>
        <rFont val="ＭＳ ゴシック"/>
        <family val="3"/>
        <charset val="128"/>
      </rPr>
      <t>検査人数＝</t>
    </r>
    <rPh sb="1" eb="2">
      <t>セイ</t>
    </rPh>
    <rPh sb="3" eb="4">
      <t>コタエ</t>
    </rPh>
    <rPh sb="5" eb="6">
      <t>スウ</t>
    </rPh>
    <rPh sb="9" eb="13">
      <t>ケンサニンズウ</t>
    </rPh>
    <phoneticPr fontId="1"/>
  </si>
  <si>
    <t xml:space="preserve"> 学級正答率  (％)</t>
    <rPh sb="1" eb="3">
      <t>ガッキュウ</t>
    </rPh>
    <rPh sb="3" eb="5">
      <t>セイトウ</t>
    </rPh>
    <rPh sb="5" eb="6">
      <t>リツ</t>
    </rPh>
    <phoneticPr fontId="1"/>
  </si>
  <si>
    <t xml:space="preserve"> 学級正答率  (％)</t>
    <rPh sb="1" eb="3">
      <t>ガッキュウ</t>
    </rPh>
    <rPh sb="3" eb="6">
      <t>セイトウリツ</t>
    </rPh>
    <phoneticPr fontId="1"/>
  </si>
  <si>
    <t xml:space="preserve"> 県 正 答 率 (％)</t>
    <rPh sb="1" eb="2">
      <t>ケン</t>
    </rPh>
    <rPh sb="3" eb="4">
      <t>セイ</t>
    </rPh>
    <rPh sb="5" eb="6">
      <t>コタエ</t>
    </rPh>
    <rPh sb="7" eb="8">
      <t>リツ</t>
    </rPh>
    <phoneticPr fontId="1"/>
  </si>
  <si>
    <t>※得点順一覧表を作成するには、「順位表作成の手順」を参照してください。</t>
    <rPh sb="1" eb="4">
      <t>トクテンジュン</t>
    </rPh>
    <rPh sb="4" eb="7">
      <t>イチランヒョウ</t>
    </rPh>
    <rPh sb="8" eb="10">
      <t>サクセイ</t>
    </rPh>
    <rPh sb="16" eb="19">
      <t>ジュンイヒョウ</t>
    </rPh>
    <rPh sb="19" eb="21">
      <t>サクセイ</t>
    </rPh>
    <rPh sb="22" eb="24">
      <t>テジュン</t>
    </rPh>
    <rPh sb="26" eb="28">
      <t>サンショウ</t>
    </rPh>
    <phoneticPr fontId="1"/>
  </si>
  <si>
    <t xml:space="preserve"> 正答率の比較</t>
    <rPh sb="1" eb="4">
      <t>セイトウリツ</t>
    </rPh>
    <rPh sb="5" eb="7">
      <t>ヒカク</t>
    </rPh>
    <phoneticPr fontId="1"/>
  </si>
  <si>
    <t>正答率の比較＝学級正答率－県正答率</t>
    <rPh sb="0" eb="3">
      <t>セイトウリツ</t>
    </rPh>
    <rPh sb="4" eb="6">
      <t>ヒカク</t>
    </rPh>
    <rPh sb="7" eb="12">
      <t>ガッキュウセイトウリツ</t>
    </rPh>
    <rPh sb="13" eb="17">
      <t>ケンセイトウリツ</t>
    </rPh>
    <phoneticPr fontId="1"/>
  </si>
  <si>
    <t>・記入注意　主体的に学習に取り組む態度は総得点に加えない。</t>
    <phoneticPr fontId="1"/>
  </si>
  <si>
    <t>・正答率の比較=学級正答率－県正答率</t>
    <rPh sb="8" eb="10">
      <t>ガッキュウ</t>
    </rPh>
    <phoneticPr fontId="1"/>
  </si>
  <si>
    <r>
      <rPr>
        <sz val="11"/>
        <color rgb="FFFF0000"/>
        <rFont val="ＭＳ Ｐゴシック"/>
        <family val="3"/>
        <charset val="128"/>
        <scheme val="minor"/>
      </rPr>
      <t>ヒント‼</t>
    </r>
    <r>
      <rPr>
        <sz val="11"/>
        <color theme="1"/>
        <rFont val="ＭＳ Ｐゴシック"/>
        <family val="2"/>
        <charset val="128"/>
        <scheme val="minor"/>
      </rPr>
      <t>　直前の作業を『繰り返す』ときは、　Ｆ４　キーを押します。</t>
    </r>
    <rPh sb="5" eb="7">
      <t>チョクゼン</t>
    </rPh>
    <rPh sb="8" eb="10">
      <t>サギョウ</t>
    </rPh>
    <rPh sb="12" eb="13">
      <t>ク</t>
    </rPh>
    <rPh sb="14" eb="15">
      <t>カエ</t>
    </rPh>
    <rPh sb="28" eb="29">
      <t>オ</t>
    </rPh>
    <phoneticPr fontId="1"/>
  </si>
  <si>
    <t>　
　　　問題番号
　　　　観　点
　　　　　領　域
配点
（満点）
氏名
（または記号）</t>
    <rPh sb="5" eb="7">
      <t>モンダイ</t>
    </rPh>
    <rPh sb="7" eb="9">
      <t>バンゴウ</t>
    </rPh>
    <rPh sb="14" eb="15">
      <t>カン</t>
    </rPh>
    <rPh sb="16" eb="17">
      <t>テン</t>
    </rPh>
    <rPh sb="23" eb="24">
      <t>リョウ</t>
    </rPh>
    <rPh sb="25" eb="26">
      <t>イキ</t>
    </rPh>
    <rPh sb="27" eb="29">
      <t>ハイテン</t>
    </rPh>
    <rPh sb="31" eb="33">
      <t>マンテン</t>
    </rPh>
    <rPh sb="37" eb="39">
      <t>シメイ</t>
    </rPh>
    <rPh sb="44" eb="46">
      <t>キゴウ</t>
    </rPh>
    <phoneticPr fontId="1"/>
  </si>
  <si>
    <t>　　
　　観　点
　　　領　域
　　　　大問番号
配点
（満点）
氏名
（または記号）</t>
    <rPh sb="5" eb="6">
      <t>カン</t>
    </rPh>
    <rPh sb="7" eb="8">
      <t>テン</t>
    </rPh>
    <rPh sb="12" eb="13">
      <t>リョウ</t>
    </rPh>
    <rPh sb="14" eb="15">
      <t>イキ</t>
    </rPh>
    <rPh sb="20" eb="21">
      <t>ダイ</t>
    </rPh>
    <rPh sb="21" eb="22">
      <t>トイ</t>
    </rPh>
    <rPh sb="22" eb="24">
      <t>バンゴウ</t>
    </rPh>
    <rPh sb="25" eb="27">
      <t>ハイテン</t>
    </rPh>
    <rPh sb="29" eb="31">
      <t>マンテン</t>
    </rPh>
    <rPh sb="35" eb="37">
      <t>シメイ</t>
    </rPh>
    <rPh sb="42" eb="44">
      <t>キゴウ</t>
    </rPh>
    <phoneticPr fontId="1"/>
  </si>
  <si>
    <t xml:space="preserve">    立 　中学校</t>
    <rPh sb="4" eb="5">
      <t>リツ</t>
    </rPh>
    <rPh sb="7" eb="10">
      <t>チュウガッコウ</t>
    </rPh>
    <phoneticPr fontId="1"/>
  </si>
  <si>
    <t>　　立　　中学校</t>
    <rPh sb="2" eb="3">
      <t>リツ</t>
    </rPh>
    <rPh sb="5" eb="6">
      <t>チュウ</t>
    </rPh>
    <rPh sb="6" eb="8">
      <t>ガッコウ</t>
    </rPh>
    <phoneticPr fontId="1"/>
  </si>
  <si>
    <t>㊷</t>
    <phoneticPr fontId="1"/>
  </si>
  <si>
    <t>㊸</t>
    <phoneticPr fontId="1"/>
  </si>
  <si>
    <t>㊹</t>
    <phoneticPr fontId="1"/>
  </si>
  <si>
    <t>㊺</t>
    <phoneticPr fontId="1"/>
  </si>
  <si>
    <t>㊻</t>
    <phoneticPr fontId="1"/>
  </si>
  <si>
    <t>㊼</t>
    <phoneticPr fontId="1"/>
  </si>
  <si>
    <t>㊽</t>
    <phoneticPr fontId="1"/>
  </si>
  <si>
    <t>㊾</t>
    <phoneticPr fontId="1"/>
  </si>
  <si>
    <t>Ⅲ
思
考
・
判
断
・
表
現</t>
    <rPh sb="2" eb="3">
      <t>シ</t>
    </rPh>
    <rPh sb="4" eb="5">
      <t>コウ</t>
    </rPh>
    <rPh sb="8" eb="9">
      <t>ワ</t>
    </rPh>
    <rPh sb="10" eb="11">
      <t>ダン</t>
    </rPh>
    <rPh sb="14" eb="15">
      <t>ヒョウ</t>
    </rPh>
    <rPh sb="16" eb="17">
      <t>ゲン</t>
    </rPh>
    <phoneticPr fontId="1"/>
  </si>
  <si>
    <t>Ⅲ・２</t>
  </si>
  <si>
    <t>Ⅲ・３</t>
  </si>
  <si>
    <t>Ⅲ・４</t>
  </si>
  <si>
    <t>Ⅲ</t>
  </si>
  <si>
    <t>Ⅱ
知
識
・
技
能</t>
    <rPh sb="2" eb="3">
      <t>チ</t>
    </rPh>
    <rPh sb="4" eb="5">
      <t>シキ</t>
    </rPh>
    <rPh sb="8" eb="9">
      <t>ギ</t>
    </rPh>
    <rPh sb="10" eb="11">
      <t>ノウ</t>
    </rPh>
    <phoneticPr fontId="1"/>
  </si>
  <si>
    <t>Ⅱ・１</t>
  </si>
  <si>
    <t>Ⅱ</t>
  </si>
  <si>
    <t>Ⅰ
主
取体
り的
組に
む学
態習
度に</t>
    <rPh sb="2" eb="3">
      <t>シュ</t>
    </rPh>
    <rPh sb="4" eb="5">
      <t>シュ</t>
    </rPh>
    <rPh sb="5" eb="6">
      <t>タイ</t>
    </rPh>
    <rPh sb="8" eb="9">
      <t>テキ</t>
    </rPh>
    <rPh sb="10" eb="11">
      <t>クミ</t>
    </rPh>
    <rPh sb="14" eb="15">
      <t>ガク</t>
    </rPh>
    <rPh sb="16" eb="17">
      <t>タイ</t>
    </rPh>
    <rPh sb="17" eb="18">
      <t>シュウ</t>
    </rPh>
    <rPh sb="19" eb="20">
      <t>ド</t>
    </rPh>
    <phoneticPr fontId="1"/>
  </si>
  <si>
    <t>・記入の仕方…正答「１」、誤答「０」、無答「空欄」  ・ ①、②…は問題番号。Ⅱ、Ⅲは観点。１､２､３､４は領域を表します。  ・一つの小問に複数の答えがある場合は、領域番号下の空欄に正答を入力してから結果を入力</t>
    <rPh sb="21" eb="23">
      <t>クウラン</t>
    </rPh>
    <rPh sb="64" eb="65">
      <t>ヒト</t>
    </rPh>
    <rPh sb="67" eb="69">
      <t>ショウモン</t>
    </rPh>
    <rPh sb="70" eb="72">
      <t>フクスウ</t>
    </rPh>
    <rPh sb="73" eb="74">
      <t>コタ</t>
    </rPh>
    <rPh sb="78" eb="80">
      <t>バアイ</t>
    </rPh>
    <rPh sb="83" eb="88">
      <t>リョウイキバンゴウシタ</t>
    </rPh>
    <rPh sb="89" eb="91">
      <t>クウラン</t>
    </rPh>
    <rPh sb="91" eb="93">
      <t>セイトウ</t>
    </rPh>
    <rPh sb="94" eb="96">
      <t>ニュウリョク</t>
    </rPh>
    <rPh sb="100" eb="102">
      <t>ケッカ</t>
    </rPh>
    <rPh sb="103" eb="105">
      <t>ニュウリョク</t>
    </rPh>
    <phoneticPr fontId="1"/>
  </si>
  <si>
    <t>１</t>
    <phoneticPr fontId="1"/>
  </si>
  <si>
    <t>国　語</t>
    <rPh sb="0" eb="1">
      <t>クニ</t>
    </rPh>
    <rPh sb="2" eb="3">
      <t>ゴ</t>
    </rPh>
    <phoneticPr fontId="1"/>
  </si>
  <si>
    <t>度数分布表</t>
    <rPh sb="0" eb="5">
      <t>ドスウブンプヒョウ</t>
    </rPh>
    <phoneticPr fontId="1"/>
  </si>
  <si>
    <t>階　　級</t>
    <rPh sb="0" eb="1">
      <t>カイ</t>
    </rPh>
    <rPh sb="3" eb="4">
      <t>キュウ</t>
    </rPh>
    <phoneticPr fontId="1"/>
  </si>
  <si>
    <t>人　数</t>
    <rPh sb="0" eb="1">
      <t>ヒト</t>
    </rPh>
    <rPh sb="2" eb="3">
      <t>スウ</t>
    </rPh>
    <phoneticPr fontId="1"/>
  </si>
  <si>
    <t>0-10</t>
    <phoneticPr fontId="1"/>
  </si>
  <si>
    <t>11-20</t>
    <phoneticPr fontId="1"/>
  </si>
  <si>
    <t>21-30</t>
    <phoneticPr fontId="1"/>
  </si>
  <si>
    <t>31-40</t>
    <phoneticPr fontId="1"/>
  </si>
  <si>
    <t>41-50</t>
    <phoneticPr fontId="1"/>
  </si>
  <si>
    <t>51-60</t>
    <phoneticPr fontId="1"/>
  </si>
  <si>
    <t>61-70</t>
    <phoneticPr fontId="1"/>
  </si>
  <si>
    <t>71-80</t>
    <phoneticPr fontId="1"/>
  </si>
  <si>
    <t>81-90</t>
    <phoneticPr fontId="1"/>
  </si>
  <si>
    <t>91-100</t>
    <phoneticPr fontId="1"/>
  </si>
  <si>
    <t>合　　計</t>
    <rPh sb="0" eb="1">
      <t>ア</t>
    </rPh>
    <rPh sb="3" eb="4">
      <t>ケイ</t>
    </rPh>
    <phoneticPr fontId="1"/>
  </si>
  <si>
    <t>千葉県標準学力検査  －観点別到達度－</t>
    <phoneticPr fontId="1"/>
  </si>
  <si>
    <t>㊿</t>
    <phoneticPr fontId="1"/>
  </si>
  <si>
    <t>２</t>
    <phoneticPr fontId="1"/>
  </si>
  <si>
    <t>３</t>
    <phoneticPr fontId="1"/>
  </si>
  <si>
    <t>大問１</t>
    <rPh sb="0" eb="2">
      <t>ダイモン</t>
    </rPh>
    <phoneticPr fontId="1"/>
  </si>
  <si>
    <t>大問２</t>
    <rPh sb="0" eb="2">
      <t>ダイモン</t>
    </rPh>
    <phoneticPr fontId="1"/>
  </si>
  <si>
    <t>大問３</t>
    <rPh sb="0" eb="2">
      <t>ダイモン</t>
    </rPh>
    <phoneticPr fontId="1"/>
  </si>
  <si>
    <t>大問４</t>
    <rPh sb="0" eb="2">
      <t>ダイモン</t>
    </rPh>
    <phoneticPr fontId="1"/>
  </si>
  <si>
    <t>大問５</t>
    <rPh sb="0" eb="2">
      <t>ダイモン</t>
    </rPh>
    <phoneticPr fontId="1"/>
  </si>
  <si>
    <t>大問６</t>
    <rPh sb="0" eb="2">
      <t>ダイモン</t>
    </rPh>
    <phoneticPr fontId="1"/>
  </si>
  <si>
    <t>大７</t>
    <rPh sb="0" eb="1">
      <t>ダイ</t>
    </rPh>
    <phoneticPr fontId="1"/>
  </si>
  <si>
    <t>大問８</t>
    <rPh sb="0" eb="2">
      <t>ダイモン</t>
    </rPh>
    <phoneticPr fontId="1"/>
  </si>
  <si>
    <t>大問９</t>
    <rPh sb="0" eb="2">
      <t>ダイモン</t>
    </rPh>
    <phoneticPr fontId="1"/>
  </si>
  <si>
    <t>大問10</t>
    <rPh sb="0" eb="2">
      <t>ダイモン</t>
    </rPh>
    <phoneticPr fontId="1"/>
  </si>
  <si>
    <t>大問11</t>
    <rPh sb="0" eb="2">
      <t>ダイモン</t>
    </rPh>
    <phoneticPr fontId="1"/>
  </si>
  <si>
    <t>大問12</t>
    <rPh sb="0" eb="2">
      <t>ダイモン</t>
    </rPh>
    <phoneticPr fontId="1"/>
  </si>
  <si>
    <t>大問13</t>
    <rPh sb="0" eb="2">
      <t>ダイモン</t>
    </rPh>
    <phoneticPr fontId="1"/>
  </si>
  <si>
    <t>Ⅱ</t>
    <phoneticPr fontId="1"/>
  </si>
  <si>
    <t>Ⅲ</t>
    <phoneticPr fontId="1"/>
  </si>
  <si>
    <t>大問７</t>
    <rPh sb="0" eb="2">
      <t>ダイモン</t>
    </rPh>
    <phoneticPr fontId="1"/>
  </si>
  <si>
    <t xml:space="preserve"> </t>
    <phoneticPr fontId="1"/>
  </si>
  <si>
    <t>㉟</t>
    <phoneticPr fontId="1"/>
  </si>
  <si>
    <t>ａ</t>
    <phoneticPr fontId="1"/>
  </si>
  <si>
    <t>ｂ</t>
    <phoneticPr fontId="1"/>
  </si>
  <si>
    <t>ｃ</t>
    <phoneticPr fontId="1"/>
  </si>
  <si>
    <t>Ⅲ・２</t>
    <phoneticPr fontId="1"/>
  </si>
  <si>
    <t>Ⅲ・３</t>
    <phoneticPr fontId="1"/>
  </si>
  <si>
    <t>Ⅲ・４</t>
    <phoneticPr fontId="1"/>
  </si>
  <si>
    <t xml:space="preserve">
学
力
偏
差
値</t>
    <rPh sb="1" eb="2">
      <t>マナブ</t>
    </rPh>
    <rPh sb="3" eb="4">
      <t>チカラ</t>
    </rPh>
    <rPh sb="5" eb="6">
      <t>ヘン</t>
    </rPh>
    <rPh sb="7" eb="8">
      <t>サ</t>
    </rPh>
    <rPh sb="9" eb="10">
      <t>チ</t>
    </rPh>
    <phoneticPr fontId="1"/>
  </si>
  <si>
    <r>
      <rPr>
        <sz val="10"/>
        <color rgb="FFFF0000"/>
        <rFont val="ＭＳ Ｐゴシック"/>
        <family val="3"/>
        <charset val="128"/>
        <scheme val="minor"/>
      </rPr>
      <t>ヒント‼</t>
    </r>
    <r>
      <rPr>
        <sz val="10"/>
        <color theme="1"/>
        <rFont val="ＭＳ Ｐゴシック"/>
        <family val="3"/>
        <charset val="128"/>
        <scheme val="minor"/>
      </rPr>
      <t>　直前の作業を『繰り返す』ときは、　Ｆ４　キーを押します。</t>
    </r>
    <rPh sb="5" eb="7">
      <t>チョクゼン</t>
    </rPh>
    <rPh sb="8" eb="10">
      <t>サギョウ</t>
    </rPh>
    <rPh sb="12" eb="13">
      <t>ク</t>
    </rPh>
    <rPh sb="14" eb="15">
      <t>カエ</t>
    </rPh>
    <rPh sb="28" eb="29">
      <t>オ</t>
    </rPh>
    <phoneticPr fontId="1"/>
  </si>
  <si>
    <r>
      <t>※注意：欠席者は、</t>
    </r>
    <r>
      <rPr>
        <sz val="10"/>
        <color rgb="FFFF0000"/>
        <rFont val="ＭＳ Ｐゴシック"/>
        <family val="3"/>
        <charset val="128"/>
        <scheme val="minor"/>
      </rPr>
      <t>番号の欄を空白</t>
    </r>
    <r>
      <rPr>
        <sz val="10"/>
        <color theme="1"/>
        <rFont val="ＭＳ Ｐゴシック"/>
        <family val="2"/>
        <charset val="128"/>
        <scheme val="minor"/>
      </rPr>
      <t>にします。（例：１、２、空白、４、…）。番号の欄に入力した個数が検査人数になります。</t>
    </r>
    <phoneticPr fontId="1"/>
  </si>
  <si>
    <t>・無答の空欄をオレンジ色等で塗りつぶすと、表が見やすくなります。</t>
  </si>
  <si>
    <t>※注意：欠席者は、番号の欄を空白にします。（例：１、２、空白、４、…）。番号の欄に入力した個数が検査人数になります。</t>
    <phoneticPr fontId="1"/>
  </si>
  <si>
    <t>偏差値</t>
    <rPh sb="0" eb="3">
      <t>ヘンサチ</t>
    </rPh>
    <phoneticPr fontId="1"/>
  </si>
  <si>
    <t>標準
偏差</t>
    <rPh sb="0" eb="2">
      <t>ヒョウジュン</t>
    </rPh>
    <rPh sb="3" eb="5">
      <t>ヘンサ</t>
    </rPh>
    <phoneticPr fontId="1"/>
  </si>
  <si>
    <t>「主体的に学習に取り組む態度」集計表</t>
    <rPh sb="1" eb="4">
      <t>シュタイテキ</t>
    </rPh>
    <rPh sb="5" eb="7">
      <t>ガクシュウ</t>
    </rPh>
    <rPh sb="8" eb="9">
      <t>ト</t>
    </rPh>
    <rPh sb="10" eb="11">
      <t>ク</t>
    </rPh>
    <rPh sb="12" eb="14">
      <t>タイド</t>
    </rPh>
    <rPh sb="15" eb="17">
      <t>シュウケイ</t>
    </rPh>
    <rPh sb="17" eb="18">
      <t>ヒョウ</t>
    </rPh>
    <phoneticPr fontId="1"/>
  </si>
  <si>
    <t>◆ア､イ､ウ､エを入力する。</t>
    <rPh sb="9" eb="11">
      <t>ニュウリョク</t>
    </rPh>
    <phoneticPr fontId="1"/>
  </si>
  <si>
    <t>エ</t>
    <phoneticPr fontId="1"/>
  </si>
  <si>
    <t>ア</t>
    <phoneticPr fontId="1"/>
  </si>
  <si>
    <t>ウ</t>
    <phoneticPr fontId="1"/>
  </si>
  <si>
    <t>イ</t>
    <phoneticPr fontId="1"/>
  </si>
  <si>
    <t>アイ…２点　ウエ…０点</t>
    <rPh sb="4" eb="5">
      <t>テン</t>
    </rPh>
    <rPh sb="10" eb="11">
      <t>テン</t>
    </rPh>
    <phoneticPr fontId="1"/>
  </si>
  <si>
    <t>集 計 結 果（％）</t>
    <rPh sb="0" eb="1">
      <t>シュウ</t>
    </rPh>
    <rPh sb="2" eb="3">
      <t>ケイ</t>
    </rPh>
    <rPh sb="4" eb="5">
      <t>ケツ</t>
    </rPh>
    <rPh sb="6" eb="7">
      <t>カ</t>
    </rPh>
    <phoneticPr fontId="1"/>
  </si>
  <si>
    <t>検査
人数</t>
    <rPh sb="0" eb="2">
      <t>ケンサ</t>
    </rPh>
    <rPh sb="3" eb="5">
      <t>ニンズウ</t>
    </rPh>
    <phoneticPr fontId="1"/>
  </si>
  <si>
    <t>カタカナ入力にする（パソコンにより異なる)</t>
    <phoneticPr fontId="1"/>
  </si>
  <si>
    <t>※数値は小数第１位を四捨五入するので、合計が100％になら</t>
    <rPh sb="1" eb="3">
      <t>スウチ</t>
    </rPh>
    <rPh sb="4" eb="6">
      <t>ショウスウ</t>
    </rPh>
    <rPh sb="6" eb="7">
      <t>ダイ</t>
    </rPh>
    <rPh sb="8" eb="9">
      <t>イ</t>
    </rPh>
    <rPh sb="10" eb="14">
      <t>シシャゴニュウ</t>
    </rPh>
    <rPh sb="19" eb="21">
      <t>ゴウケイ</t>
    </rPh>
    <phoneticPr fontId="1"/>
  </si>
  <si>
    <t>を押すと元に戻る</t>
    <rPh sb="1" eb="2">
      <t>オ</t>
    </rPh>
    <rPh sb="4" eb="5">
      <t>モト</t>
    </rPh>
    <rPh sb="6" eb="7">
      <t>モド</t>
    </rPh>
    <phoneticPr fontId="1"/>
  </si>
  <si>
    <t>　ない場合があります。</t>
    <rPh sb="3" eb="5">
      <t>バアイ</t>
    </rPh>
    <phoneticPr fontId="1"/>
  </si>
  <si>
    <t>中１国</t>
    <rPh sb="0" eb="1">
      <t>チュウ</t>
    </rPh>
    <rPh sb="2" eb="3">
      <t>コク</t>
    </rPh>
    <phoneticPr fontId="1"/>
  </si>
  <si>
    <t>中２国</t>
    <rPh sb="0" eb="1">
      <t>チュウ</t>
    </rPh>
    <rPh sb="2" eb="3">
      <t>コク</t>
    </rPh>
    <phoneticPr fontId="1"/>
  </si>
  <si>
    <t>中３国</t>
    <rPh sb="0" eb="1">
      <t>チュウ</t>
    </rPh>
    <rPh sb="2" eb="3">
      <t>コク</t>
    </rPh>
    <phoneticPr fontId="1"/>
  </si>
  <si>
    <t>　　　立　　中学校</t>
    <rPh sb="3" eb="4">
      <t>リツ</t>
    </rPh>
    <rPh sb="6" eb="9">
      <t>チュウガッコウ</t>
    </rPh>
    <phoneticPr fontId="1"/>
  </si>
  <si>
    <t>１年　組　担任</t>
    <rPh sb="1" eb="2">
      <t>ネン</t>
    </rPh>
    <rPh sb="3" eb="4">
      <t>クミ</t>
    </rPh>
    <rPh sb="5" eb="7">
      <t>タンニン</t>
    </rPh>
    <phoneticPr fontId="1"/>
  </si>
  <si>
    <t>２年　組 担任　</t>
    <rPh sb="1" eb="2">
      <t>ネン</t>
    </rPh>
    <rPh sb="3" eb="4">
      <t>クミ</t>
    </rPh>
    <rPh sb="5" eb="7">
      <t>タンニン</t>
    </rPh>
    <phoneticPr fontId="1"/>
  </si>
  <si>
    <t>３年　組 担任　</t>
    <rPh sb="1" eb="2">
      <t>ネン</t>
    </rPh>
    <rPh sb="3" eb="4">
      <t>クミ</t>
    </rPh>
    <rPh sb="5" eb="7">
      <t>タンニン</t>
    </rPh>
    <phoneticPr fontId="1"/>
  </si>
  <si>
    <t>順番</t>
    <rPh sb="0" eb="2">
      <t>ジュンバン</t>
    </rPh>
    <phoneticPr fontId="1"/>
  </si>
  <si>
    <r>
      <t>注：得点集計表の県平均点・県正答率・評価基準表等は、</t>
    </r>
    <r>
      <rPr>
        <sz val="10"/>
        <color rgb="FFFF0000"/>
        <rFont val="ＭＳ Ｐゴシック"/>
        <family val="3"/>
        <charset val="128"/>
        <scheme val="minor"/>
      </rPr>
      <t>予備調査の数値</t>
    </r>
    <r>
      <rPr>
        <sz val="10"/>
        <color theme="1"/>
        <rFont val="ＭＳ Ｐゴシック"/>
        <family val="2"/>
        <charset val="128"/>
        <scheme val="minor"/>
      </rPr>
      <t>を使っています。</t>
    </r>
    <phoneticPr fontId="1"/>
  </si>
  <si>
    <r>
      <t>注：得点集計表の県平均点・県正答率・評価基準表等は、暫定的に</t>
    </r>
    <r>
      <rPr>
        <sz val="10"/>
        <color rgb="FFFF0000"/>
        <rFont val="ＭＳ Ｐゴシック"/>
        <family val="3"/>
        <charset val="128"/>
        <scheme val="minor"/>
      </rPr>
      <t>予備調査の数値</t>
    </r>
    <r>
      <rPr>
        <sz val="10"/>
        <color theme="1"/>
        <rFont val="ＭＳ Ｐゴシック"/>
        <family val="2"/>
        <charset val="128"/>
        <scheme val="minor"/>
      </rPr>
      <t>を使っています。</t>
    </r>
    <rPh sb="26" eb="29">
      <t>ザンテイテキ</t>
    </rPh>
    <phoneticPr fontId="1"/>
  </si>
  <si>
    <t>氏　名</t>
    <rPh sb="0" eb="1">
      <t>シ</t>
    </rPh>
    <rPh sb="2" eb="3">
      <t>メイ</t>
    </rPh>
    <phoneticPr fontId="1"/>
  </si>
  <si>
    <t>小問別正答一覧表</t>
    <phoneticPr fontId="1"/>
  </si>
  <si>
    <t>配 点</t>
    <rPh sb="0" eb="1">
      <t>ハイ</t>
    </rPh>
    <rPh sb="2" eb="3">
      <t>テン</t>
    </rPh>
    <phoneticPr fontId="1"/>
  </si>
  <si>
    <t>Ｃ</t>
    <phoneticPr fontId="1"/>
  </si>
  <si>
    <t>Ｂ</t>
    <phoneticPr fontId="1"/>
  </si>
  <si>
    <t>Ａ</t>
    <phoneticPr fontId="1"/>
  </si>
  <si>
    <t>主体的に学習に取り組む態度</t>
    <rPh sb="0" eb="3">
      <t>シュタイテキ</t>
    </rPh>
    <rPh sb="4" eb="6">
      <t>ガクシュウ</t>
    </rPh>
    <rPh sb="7" eb="8">
      <t>ト</t>
    </rPh>
    <rPh sb="9" eb="10">
      <t>ク</t>
    </rPh>
    <rPh sb="11" eb="13">
      <t>タイド</t>
    </rPh>
    <phoneticPr fontId="1"/>
  </si>
  <si>
    <t>０～２</t>
    <phoneticPr fontId="1"/>
  </si>
  <si>
    <t>４～８</t>
    <phoneticPr fontId="1"/>
  </si>
  <si>
    <t>知識・技能</t>
    <rPh sb="0" eb="2">
      <t>チシキ</t>
    </rPh>
    <rPh sb="3" eb="5">
      <t>ギノウ</t>
    </rPh>
    <phoneticPr fontId="1"/>
  </si>
  <si>
    <t>0～15</t>
    <phoneticPr fontId="1"/>
  </si>
  <si>
    <t>16～29</t>
    <phoneticPr fontId="1"/>
  </si>
  <si>
    <t>30～40</t>
    <phoneticPr fontId="1"/>
  </si>
  <si>
    <t>０～21</t>
    <phoneticPr fontId="1"/>
  </si>
  <si>
    <t>22～32</t>
    <phoneticPr fontId="1"/>
  </si>
  <si>
    <t>33～40</t>
    <phoneticPr fontId="1"/>
  </si>
  <si>
    <t>０～25</t>
    <phoneticPr fontId="1"/>
  </si>
  <si>
    <t>26～45</t>
    <phoneticPr fontId="1"/>
  </si>
  <si>
    <t>46～60</t>
    <phoneticPr fontId="1"/>
  </si>
  <si>
    <t>０～31</t>
    <phoneticPr fontId="1"/>
  </si>
  <si>
    <t>32～46</t>
    <phoneticPr fontId="1"/>
  </si>
  <si>
    <t>47～60</t>
    <phoneticPr fontId="1"/>
  </si>
  <si>
    <t>０～23</t>
    <phoneticPr fontId="1"/>
  </si>
  <si>
    <t>０～15</t>
    <phoneticPr fontId="1"/>
  </si>
  <si>
    <t>16～31</t>
    <phoneticPr fontId="1"/>
  </si>
  <si>
    <t>32～40</t>
    <phoneticPr fontId="1"/>
  </si>
  <si>
    <t>24～43</t>
    <phoneticPr fontId="1"/>
  </si>
  <si>
    <t>44～60</t>
    <phoneticPr fontId="1"/>
  </si>
  <si>
    <t>　この観点別評価基準一覧表は、予備調査における生徒の観点ごとの得点分布をもとに作成したものです。参考資料としてご活用ください。</t>
    <rPh sb="3" eb="6">
      <t>カンテンベツ</t>
    </rPh>
    <rPh sb="6" eb="10">
      <t>ヒョウカキジュン</t>
    </rPh>
    <rPh sb="10" eb="13">
      <t>イチランヒョウ</t>
    </rPh>
    <rPh sb="15" eb="19">
      <t>ヨビチョウサ</t>
    </rPh>
    <rPh sb="23" eb="25">
      <t>セイト</t>
    </rPh>
    <rPh sb="26" eb="28">
      <t>カンテン</t>
    </rPh>
    <rPh sb="31" eb="35">
      <t>トクテンブンプ</t>
    </rPh>
    <rPh sb="39" eb="41">
      <t>サクセイ</t>
    </rPh>
    <rPh sb="48" eb="52">
      <t>サンコウシリョウ</t>
    </rPh>
    <rPh sb="56" eb="58">
      <t>カツヨウ</t>
    </rPh>
    <phoneticPr fontId="1"/>
  </si>
  <si>
    <t>第２学年</t>
    <rPh sb="0" eb="1">
      <t>ダイ</t>
    </rPh>
    <rPh sb="2" eb="4">
      <t>ガクネン</t>
    </rPh>
    <phoneticPr fontId="1"/>
  </si>
  <si>
    <t>第３学年</t>
    <rPh sb="0" eb="1">
      <t>ダイ</t>
    </rPh>
    <rPh sb="2" eb="4">
      <t>ガクネン</t>
    </rPh>
    <phoneticPr fontId="1"/>
  </si>
  <si>
    <t>観点別評価基準一覧表（国語）</t>
    <rPh sb="0" eb="3">
      <t>カンテンベツ</t>
    </rPh>
    <rPh sb="3" eb="7">
      <t>ヒョウカキジュン</t>
    </rPh>
    <rPh sb="7" eb="10">
      <t>イチランヒョウ</t>
    </rPh>
    <rPh sb="11" eb="13">
      <t>コクゴ</t>
    </rPh>
    <phoneticPr fontId="1"/>
  </si>
  <si>
    <t>第１学年</t>
    <rPh sb="0" eb="1">
      <t>ダイ</t>
    </rPh>
    <rPh sb="2" eb="4">
      <t>ガクネン</t>
    </rPh>
    <phoneticPr fontId="1"/>
  </si>
  <si>
    <t>観　　　点</t>
    <rPh sb="0" eb="1">
      <t>カン</t>
    </rPh>
    <rPh sb="4" eb="5">
      <t>テン</t>
    </rPh>
    <phoneticPr fontId="1"/>
  </si>
  <si>
    <t>学　年</t>
    <rPh sb="0" eb="1">
      <t>ガク</t>
    </rPh>
    <rPh sb="2" eb="3">
      <t>ネン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</si>
</sst>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0_);[Red]\(0.0\)"/>
    <numFmt numFmtId="177" formatCode="0_ "/>
    <numFmt numFmtId="178" formatCode="0_);[Red]\(0\)"/>
    <numFmt numFmtId="179" formatCode="0.0_ "/>
    <numFmt numFmtId="180" formatCode="0.00_ "/>
    <numFmt numFmtId="181" formatCode="0.0;[Red]0.0"/>
    <numFmt numFmtId="182" formatCode="0;[Red]0"/>
    <numFmt numFmtId="183" formatCode="0.00;[Red]0.00"/>
  </numFmts>
  <fonts count="47" x14ac:knownFonts="1">
    <font>
      <sz val="11"/>
      <color theme="1"/>
      <name val="ＭＳ Ｐゴシック"/>
      <family val="2"/>
      <charset val="128"/>
      <scheme val="minor"/>
    </font>
    <font>
      <sz val="6"/>
      <name val="ＭＳ Ｐゴシック"/>
      <family val="2"/>
      <charset val="128"/>
      <scheme val="minor"/>
    </font>
    <font>
      <sz val="9"/>
      <color theme="1"/>
      <name val="ＭＳ Ｐ明朝"/>
      <family val="1"/>
      <charset val="128"/>
    </font>
    <font>
      <sz val="11"/>
      <color theme="1"/>
      <name val="ＭＳ Ｐ明朝"/>
      <family val="1"/>
      <charset val="128"/>
    </font>
    <font>
      <sz val="10"/>
      <color theme="1"/>
      <name val="ＭＳ Ｐ明朝"/>
      <family val="1"/>
      <charset val="128"/>
    </font>
    <font>
      <sz val="8"/>
      <color theme="1"/>
      <name val="ＭＳ 明朝"/>
      <family val="1"/>
      <charset val="128"/>
    </font>
    <font>
      <sz val="8"/>
      <color theme="1"/>
      <name val="ＭＳ Ｐ明朝"/>
      <family val="1"/>
      <charset val="128"/>
    </font>
    <font>
      <sz val="10"/>
      <color theme="1"/>
      <name val="ＭＳ 明朝"/>
      <family val="1"/>
      <charset val="128"/>
    </font>
    <font>
      <sz val="9"/>
      <color theme="1"/>
      <name val="ＭＳ 明朝"/>
      <family val="1"/>
      <charset val="128"/>
    </font>
    <font>
      <sz val="9.5"/>
      <color theme="1"/>
      <name val="ＭＳ Ｐゴシック"/>
      <family val="2"/>
      <charset val="128"/>
      <scheme val="minor"/>
    </font>
    <font>
      <sz val="9.5"/>
      <color theme="1"/>
      <name val="ＭＳ ゴシック"/>
      <family val="3"/>
      <charset val="128"/>
    </font>
    <font>
      <sz val="9"/>
      <color theme="5"/>
      <name val="ＭＳ Ｐ明朝"/>
      <family val="1"/>
      <charset val="128"/>
    </font>
    <font>
      <sz val="12"/>
      <color theme="1"/>
      <name val="ＭＳ 明朝"/>
      <family val="1"/>
      <charset val="128"/>
    </font>
    <font>
      <sz val="14"/>
      <color theme="1"/>
      <name val="ＭＳ 明朝"/>
      <family val="1"/>
      <charset val="128"/>
    </font>
    <font>
      <sz val="11"/>
      <color theme="1"/>
      <name val="ＭＳ 明朝"/>
      <family val="1"/>
      <charset val="128"/>
    </font>
    <font>
      <sz val="18"/>
      <color theme="1"/>
      <name val="ＭＳ 明朝"/>
      <family val="1"/>
      <charset val="128"/>
    </font>
    <font>
      <sz val="12"/>
      <color theme="1"/>
      <name val="ＭＳ Ｐゴシック"/>
      <family val="2"/>
      <charset val="128"/>
      <scheme val="major"/>
    </font>
    <font>
      <sz val="8"/>
      <color theme="1"/>
      <name val="ＭＳ Ｐゴシック"/>
      <family val="2"/>
      <charset val="128"/>
      <scheme val="minor"/>
    </font>
    <font>
      <sz val="9.5"/>
      <color theme="1"/>
      <name val="ＭＳ Ｐ明朝"/>
      <family val="1"/>
      <charset val="128"/>
    </font>
    <font>
      <sz val="9.5"/>
      <color theme="1"/>
      <name val="ＭＳ 明朝"/>
      <family val="1"/>
      <charset val="128"/>
    </font>
    <font>
      <sz val="9.5"/>
      <color theme="1"/>
      <name val="游明朝"/>
      <family val="1"/>
      <charset val="128"/>
    </font>
    <font>
      <sz val="11"/>
      <color theme="1"/>
      <name val="游明朝"/>
      <family val="1"/>
      <charset val="128"/>
    </font>
    <font>
      <sz val="12"/>
      <color theme="1"/>
      <name val="ＭＳ Ｐゴシック"/>
      <family val="2"/>
      <charset val="128"/>
      <scheme val="minor"/>
    </font>
    <font>
      <sz val="12"/>
      <color theme="1"/>
      <name val="ＭＳ Ｐゴシック"/>
      <family val="3"/>
      <charset val="128"/>
      <scheme val="minor"/>
    </font>
    <font>
      <sz val="10.5"/>
      <color theme="1"/>
      <name val="ＭＳ Ｐゴシック"/>
      <family val="3"/>
      <charset val="128"/>
      <scheme val="minor"/>
    </font>
    <font>
      <sz val="10.5"/>
      <color theme="1"/>
      <name val="ＭＳ ゴシック"/>
      <family val="3"/>
      <charset val="128"/>
    </font>
    <font>
      <sz val="10.5"/>
      <color theme="1"/>
      <name val="ＭＳ Ｐゴシック"/>
      <family val="3"/>
      <charset val="128"/>
    </font>
    <font>
      <sz val="10"/>
      <color theme="1"/>
      <name val="ＭＳ Ｐゴシック"/>
      <family val="3"/>
      <charset val="128"/>
    </font>
    <font>
      <sz val="10"/>
      <color theme="1"/>
      <name val="ＭＳ Ｐゴシック"/>
      <family val="3"/>
      <charset val="128"/>
      <scheme val="minor"/>
    </font>
    <font>
      <sz val="9.5"/>
      <color theme="1"/>
      <name val="ＭＳ Ｐゴシック"/>
      <family val="3"/>
      <charset val="128"/>
    </font>
    <font>
      <sz val="10"/>
      <color theme="1"/>
      <name val="ＭＳ Ｐゴシック"/>
      <family val="2"/>
      <charset val="128"/>
      <scheme val="minor"/>
    </font>
    <font>
      <sz val="11"/>
      <color theme="1"/>
      <name val="ＭＳ Ｐゴシック"/>
      <family val="3"/>
      <charset val="128"/>
    </font>
    <font>
      <sz val="8.5"/>
      <color rgb="FFFF0000"/>
      <name val="ＭＳ ゴシック"/>
      <family val="3"/>
      <charset val="128"/>
    </font>
    <font>
      <sz val="9.5"/>
      <color rgb="FFFF0000"/>
      <name val="ＭＳ Ｐゴシック"/>
      <family val="3"/>
      <charset val="128"/>
      <scheme val="minor"/>
    </font>
    <font>
      <sz val="11"/>
      <color theme="1"/>
      <name val="ＭＳ Ｐゴシック"/>
      <family val="3"/>
      <charset val="128"/>
      <scheme val="minor"/>
    </font>
    <font>
      <sz val="11"/>
      <color rgb="FFFF0000"/>
      <name val="ＭＳ Ｐゴシック"/>
      <family val="3"/>
      <charset val="128"/>
      <scheme val="minor"/>
    </font>
    <font>
      <sz val="11"/>
      <color theme="1"/>
      <name val="游ゴシック"/>
      <family val="3"/>
      <charset val="128"/>
    </font>
    <font>
      <sz val="11"/>
      <color rgb="FFFF0000"/>
      <name val="ＭＳ Ｐゴシック"/>
      <family val="2"/>
      <charset val="128"/>
      <scheme val="minor"/>
    </font>
    <font>
      <sz val="18"/>
      <color rgb="FFFF0000"/>
      <name val="游ゴシック"/>
      <family val="3"/>
      <charset val="128"/>
    </font>
    <font>
      <sz val="9.5"/>
      <color rgb="FFFF0000"/>
      <name val="ＭＳ Ｐゴシック"/>
      <family val="2"/>
      <charset val="128"/>
      <scheme val="minor"/>
    </font>
    <font>
      <sz val="10"/>
      <color rgb="FFFF0000"/>
      <name val="ＭＳ Ｐゴシック"/>
      <family val="3"/>
      <charset val="128"/>
      <scheme val="minor"/>
    </font>
    <font>
      <b/>
      <sz val="11"/>
      <color theme="1"/>
      <name val="游ゴシック Light"/>
      <family val="3"/>
      <charset val="128"/>
    </font>
    <font>
      <sz val="10"/>
      <color theme="1"/>
      <name val="游ゴシック"/>
      <family val="3"/>
      <charset val="128"/>
    </font>
    <font>
      <sz val="10.5"/>
      <color theme="1"/>
      <name val="游ゴシック"/>
      <family val="3"/>
      <charset val="128"/>
    </font>
    <font>
      <b/>
      <sz val="10.5"/>
      <color theme="1"/>
      <name val="游ゴシック Light"/>
      <family val="3"/>
      <charset val="128"/>
    </font>
    <font>
      <sz val="9"/>
      <color rgb="FFFF0000"/>
      <name val="ＭＳ Ｐ明朝"/>
      <family val="1"/>
      <charset val="128"/>
    </font>
    <font>
      <sz val="12"/>
      <color theme="1"/>
      <name val="游ゴシック"/>
      <family val="3"/>
      <charset val="128"/>
    </font>
  </fonts>
  <fills count="4">
    <fill>
      <patternFill patternType="none"/>
    </fill>
    <fill>
      <patternFill patternType="gray125"/>
    </fill>
    <fill>
      <patternFill patternType="solid">
        <fgColor theme="2"/>
        <bgColor indexed="64"/>
      </patternFill>
    </fill>
    <fill>
      <patternFill patternType="solid">
        <fgColor theme="0" tint="-4.9989318521683403E-2"/>
        <bgColor indexed="64"/>
      </patternFill>
    </fill>
  </fills>
  <borders count="188">
    <border>
      <left/>
      <right/>
      <top/>
      <bottom/>
      <diagonal/>
    </border>
    <border>
      <left style="thin">
        <color auto="1"/>
      </left>
      <right style="thin">
        <color auto="1"/>
      </right>
      <top style="thin">
        <color auto="1"/>
      </top>
      <bottom/>
      <diagonal/>
    </border>
    <border>
      <left style="thin">
        <color auto="1"/>
      </left>
      <right style="thin">
        <color auto="1"/>
      </right>
      <top/>
      <bottom/>
      <diagonal/>
    </border>
    <border>
      <left/>
      <right style="thin">
        <color auto="1"/>
      </right>
      <top/>
      <bottom/>
      <diagonal/>
    </border>
    <border>
      <left/>
      <right style="thin">
        <color auto="1"/>
      </right>
      <top/>
      <bottom style="thin">
        <color auto="1"/>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right/>
      <top style="thin">
        <color auto="1"/>
      </top>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medium">
        <color auto="1"/>
      </right>
      <top style="medium">
        <color auto="1"/>
      </top>
      <bottom style="thin">
        <color auto="1"/>
      </bottom>
      <diagonal/>
    </border>
    <border>
      <left/>
      <right/>
      <top/>
      <bottom style="medium">
        <color auto="1"/>
      </bottom>
      <diagonal/>
    </border>
    <border>
      <left style="thin">
        <color auto="1"/>
      </left>
      <right style="thin">
        <color auto="1"/>
      </right>
      <top/>
      <bottom style="thin">
        <color auto="1"/>
      </bottom>
      <diagonal/>
    </border>
    <border>
      <left style="medium">
        <color auto="1"/>
      </left>
      <right style="thin">
        <color auto="1"/>
      </right>
      <top style="thin">
        <color auto="1"/>
      </top>
      <bottom/>
      <diagonal/>
    </border>
    <border>
      <left style="medium">
        <color auto="1"/>
      </left>
      <right style="thin">
        <color auto="1"/>
      </right>
      <top/>
      <bottom/>
      <diagonal/>
    </border>
    <border>
      <left style="thin">
        <color auto="1"/>
      </left>
      <right style="medium">
        <color auto="1"/>
      </right>
      <top/>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right/>
      <top/>
      <bottom style="thin">
        <color auto="1"/>
      </bottom>
      <diagonal/>
    </border>
    <border>
      <left style="thin">
        <color auto="1"/>
      </left>
      <right style="thin">
        <color auto="1"/>
      </right>
      <top style="medium">
        <color auto="1"/>
      </top>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thin">
        <color auto="1"/>
      </bottom>
      <diagonal/>
    </border>
    <border>
      <left/>
      <right style="thin">
        <color auto="1"/>
      </right>
      <top style="thin">
        <color auto="1"/>
      </top>
      <bottom style="thin">
        <color auto="1"/>
      </bottom>
      <diagonal/>
    </border>
    <border>
      <left style="medium">
        <color auto="1"/>
      </left>
      <right/>
      <top/>
      <bottom style="thin">
        <color auto="1"/>
      </bottom>
      <diagonal/>
    </border>
    <border>
      <left/>
      <right style="medium">
        <color auto="1"/>
      </right>
      <top/>
      <bottom style="thin">
        <color auto="1"/>
      </bottom>
      <diagonal/>
    </border>
    <border>
      <left/>
      <right/>
      <top style="medium">
        <color auto="1"/>
      </top>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
      <left/>
      <right style="thin">
        <color auto="1"/>
      </right>
      <top style="medium">
        <color auto="1"/>
      </top>
      <bottom/>
      <diagonal/>
    </border>
    <border>
      <left style="medium">
        <color auto="1"/>
      </left>
      <right/>
      <top style="medium">
        <color auto="1"/>
      </top>
      <bottom/>
      <diagonal/>
    </border>
    <border>
      <left style="thin">
        <color auto="1"/>
      </left>
      <right/>
      <top style="medium">
        <color auto="1"/>
      </top>
      <bottom/>
      <diagonal/>
    </border>
    <border>
      <left/>
      <right style="medium">
        <color auto="1"/>
      </right>
      <top style="medium">
        <color auto="1"/>
      </top>
      <bottom/>
      <diagonal/>
    </border>
    <border>
      <left style="medium">
        <color auto="1"/>
      </left>
      <right/>
      <top style="medium">
        <color auto="1"/>
      </top>
      <bottom style="dotted">
        <color auto="1"/>
      </bottom>
      <diagonal/>
    </border>
    <border>
      <left/>
      <right/>
      <top style="medium">
        <color auto="1"/>
      </top>
      <bottom style="dotted">
        <color auto="1"/>
      </bottom>
      <diagonal/>
    </border>
    <border>
      <left/>
      <right style="thin">
        <color auto="1"/>
      </right>
      <top style="medium">
        <color auto="1"/>
      </top>
      <bottom style="dotted">
        <color auto="1"/>
      </bottom>
      <diagonal/>
    </border>
    <border>
      <left style="thin">
        <color auto="1"/>
      </left>
      <right/>
      <top style="medium">
        <color auto="1"/>
      </top>
      <bottom style="dotted">
        <color auto="1"/>
      </bottom>
      <diagonal/>
    </border>
    <border>
      <left/>
      <right style="medium">
        <color auto="1"/>
      </right>
      <top style="medium">
        <color auto="1"/>
      </top>
      <bottom style="dotted">
        <color auto="1"/>
      </bottom>
      <diagonal/>
    </border>
    <border>
      <left style="thin">
        <color auto="1"/>
      </left>
      <right/>
      <top style="dotted">
        <color auto="1"/>
      </top>
      <bottom/>
      <diagonal/>
    </border>
    <border>
      <left/>
      <right style="thin">
        <color auto="1"/>
      </right>
      <top style="dotted">
        <color auto="1"/>
      </top>
      <bottom/>
      <diagonal/>
    </border>
    <border>
      <left style="thin">
        <color auto="1"/>
      </left>
      <right style="thin">
        <color auto="1"/>
      </right>
      <top style="dotted">
        <color auto="1"/>
      </top>
      <bottom/>
      <diagonal/>
    </border>
    <border>
      <left style="thin">
        <color auto="1"/>
      </left>
      <right style="medium">
        <color auto="1"/>
      </right>
      <top style="dotted">
        <color auto="1"/>
      </top>
      <bottom/>
      <diagonal/>
    </border>
    <border>
      <left style="medium">
        <color auto="1"/>
      </left>
      <right style="dotted">
        <color auto="1"/>
      </right>
      <top style="dotted">
        <color auto="1"/>
      </top>
      <bottom/>
      <diagonal/>
    </border>
    <border>
      <left style="dotted">
        <color auto="1"/>
      </left>
      <right style="dotted">
        <color auto="1"/>
      </right>
      <top style="dotted">
        <color auto="1"/>
      </top>
      <bottom/>
      <diagonal/>
    </border>
    <border>
      <left style="dotted">
        <color auto="1"/>
      </left>
      <right style="dotted">
        <color auto="1"/>
      </right>
      <top/>
      <bottom/>
      <diagonal/>
    </border>
    <border>
      <left style="dotted">
        <color auto="1"/>
      </left>
      <right style="medium">
        <color auto="1"/>
      </right>
      <top/>
      <bottom style="thin">
        <color auto="1"/>
      </bottom>
      <diagonal/>
    </border>
    <border>
      <left style="medium">
        <color auto="1"/>
      </left>
      <right style="dotted">
        <color auto="1"/>
      </right>
      <top/>
      <bottom style="dotted">
        <color auto="1"/>
      </bottom>
      <diagonal/>
    </border>
    <border>
      <left style="dotted">
        <color auto="1"/>
      </left>
      <right style="dotted">
        <color auto="1"/>
      </right>
      <top/>
      <bottom style="dotted">
        <color auto="1"/>
      </bottom>
      <diagonal/>
    </border>
    <border>
      <left style="dotted">
        <color auto="1"/>
      </left>
      <right style="medium">
        <color auto="1"/>
      </right>
      <top style="thin">
        <color auto="1"/>
      </top>
      <bottom/>
      <diagonal/>
    </border>
    <border>
      <left style="dotted">
        <color auto="1"/>
      </left>
      <right style="medium">
        <color auto="1"/>
      </right>
      <top style="dotted">
        <color auto="1"/>
      </top>
      <bottom/>
      <diagonal/>
    </border>
    <border>
      <left style="dotted">
        <color auto="1"/>
      </left>
      <right style="dotted">
        <color auto="1"/>
      </right>
      <top style="dotted">
        <color auto="1"/>
      </top>
      <bottom style="dotted">
        <color auto="1"/>
      </bottom>
      <diagonal/>
    </border>
    <border>
      <left style="dotted">
        <color auto="1"/>
      </left>
      <right style="medium">
        <color auto="1"/>
      </right>
      <top style="dotted">
        <color auto="1"/>
      </top>
      <bottom style="dotted">
        <color auto="1"/>
      </bottom>
      <diagonal/>
    </border>
    <border>
      <left style="medium">
        <color auto="1"/>
      </left>
      <right style="dotted">
        <color auto="1"/>
      </right>
      <top style="thin">
        <color auto="1"/>
      </top>
      <bottom/>
      <diagonal/>
    </border>
    <border>
      <left style="dotted">
        <color auto="1"/>
      </left>
      <right/>
      <top style="thin">
        <color auto="1"/>
      </top>
      <bottom/>
      <diagonal/>
    </border>
    <border>
      <left style="dotted">
        <color auto="1"/>
      </left>
      <right style="thin">
        <color auto="1"/>
      </right>
      <top style="thin">
        <color auto="1"/>
      </top>
      <bottom/>
      <diagonal/>
    </border>
    <border>
      <left style="thin">
        <color auto="1"/>
      </left>
      <right style="dotted">
        <color auto="1"/>
      </right>
      <top style="thin">
        <color auto="1"/>
      </top>
      <bottom/>
      <diagonal/>
    </border>
    <border>
      <left/>
      <right style="dotted">
        <color auto="1"/>
      </right>
      <top style="thin">
        <color auto="1"/>
      </top>
      <bottom/>
      <diagonal/>
    </border>
    <border>
      <left/>
      <right style="medium">
        <color auto="1"/>
      </right>
      <top style="thin">
        <color auto="1"/>
      </top>
      <bottom/>
      <diagonal/>
    </border>
    <border>
      <left style="medium">
        <color auto="1"/>
      </left>
      <right style="dotted">
        <color auto="1"/>
      </right>
      <top/>
      <bottom style="thin">
        <color auto="1"/>
      </bottom>
      <diagonal/>
    </border>
    <border>
      <left style="dotted">
        <color auto="1"/>
      </left>
      <right/>
      <top/>
      <bottom style="thin">
        <color auto="1"/>
      </bottom>
      <diagonal/>
    </border>
    <border>
      <left style="dotted">
        <color auto="1"/>
      </left>
      <right style="thin">
        <color auto="1"/>
      </right>
      <top/>
      <bottom style="thin">
        <color auto="1"/>
      </bottom>
      <diagonal/>
    </border>
    <border>
      <left style="thin">
        <color auto="1"/>
      </left>
      <right style="dotted">
        <color auto="1"/>
      </right>
      <top/>
      <bottom style="thin">
        <color auto="1"/>
      </bottom>
      <diagonal/>
    </border>
    <border>
      <left/>
      <right style="dotted">
        <color auto="1"/>
      </right>
      <top/>
      <bottom style="thin">
        <color auto="1"/>
      </bottom>
      <diagonal/>
    </border>
    <border>
      <left/>
      <right style="medium">
        <color auto="1"/>
      </right>
      <top/>
      <bottom/>
      <diagonal/>
    </border>
    <border>
      <left style="medium">
        <color auto="1"/>
      </left>
      <right style="dotted">
        <color auto="1"/>
      </right>
      <top/>
      <bottom/>
      <diagonal/>
    </border>
    <border>
      <left style="medium">
        <color auto="1"/>
      </left>
      <right style="dotted">
        <color auto="1"/>
      </right>
      <top style="thin">
        <color auto="1"/>
      </top>
      <bottom style="thin">
        <color auto="1"/>
      </bottom>
      <diagonal/>
    </border>
    <border>
      <left style="dotted">
        <color auto="1"/>
      </left>
      <right/>
      <top style="thin">
        <color auto="1"/>
      </top>
      <bottom style="thin">
        <color auto="1"/>
      </bottom>
      <diagonal/>
    </border>
    <border>
      <left style="dotted">
        <color auto="1"/>
      </left>
      <right style="thin">
        <color auto="1"/>
      </right>
      <top style="thin">
        <color auto="1"/>
      </top>
      <bottom style="thin">
        <color auto="1"/>
      </bottom>
      <diagonal/>
    </border>
    <border>
      <left style="thin">
        <color auto="1"/>
      </left>
      <right style="dotted">
        <color auto="1"/>
      </right>
      <top style="thin">
        <color auto="1"/>
      </top>
      <bottom style="thin">
        <color auto="1"/>
      </bottom>
      <diagonal/>
    </border>
    <border>
      <left/>
      <right style="dotted">
        <color auto="1"/>
      </right>
      <top style="thin">
        <color auto="1"/>
      </top>
      <bottom style="thin">
        <color auto="1"/>
      </bottom>
      <diagonal/>
    </border>
    <border>
      <left style="dotted">
        <color auto="1"/>
      </left>
      <right style="dotted">
        <color auto="1"/>
      </right>
      <top/>
      <bottom style="thin">
        <color auto="1"/>
      </bottom>
      <diagonal/>
    </border>
    <border>
      <left style="medium">
        <color auto="1"/>
      </left>
      <right style="dotted">
        <color auto="1"/>
      </right>
      <top style="medium">
        <color auto="1"/>
      </top>
      <bottom/>
      <diagonal/>
    </border>
    <border>
      <left style="dotted">
        <color auto="1"/>
      </left>
      <right style="medium">
        <color auto="1"/>
      </right>
      <top style="medium">
        <color auto="1"/>
      </top>
      <bottom/>
      <diagonal/>
    </border>
    <border>
      <left style="medium">
        <color auto="1"/>
      </left>
      <right/>
      <top style="medium">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medium">
        <color auto="1"/>
      </right>
      <top style="thin">
        <color auto="1"/>
      </top>
      <bottom/>
      <diagonal/>
    </border>
    <border>
      <left style="thin">
        <color auto="1"/>
      </left>
      <right style="medium">
        <color auto="1"/>
      </right>
      <top style="thin">
        <color auto="1"/>
      </top>
      <bottom/>
      <diagonal/>
    </border>
    <border>
      <left style="dotted">
        <color auto="1"/>
      </left>
      <right style="dotted">
        <color auto="1"/>
      </right>
      <top style="thin">
        <color auto="1"/>
      </top>
      <bottom/>
      <diagonal/>
    </border>
    <border>
      <left style="dotted">
        <color auto="1"/>
      </left>
      <right style="dotted">
        <color auto="1"/>
      </right>
      <top style="thin">
        <color auto="1"/>
      </top>
      <bottom style="medium">
        <color auto="1"/>
      </bottom>
      <diagonal/>
    </border>
    <border>
      <left style="dotted">
        <color auto="1"/>
      </left>
      <right style="thin">
        <color auto="1"/>
      </right>
      <top style="thin">
        <color auto="1"/>
      </top>
      <bottom style="medium">
        <color auto="1"/>
      </bottom>
      <diagonal/>
    </border>
    <border>
      <left/>
      <right style="dotted">
        <color auto="1"/>
      </right>
      <top style="thin">
        <color auto="1"/>
      </top>
      <bottom style="medium">
        <color auto="1"/>
      </bottom>
      <diagonal/>
    </border>
    <border>
      <left style="dotted">
        <color auto="1"/>
      </left>
      <right style="medium">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dotted">
        <color auto="1"/>
      </right>
      <top style="thin">
        <color auto="1"/>
      </top>
      <bottom style="medium">
        <color auto="1"/>
      </bottom>
      <diagonal/>
    </border>
    <border>
      <left style="dotted">
        <color auto="1"/>
      </left>
      <right/>
      <top style="thin">
        <color auto="1"/>
      </top>
      <bottom style="medium">
        <color auto="1"/>
      </bottom>
      <diagonal/>
    </border>
    <border>
      <left style="thin">
        <color auto="1"/>
      </left>
      <right style="dotted">
        <color auto="1"/>
      </right>
      <top style="thin">
        <color auto="1"/>
      </top>
      <bottom style="medium">
        <color auto="1"/>
      </bottom>
      <diagonal/>
    </border>
    <border>
      <left/>
      <right/>
      <top style="thin">
        <color auto="1"/>
      </top>
      <bottom style="medium">
        <color auto="1"/>
      </bottom>
      <diagonal/>
    </border>
    <border>
      <left style="medium">
        <color auto="1"/>
      </left>
      <right/>
      <top/>
      <bottom style="medium">
        <color auto="1"/>
      </bottom>
      <diagonal/>
    </border>
    <border>
      <left style="medium">
        <color auto="1"/>
      </left>
      <right style="dotted">
        <color auto="1"/>
      </right>
      <top/>
      <bottom style="medium">
        <color auto="1"/>
      </bottom>
      <diagonal/>
    </border>
    <border>
      <left style="dotted">
        <color auto="1"/>
      </left>
      <right style="medium">
        <color auto="1"/>
      </right>
      <top/>
      <bottom style="medium">
        <color auto="1"/>
      </bottom>
      <diagonal/>
    </border>
    <border>
      <left style="medium">
        <color auto="1"/>
      </left>
      <right/>
      <top style="thin">
        <color auto="1"/>
      </top>
      <bottom style="medium">
        <color auto="1"/>
      </bottom>
      <diagonal/>
    </border>
    <border>
      <left style="medium">
        <color auto="1"/>
      </left>
      <right style="medium">
        <color auto="1"/>
      </right>
      <top style="thin">
        <color auto="1"/>
      </top>
      <bottom style="medium">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style="dotted">
        <color auto="1"/>
      </right>
      <top style="medium">
        <color auto="1"/>
      </top>
      <bottom style="thin">
        <color auto="1"/>
      </bottom>
      <diagonal/>
    </border>
    <border>
      <left style="dotted">
        <color auto="1"/>
      </left>
      <right style="dotted">
        <color auto="1"/>
      </right>
      <top style="medium">
        <color auto="1"/>
      </top>
      <bottom style="thin">
        <color auto="1"/>
      </bottom>
      <diagonal/>
    </border>
    <border>
      <left style="dotted">
        <color auto="1"/>
      </left>
      <right style="medium">
        <color auto="1"/>
      </right>
      <top style="medium">
        <color auto="1"/>
      </top>
      <bottom style="thin">
        <color auto="1"/>
      </bottom>
      <diagonal/>
    </border>
    <border>
      <left style="thin">
        <color auto="1"/>
      </left>
      <right/>
      <top style="medium">
        <color auto="1"/>
      </top>
      <bottom style="thin">
        <color auto="1"/>
      </bottom>
      <diagonal/>
    </border>
    <border>
      <left style="medium">
        <color auto="1"/>
      </left>
      <right/>
      <top/>
      <bottom/>
      <diagonal/>
    </border>
    <border>
      <left style="dotted">
        <color auto="1"/>
      </left>
      <right style="dotted">
        <color auto="1"/>
      </right>
      <top style="thin">
        <color auto="1"/>
      </top>
      <bottom style="thin">
        <color auto="1"/>
      </bottom>
      <diagonal/>
    </border>
    <border>
      <left style="dotted">
        <color auto="1"/>
      </left>
      <right style="medium">
        <color auto="1"/>
      </right>
      <top style="thin">
        <color auto="1"/>
      </top>
      <bottom style="thin">
        <color auto="1"/>
      </bottom>
      <diagonal/>
    </border>
    <border>
      <left style="medium">
        <color auto="1"/>
      </left>
      <right/>
      <top style="thin">
        <color auto="1"/>
      </top>
      <bottom style="thin">
        <color auto="1"/>
      </bottom>
      <diagonal/>
    </border>
    <border>
      <left style="medium">
        <color auto="1"/>
      </left>
      <right style="medium">
        <color auto="1"/>
      </right>
      <top/>
      <bottom style="medium">
        <color auto="1"/>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right/>
      <top style="medium">
        <color auto="1"/>
      </top>
      <bottom style="thin">
        <color auto="1"/>
      </bottom>
      <diagonal/>
    </border>
    <border>
      <left/>
      <right style="medium">
        <color auto="1"/>
      </right>
      <top style="medium">
        <color auto="1"/>
      </top>
      <bottom style="thin">
        <color auto="1"/>
      </bottom>
      <diagonal/>
    </border>
    <border diagonalUp="1">
      <left style="medium">
        <color auto="1"/>
      </left>
      <right style="thin">
        <color auto="1"/>
      </right>
      <top style="medium">
        <color auto="1"/>
      </top>
      <bottom style="thin">
        <color auto="1"/>
      </bottom>
      <diagonal style="thin">
        <color auto="1"/>
      </diagonal>
    </border>
    <border diagonalUp="1">
      <left style="thin">
        <color auto="1"/>
      </left>
      <right/>
      <top style="medium">
        <color auto="1"/>
      </top>
      <bottom style="thin">
        <color auto="1"/>
      </bottom>
      <diagonal style="thin">
        <color auto="1"/>
      </diagonal>
    </border>
    <border diagonalUp="1">
      <left style="thin">
        <color auto="1"/>
      </left>
      <right style="thin">
        <color auto="1"/>
      </right>
      <top style="medium">
        <color auto="1"/>
      </top>
      <bottom style="thin">
        <color auto="1"/>
      </bottom>
      <diagonal style="thin">
        <color auto="1"/>
      </diagonal>
    </border>
    <border diagonalUp="1">
      <left style="thin">
        <color auto="1"/>
      </left>
      <right style="medium">
        <color auto="1"/>
      </right>
      <top style="medium">
        <color auto="1"/>
      </top>
      <bottom style="thin">
        <color auto="1"/>
      </bottom>
      <diagonal style="thin">
        <color auto="1"/>
      </diagonal>
    </border>
    <border diagonalUp="1">
      <left style="medium">
        <color auto="1"/>
      </left>
      <right/>
      <top style="medium">
        <color auto="1"/>
      </top>
      <bottom style="thin">
        <color auto="1"/>
      </bottom>
      <diagonal style="thin">
        <color auto="1"/>
      </diagonal>
    </border>
    <border diagonalUp="1">
      <left style="medium">
        <color auto="1"/>
      </left>
      <right style="medium">
        <color auto="1"/>
      </right>
      <top style="medium">
        <color auto="1"/>
      </top>
      <bottom style="thin">
        <color auto="1"/>
      </bottom>
      <diagonal style="thin">
        <color auto="1"/>
      </diagonal>
    </border>
    <border diagonalUp="1">
      <left style="thin">
        <color auto="1"/>
      </left>
      <right style="thin">
        <color auto="1"/>
      </right>
      <top style="medium">
        <color auto="1"/>
      </top>
      <bottom style="medium">
        <color auto="1"/>
      </bottom>
      <diagonal style="thin">
        <color auto="1"/>
      </diagonal>
    </border>
    <border diagonalUp="1">
      <left style="thin">
        <color auto="1"/>
      </left>
      <right style="medium">
        <color auto="1"/>
      </right>
      <top style="medium">
        <color auto="1"/>
      </top>
      <bottom style="medium">
        <color auto="1"/>
      </bottom>
      <diagonal style="thin">
        <color auto="1"/>
      </diagonal>
    </border>
    <border diagonalUp="1">
      <left style="medium">
        <color auto="1"/>
      </left>
      <right style="dotted">
        <color auto="1"/>
      </right>
      <top style="medium">
        <color auto="1"/>
      </top>
      <bottom style="medium">
        <color auto="1"/>
      </bottom>
      <diagonal style="thin">
        <color auto="1"/>
      </diagonal>
    </border>
    <border>
      <left style="dotted">
        <color auto="1"/>
      </left>
      <right/>
      <top style="medium">
        <color auto="1"/>
      </top>
      <bottom style="medium">
        <color auto="1"/>
      </bottom>
      <diagonal/>
    </border>
    <border diagonalUp="1">
      <left style="thin">
        <color auto="1"/>
      </left>
      <right style="dotted">
        <color auto="1"/>
      </right>
      <top style="medium">
        <color auto="1"/>
      </top>
      <bottom style="medium">
        <color auto="1"/>
      </bottom>
      <diagonal style="thin">
        <color auto="1"/>
      </diagonal>
    </border>
    <border>
      <left style="dotted">
        <color auto="1"/>
      </left>
      <right style="thin">
        <color auto="1"/>
      </right>
      <top style="medium">
        <color auto="1"/>
      </top>
      <bottom style="medium">
        <color auto="1"/>
      </bottom>
      <diagonal/>
    </border>
    <border diagonalUp="1">
      <left/>
      <right style="dotted">
        <color auto="1"/>
      </right>
      <top style="medium">
        <color auto="1"/>
      </top>
      <bottom style="medium">
        <color auto="1"/>
      </bottom>
      <diagonal style="thin">
        <color auto="1"/>
      </diagonal>
    </border>
    <border diagonalUp="1">
      <left style="thin">
        <color auto="1"/>
      </left>
      <right/>
      <top style="medium">
        <color auto="1"/>
      </top>
      <bottom style="medium">
        <color auto="1"/>
      </bottom>
      <diagonal style="thin">
        <color auto="1"/>
      </diagonal>
    </border>
    <border>
      <left style="dotted">
        <color auto="1"/>
      </left>
      <right style="medium">
        <color auto="1"/>
      </right>
      <top style="medium">
        <color auto="1"/>
      </top>
      <bottom style="medium">
        <color auto="1"/>
      </bottom>
      <diagonal/>
    </border>
    <border>
      <left/>
      <right style="medium">
        <color auto="1"/>
      </right>
      <top style="thin">
        <color auto="1"/>
      </top>
      <bottom style="medium">
        <color auto="1"/>
      </bottom>
      <diagonal/>
    </border>
    <border diagonalUp="1">
      <left style="thin">
        <color auto="1"/>
      </left>
      <right style="medium">
        <color auto="1"/>
      </right>
      <top style="thin">
        <color auto="1"/>
      </top>
      <bottom style="medium">
        <color auto="1"/>
      </bottom>
      <diagonal style="thin">
        <color auto="1"/>
      </diagonal>
    </border>
    <border diagonalUp="1">
      <left style="thin">
        <color auto="1"/>
      </left>
      <right/>
      <top style="thin">
        <color auto="1"/>
      </top>
      <bottom style="medium">
        <color auto="1"/>
      </bottom>
      <diagonal style="thin">
        <color auto="1"/>
      </diagonal>
    </border>
    <border>
      <left style="thin">
        <color auto="1"/>
      </left>
      <right/>
      <top style="thin">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top style="medium">
        <color auto="1"/>
      </top>
      <bottom style="medium">
        <color auto="1"/>
      </bottom>
      <diagonal/>
    </border>
    <border>
      <left style="thin">
        <color auto="1"/>
      </left>
      <right style="medium">
        <color auto="1"/>
      </right>
      <top style="medium">
        <color auto="1"/>
      </top>
      <bottom style="medium">
        <color auto="1"/>
      </bottom>
      <diagonal/>
    </border>
    <border>
      <left style="dotted">
        <color auto="1"/>
      </left>
      <right/>
      <top/>
      <bottom style="medium">
        <color auto="1"/>
      </bottom>
      <diagonal/>
    </border>
    <border>
      <left style="dotted">
        <color auto="1"/>
      </left>
      <right style="thin">
        <color auto="1"/>
      </right>
      <top/>
      <bottom style="medium">
        <color auto="1"/>
      </bottom>
      <diagonal/>
    </border>
    <border>
      <left style="thin">
        <color auto="1"/>
      </left>
      <right style="medium">
        <color auto="1"/>
      </right>
      <top/>
      <bottom style="medium">
        <color auto="1"/>
      </bottom>
      <diagonal/>
    </border>
    <border>
      <left style="medium">
        <color auto="1"/>
      </left>
      <right/>
      <top style="thin">
        <color auto="1"/>
      </top>
      <bottom style="dotted">
        <color auto="1"/>
      </bottom>
      <diagonal/>
    </border>
    <border>
      <left/>
      <right/>
      <top style="thin">
        <color auto="1"/>
      </top>
      <bottom style="dotted">
        <color auto="1"/>
      </bottom>
      <diagonal/>
    </border>
    <border>
      <left/>
      <right style="medium">
        <color auto="1"/>
      </right>
      <top style="thin">
        <color auto="1"/>
      </top>
      <bottom style="dotted">
        <color auto="1"/>
      </bottom>
      <diagonal/>
    </border>
    <border>
      <left style="dotted">
        <color auto="1"/>
      </left>
      <right/>
      <top style="dotted">
        <color auto="1"/>
      </top>
      <bottom/>
      <diagonal/>
    </border>
    <border>
      <left style="dotted">
        <color auto="1"/>
      </left>
      <right/>
      <top/>
      <bottom style="dotted">
        <color auto="1"/>
      </bottom>
      <diagonal/>
    </border>
    <border>
      <left style="dotted">
        <color auto="1"/>
      </left>
      <right/>
      <top/>
      <bottom/>
      <diagonal/>
    </border>
    <border>
      <left style="dotted">
        <color auto="1"/>
      </left>
      <right/>
      <top style="medium">
        <color auto="1"/>
      </top>
      <bottom style="thin">
        <color auto="1"/>
      </bottom>
      <diagonal/>
    </border>
    <border>
      <left/>
      <right style="dotted">
        <color auto="1"/>
      </right>
      <top style="dotted">
        <color auto="1"/>
      </top>
      <bottom/>
      <diagonal/>
    </border>
    <border>
      <left/>
      <right style="dotted">
        <color auto="1"/>
      </right>
      <top/>
      <bottom/>
      <diagonal/>
    </border>
    <border>
      <left/>
      <right style="dotted">
        <color auto="1"/>
      </right>
      <top/>
      <bottom style="dotted">
        <color auto="1"/>
      </bottom>
      <diagonal/>
    </border>
    <border>
      <left/>
      <right style="dotted">
        <color auto="1"/>
      </right>
      <top style="medium">
        <color auto="1"/>
      </top>
      <bottom style="thin">
        <color auto="1"/>
      </bottom>
      <diagonal/>
    </border>
    <border>
      <left style="thin">
        <color auto="1"/>
      </left>
      <right/>
      <top style="thin">
        <color auto="1"/>
      </top>
      <bottom style="dotted">
        <color auto="1"/>
      </bottom>
      <diagonal/>
    </border>
    <border>
      <left/>
      <right style="thin">
        <color auto="1"/>
      </right>
      <top style="thin">
        <color auto="1"/>
      </top>
      <bottom style="dotted">
        <color auto="1"/>
      </bottom>
      <diagonal/>
    </border>
    <border>
      <left style="thin">
        <color auto="1"/>
      </left>
      <right style="dotted">
        <color auto="1"/>
      </right>
      <top style="dotted">
        <color auto="1"/>
      </top>
      <bottom/>
      <diagonal/>
    </border>
    <border>
      <left style="dotted">
        <color auto="1"/>
      </left>
      <right style="thin">
        <color auto="1"/>
      </right>
      <top style="dotted">
        <color auto="1"/>
      </top>
      <bottom/>
      <diagonal/>
    </border>
    <border>
      <left style="thin">
        <color auto="1"/>
      </left>
      <right style="dotted">
        <color auto="1"/>
      </right>
      <top/>
      <bottom style="dotted">
        <color auto="1"/>
      </bottom>
      <diagonal/>
    </border>
    <border>
      <left style="dotted">
        <color auto="1"/>
      </left>
      <right style="thin">
        <color auto="1"/>
      </right>
      <top/>
      <bottom/>
      <diagonal/>
    </border>
    <border>
      <left style="dotted">
        <color auto="1"/>
      </left>
      <right style="thin">
        <color auto="1"/>
      </right>
      <top/>
      <bottom style="dotted">
        <color auto="1"/>
      </bottom>
      <diagonal/>
    </border>
    <border>
      <left style="thin">
        <color auto="1"/>
      </left>
      <right style="dotted">
        <color auto="1"/>
      </right>
      <top/>
      <bottom/>
      <diagonal/>
    </border>
    <border>
      <left style="thin">
        <color auto="1"/>
      </left>
      <right style="dotted">
        <color auto="1"/>
      </right>
      <top style="medium">
        <color auto="1"/>
      </top>
      <bottom style="thin">
        <color auto="1"/>
      </bottom>
      <diagonal/>
    </border>
    <border>
      <left style="dotted">
        <color auto="1"/>
      </left>
      <right style="thin">
        <color auto="1"/>
      </right>
      <top style="medium">
        <color auto="1"/>
      </top>
      <bottom style="thin">
        <color auto="1"/>
      </bottom>
      <diagonal/>
    </border>
    <border>
      <left/>
      <right/>
      <top style="dotted">
        <color auto="1"/>
      </top>
      <bottom/>
      <diagonal/>
    </border>
    <border>
      <left/>
      <right/>
      <top/>
      <bottom style="dotted">
        <color auto="1"/>
      </bottom>
      <diagonal/>
    </border>
    <border>
      <left/>
      <right/>
      <top style="thin">
        <color auto="1"/>
      </top>
      <bottom style="thin">
        <color auto="1"/>
      </bottom>
      <diagonal/>
    </border>
    <border>
      <left style="dotted">
        <color auto="1"/>
      </left>
      <right style="thin">
        <color auto="1"/>
      </right>
      <top style="dotted">
        <color auto="1"/>
      </top>
      <bottom style="dotted">
        <color auto="1"/>
      </bottom>
      <diagonal/>
    </border>
    <border>
      <left/>
      <right style="dotted">
        <color auto="1"/>
      </right>
      <top style="dotted">
        <color auto="1"/>
      </top>
      <bottom style="dotted">
        <color auto="1"/>
      </bottom>
      <diagonal/>
    </border>
    <border>
      <left/>
      <right style="medium">
        <color auto="1"/>
      </right>
      <top style="dotted">
        <color auto="1"/>
      </top>
      <bottom/>
      <diagonal/>
    </border>
    <border>
      <left/>
      <right style="medium">
        <color auto="1"/>
      </right>
      <top/>
      <bottom style="dotted">
        <color auto="1"/>
      </bottom>
      <diagonal/>
    </border>
    <border>
      <left/>
      <right style="thin">
        <color auto="1"/>
      </right>
      <top/>
      <bottom style="dotted">
        <color auto="1"/>
      </bottom>
      <diagonal/>
    </border>
    <border>
      <left style="thin">
        <color auto="1"/>
      </left>
      <right/>
      <top/>
      <bottom style="dotted">
        <color auto="1"/>
      </bottom>
      <diagonal/>
    </border>
    <border>
      <left style="thin">
        <color auto="1"/>
      </left>
      <right style="dotted">
        <color auto="1"/>
      </right>
      <top style="medium">
        <color auto="1"/>
      </top>
      <bottom/>
      <diagonal/>
    </border>
    <border>
      <left style="dotted">
        <color auto="1"/>
      </left>
      <right style="dotted">
        <color auto="1"/>
      </right>
      <top style="medium">
        <color auto="1"/>
      </top>
      <bottom/>
      <diagonal/>
    </border>
    <border>
      <left style="dotted">
        <color auto="1"/>
      </left>
      <right style="thin">
        <color auto="1"/>
      </right>
      <top style="medium">
        <color auto="1"/>
      </top>
      <bottom/>
      <diagonal/>
    </border>
    <border>
      <left style="dotted">
        <color auto="1"/>
      </left>
      <right style="medium">
        <color auto="1"/>
      </right>
      <top style="dashDotDot">
        <color auto="1"/>
      </top>
      <bottom style="thin">
        <color auto="1"/>
      </bottom>
      <diagonal/>
    </border>
    <border>
      <left style="dotted">
        <color auto="1"/>
      </left>
      <right/>
      <top style="dashDotDot">
        <color auto="1"/>
      </top>
      <bottom style="thin">
        <color auto="1"/>
      </bottom>
      <diagonal/>
    </border>
    <border>
      <left style="thin">
        <color auto="1"/>
      </left>
      <right style="dotted">
        <color auto="1"/>
      </right>
      <top style="dashDotDot">
        <color auto="1"/>
      </top>
      <bottom style="thin">
        <color auto="1"/>
      </bottom>
      <diagonal/>
    </border>
    <border>
      <left/>
      <right/>
      <top style="dashDotDot">
        <color auto="1"/>
      </top>
      <bottom style="thin">
        <color auto="1"/>
      </bottom>
      <diagonal/>
    </border>
    <border>
      <left style="dotted">
        <color auto="1"/>
      </left>
      <right style="dotted">
        <color auto="1"/>
      </right>
      <top style="dashDotDot">
        <color auto="1"/>
      </top>
      <bottom style="thin">
        <color auto="1"/>
      </bottom>
      <diagonal/>
    </border>
    <border diagonalUp="1">
      <left style="medium">
        <color auto="1"/>
      </left>
      <right style="medium">
        <color auto="1"/>
      </right>
      <top style="medium">
        <color auto="1"/>
      </top>
      <bottom style="medium">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medium">
        <color auto="1"/>
      </left>
      <right style="medium">
        <color auto="1"/>
      </right>
      <top style="dotted">
        <color auto="1"/>
      </top>
      <bottom style="medium">
        <color auto="1"/>
      </bottom>
      <diagonal/>
    </border>
    <border>
      <left style="thin">
        <color auto="1"/>
      </left>
      <right style="thin">
        <color auto="1"/>
      </right>
      <top style="thin">
        <color auto="1"/>
      </top>
      <bottom style="dotted">
        <color auto="1"/>
      </bottom>
      <diagonal/>
    </border>
    <border>
      <left style="thin">
        <color auto="1"/>
      </left>
      <right/>
      <top style="dotted">
        <color auto="1"/>
      </top>
      <bottom style="dotted">
        <color auto="1"/>
      </bottom>
      <diagonal/>
    </border>
    <border>
      <left style="thin">
        <color auto="1"/>
      </left>
      <right style="thin">
        <color auto="1"/>
      </right>
      <top style="dotted">
        <color auto="1"/>
      </top>
      <bottom style="dotted">
        <color auto="1"/>
      </bottom>
      <diagonal/>
    </border>
    <border>
      <left style="thin">
        <color auto="1"/>
      </left>
      <right/>
      <top style="dotted">
        <color auto="1"/>
      </top>
      <bottom style="thin">
        <color auto="1"/>
      </bottom>
      <diagonal/>
    </border>
    <border>
      <left style="thin">
        <color auto="1"/>
      </left>
      <right style="thin">
        <color auto="1"/>
      </right>
      <top style="dotted">
        <color auto="1"/>
      </top>
      <bottom style="thin">
        <color auto="1"/>
      </bottom>
      <diagonal/>
    </border>
  </borders>
  <cellStyleXfs count="1">
    <xf numFmtId="0" fontId="0" fillId="0" borderId="0">
      <alignment vertical="center"/>
    </xf>
  </cellStyleXfs>
  <cellXfs count="872">
    <xf numFmtId="0" fontId="0" fillId="0" borderId="0" xfId="0">
      <alignment vertical="center"/>
    </xf>
    <xf numFmtId="0" fontId="0" fillId="0" borderId="16" xfId="0" applyBorder="1">
      <alignment vertical="center"/>
    </xf>
    <xf numFmtId="0" fontId="4" fillId="0" borderId="13" xfId="0" applyFont="1" applyBorder="1" applyAlignment="1">
      <alignment horizontal="center" vertical="center"/>
    </xf>
    <xf numFmtId="0" fontId="4" fillId="0" borderId="12" xfId="0" applyFont="1" applyBorder="1" applyAlignment="1">
      <alignment horizontal="center" vertical="center"/>
    </xf>
    <xf numFmtId="0" fontId="4" fillId="0" borderId="11" xfId="0" applyFont="1" applyBorder="1" applyAlignment="1">
      <alignment horizontal="center" vertical="center"/>
    </xf>
    <xf numFmtId="0" fontId="4" fillId="0" borderId="7" xfId="0" applyFont="1" applyBorder="1" applyAlignment="1">
      <alignment horizontal="center" vertical="center"/>
    </xf>
    <xf numFmtId="0" fontId="4" fillId="0" borderId="23" xfId="0" applyFont="1" applyBorder="1" applyAlignment="1">
      <alignment horizontal="center" vertical="center"/>
    </xf>
    <xf numFmtId="0" fontId="4" fillId="0" borderId="14" xfId="0" applyFont="1" applyBorder="1" applyAlignment="1">
      <alignment horizontal="center" vertical="center"/>
    </xf>
    <xf numFmtId="0" fontId="4" fillId="0" borderId="10" xfId="0" applyFont="1" applyBorder="1" applyAlignment="1">
      <alignment horizontal="center" vertical="center"/>
    </xf>
    <xf numFmtId="0" fontId="4" fillId="0" borderId="28" xfId="0" applyFont="1" applyBorder="1" applyAlignment="1">
      <alignment horizontal="center" vertical="center"/>
    </xf>
    <xf numFmtId="0" fontId="2" fillId="0" borderId="11" xfId="0" applyFont="1" applyBorder="1">
      <alignment vertical="center"/>
    </xf>
    <xf numFmtId="0" fontId="2" fillId="0" borderId="12" xfId="0" applyFont="1" applyBorder="1">
      <alignment vertical="center"/>
    </xf>
    <xf numFmtId="0" fontId="2" fillId="0" borderId="13" xfId="0" applyFont="1" applyBorder="1">
      <alignment vertical="center"/>
    </xf>
    <xf numFmtId="0" fontId="2" fillId="0" borderId="14" xfId="0" applyFont="1" applyBorder="1">
      <alignment vertical="center"/>
    </xf>
    <xf numFmtId="0" fontId="2" fillId="0" borderId="10" xfId="0" applyFont="1" applyBorder="1">
      <alignment vertical="center"/>
    </xf>
    <xf numFmtId="0" fontId="2" fillId="0" borderId="28" xfId="0" applyFont="1" applyBorder="1">
      <alignment vertical="center"/>
    </xf>
    <xf numFmtId="0" fontId="0" fillId="0" borderId="0" xfId="0" applyAlignment="1">
      <alignment horizontal="center" vertical="center"/>
    </xf>
    <xf numFmtId="0" fontId="2" fillId="0" borderId="24" xfId="0" applyFont="1" applyBorder="1" applyAlignment="1">
      <alignment horizontal="center" vertical="center"/>
    </xf>
    <xf numFmtId="0" fontId="2" fillId="0" borderId="32" xfId="0" applyFont="1" applyBorder="1" applyAlignment="1">
      <alignment horizontal="center" vertical="center"/>
    </xf>
    <xf numFmtId="0" fontId="9" fillId="0" borderId="10" xfId="0" applyFont="1" applyBorder="1">
      <alignment vertical="center"/>
    </xf>
    <xf numFmtId="0" fontId="10" fillId="0" borderId="10" xfId="0" applyFont="1" applyBorder="1">
      <alignment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0" fillId="0" borderId="0" xfId="0" applyAlignment="1">
      <alignment horizontal="left" vertical="top" wrapText="1"/>
    </xf>
    <xf numFmtId="0" fontId="2" fillId="0" borderId="8" xfId="0" applyFont="1" applyBorder="1" applyAlignment="1">
      <alignment horizontal="center" vertical="center"/>
    </xf>
    <xf numFmtId="0" fontId="2" fillId="0" borderId="23" xfId="0" applyFont="1" applyBorder="1" applyAlignment="1">
      <alignment horizontal="center" vertical="center"/>
    </xf>
    <xf numFmtId="0" fontId="2" fillId="0" borderId="34" xfId="0" applyFont="1" applyBorder="1" applyAlignment="1">
      <alignment horizontal="center" vertical="center"/>
    </xf>
    <xf numFmtId="0" fontId="4" fillId="0" borderId="4" xfId="0" applyFont="1" applyBorder="1" applyAlignment="1">
      <alignment horizontal="center" vertical="center"/>
    </xf>
    <xf numFmtId="0" fontId="4" fillId="0" borderId="11" xfId="0" applyFont="1" applyBorder="1" applyAlignment="1">
      <alignment horizontal="center" vertical="top"/>
    </xf>
    <xf numFmtId="0" fontId="10" fillId="0" borderId="10" xfId="0" applyFont="1" applyBorder="1" applyAlignment="1">
      <alignment horizontal="center" vertical="center"/>
    </xf>
    <xf numFmtId="0" fontId="9" fillId="0" borderId="8" xfId="0" applyFont="1" applyBorder="1">
      <alignment vertical="center"/>
    </xf>
    <xf numFmtId="0" fontId="10" fillId="0" borderId="8" xfId="0" applyFont="1" applyBorder="1" applyAlignment="1">
      <alignment horizontal="center" vertical="center"/>
    </xf>
    <xf numFmtId="0" fontId="2" fillId="0" borderId="8" xfId="0" applyFont="1" applyBorder="1">
      <alignment vertical="center"/>
    </xf>
    <xf numFmtId="0" fontId="9" fillId="0" borderId="23" xfId="0" applyFont="1" applyBorder="1">
      <alignment vertical="center"/>
    </xf>
    <xf numFmtId="0" fontId="10" fillId="0" borderId="23" xfId="0" applyFont="1" applyBorder="1" applyAlignment="1">
      <alignment horizontal="center" vertical="center"/>
    </xf>
    <xf numFmtId="0" fontId="2" fillId="0" borderId="23" xfId="0" applyFont="1" applyBorder="1">
      <alignment vertical="center"/>
    </xf>
    <xf numFmtId="0" fontId="11" fillId="0" borderId="11" xfId="0" applyFont="1" applyBorder="1">
      <alignment vertical="center"/>
    </xf>
    <xf numFmtId="0" fontId="11" fillId="0" borderId="13" xfId="0" applyFont="1" applyBorder="1">
      <alignment vertical="center"/>
    </xf>
    <xf numFmtId="0" fontId="12" fillId="0" borderId="0" xfId="0" applyFont="1" applyAlignment="1">
      <alignment horizontal="left" vertical="center"/>
    </xf>
    <xf numFmtId="0" fontId="12" fillId="0" borderId="0" xfId="0" applyFont="1">
      <alignment vertical="center"/>
    </xf>
    <xf numFmtId="0" fontId="0" fillId="0" borderId="0" xfId="0" applyAlignment="1">
      <alignment vertical="top" wrapText="1"/>
    </xf>
    <xf numFmtId="0" fontId="0" fillId="0" borderId="0" xfId="0" applyAlignment="1">
      <alignment horizontal="left" vertical="center"/>
    </xf>
    <xf numFmtId="0" fontId="13" fillId="0" borderId="0" xfId="0" applyFont="1" applyAlignment="1">
      <alignment vertical="top" wrapText="1"/>
    </xf>
    <xf numFmtId="0" fontId="5" fillId="0" borderId="0" xfId="0" applyFont="1" applyAlignment="1">
      <alignment horizontal="center" vertical="top"/>
    </xf>
    <xf numFmtId="0" fontId="15" fillId="0" borderId="0" xfId="0" applyFont="1">
      <alignment vertical="center"/>
    </xf>
    <xf numFmtId="0" fontId="5" fillId="0" borderId="0" xfId="0" applyFont="1" applyAlignment="1">
      <alignment horizontal="center"/>
    </xf>
    <xf numFmtId="0" fontId="16" fillId="0" borderId="0" xfId="0" applyFont="1">
      <alignment vertical="center"/>
    </xf>
    <xf numFmtId="0" fontId="14" fillId="0" borderId="0" xfId="0" applyFont="1" applyAlignment="1">
      <alignment horizontal="center" vertical="center"/>
    </xf>
    <xf numFmtId="0" fontId="14" fillId="0" borderId="0" xfId="0" applyFont="1">
      <alignment vertical="center"/>
    </xf>
    <xf numFmtId="0" fontId="17" fillId="0" borderId="0" xfId="0" applyFont="1" applyAlignment="1">
      <alignment horizontal="center"/>
    </xf>
    <xf numFmtId="0" fontId="15" fillId="0" borderId="0" xfId="0" applyFont="1" applyAlignment="1">
      <alignment vertical="center" wrapText="1"/>
    </xf>
    <xf numFmtId="0" fontId="0" fillId="0" borderId="0" xfId="0" applyAlignment="1"/>
    <xf numFmtId="0" fontId="16" fillId="0" borderId="0" xfId="0" applyFont="1" applyAlignment="1">
      <alignment horizontal="left" vertical="center"/>
    </xf>
    <xf numFmtId="0" fontId="19" fillId="0" borderId="24" xfId="0" applyFont="1" applyBorder="1" applyAlignment="1">
      <alignment horizontal="center" vertical="top" wrapText="1"/>
    </xf>
    <xf numFmtId="0" fontId="18" fillId="0" borderId="32" xfId="0" applyFont="1" applyBorder="1" applyAlignment="1">
      <alignment horizontal="center" vertical="top" wrapText="1"/>
    </xf>
    <xf numFmtId="0" fontId="19" fillId="0" borderId="33" xfId="0" applyFont="1" applyBorder="1" applyAlignment="1">
      <alignment horizontal="center" vertical="top" wrapText="1"/>
    </xf>
    <xf numFmtId="0" fontId="18" fillId="0" borderId="0" xfId="0" applyFont="1" applyAlignment="1">
      <alignment horizontal="center" vertical="top" wrapText="1"/>
    </xf>
    <xf numFmtId="0" fontId="9" fillId="0" borderId="10" xfId="0" applyFont="1" applyBorder="1" applyAlignment="1">
      <alignment horizontal="center" vertical="center"/>
    </xf>
    <xf numFmtId="0" fontId="8" fillId="0" borderId="0" xfId="0" applyFont="1">
      <alignment vertical="center"/>
    </xf>
    <xf numFmtId="0" fontId="19" fillId="0" borderId="58" xfId="0" applyFont="1" applyBorder="1" applyAlignment="1">
      <alignment horizontal="center" vertical="top" wrapText="1"/>
    </xf>
    <xf numFmtId="0" fontId="19" fillId="0" borderId="57" xfId="0" applyFont="1" applyBorder="1" applyAlignment="1">
      <alignment horizontal="center" vertical="top" wrapText="1"/>
    </xf>
    <xf numFmtId="0" fontId="19" fillId="0" borderId="59" xfId="0" applyFont="1" applyBorder="1" applyAlignment="1">
      <alignment horizontal="center" vertical="top" wrapText="1"/>
    </xf>
    <xf numFmtId="0" fontId="19" fillId="0" borderId="60" xfId="0" applyFont="1" applyBorder="1" applyAlignment="1">
      <alignment horizontal="center" vertical="top" wrapText="1"/>
    </xf>
    <xf numFmtId="0" fontId="19" fillId="0" borderId="61" xfId="0" applyFont="1" applyBorder="1" applyAlignment="1">
      <alignment horizontal="center" vertical="top" wrapText="1"/>
    </xf>
    <xf numFmtId="0" fontId="22" fillId="0" borderId="0" xfId="0" applyFont="1" applyAlignment="1">
      <alignment vertical="center" wrapText="1"/>
    </xf>
    <xf numFmtId="0" fontId="24" fillId="0" borderId="0" xfId="0" applyFont="1" applyAlignment="1">
      <alignment vertical="center" wrapText="1"/>
    </xf>
    <xf numFmtId="0" fontId="25" fillId="0" borderId="0" xfId="0" applyFont="1" applyAlignment="1">
      <alignment horizontal="right" vertical="center" wrapText="1"/>
    </xf>
    <xf numFmtId="0" fontId="26" fillId="0" borderId="0" xfId="0" applyFont="1">
      <alignment vertical="center"/>
    </xf>
    <xf numFmtId="0" fontId="24" fillId="0" borderId="0" xfId="0" applyFont="1" applyAlignment="1">
      <alignment horizontal="left" vertical="center" wrapText="1"/>
    </xf>
    <xf numFmtId="0" fontId="19" fillId="0" borderId="63" xfId="0" applyFont="1" applyBorder="1" applyAlignment="1">
      <alignment horizontal="center"/>
    </xf>
    <xf numFmtId="0" fontId="19" fillId="0" borderId="75" xfId="0" applyFont="1" applyBorder="1" applyAlignment="1">
      <alignment horizontal="center"/>
    </xf>
    <xf numFmtId="0" fontId="19" fillId="0" borderId="75" xfId="0" applyFont="1" applyBorder="1" applyAlignment="1">
      <alignment horizontal="center" vertical="top"/>
    </xf>
    <xf numFmtId="0" fontId="27" fillId="0" borderId="0" xfId="0" applyFont="1" applyAlignment="1">
      <alignment horizontal="center" vertical="center"/>
    </xf>
    <xf numFmtId="0" fontId="9" fillId="0" borderId="81" xfId="0" applyFont="1" applyBorder="1" applyAlignment="1">
      <alignment horizontal="center" vertical="center"/>
    </xf>
    <xf numFmtId="0" fontId="18" fillId="0" borderId="3" xfId="0" applyFont="1" applyBorder="1" applyAlignment="1">
      <alignment horizontal="center"/>
    </xf>
    <xf numFmtId="0" fontId="18" fillId="0" borderId="82" xfId="0" applyFont="1" applyBorder="1" applyAlignment="1">
      <alignment horizontal="center"/>
    </xf>
    <xf numFmtId="0" fontId="18" fillId="0" borderId="57" xfId="0" applyFont="1" applyBorder="1" applyAlignment="1">
      <alignment horizontal="center"/>
    </xf>
    <xf numFmtId="0" fontId="18" fillId="0" borderId="83" xfId="0" applyFont="1" applyBorder="1" applyAlignment="1">
      <alignment horizontal="center"/>
    </xf>
    <xf numFmtId="0" fontId="18" fillId="0" borderId="18" xfId="0" applyFont="1" applyBorder="1" applyAlignment="1">
      <alignment horizontal="center"/>
    </xf>
    <xf numFmtId="0" fontId="18" fillId="0" borderId="1" xfId="0" applyFont="1" applyBorder="1" applyAlignment="1">
      <alignment horizontal="center"/>
    </xf>
    <xf numFmtId="0" fontId="18" fillId="0" borderId="6" xfId="0" applyFont="1" applyBorder="1" applyAlignment="1">
      <alignment horizontal="center"/>
    </xf>
    <xf numFmtId="0" fontId="18" fillId="0" borderId="5" xfId="0" applyFont="1" applyBorder="1" applyAlignment="1">
      <alignment horizontal="center"/>
    </xf>
    <xf numFmtId="0" fontId="18" fillId="0" borderId="81" xfId="0" applyFont="1" applyBorder="1" applyAlignment="1">
      <alignment horizontal="center"/>
    </xf>
    <xf numFmtId="0" fontId="18" fillId="0" borderId="0" xfId="0" applyFont="1" applyAlignment="1">
      <alignment horizontal="center" vertical="center"/>
    </xf>
    <xf numFmtId="0" fontId="9" fillId="0" borderId="9" xfId="0" applyFont="1" applyBorder="1" applyAlignment="1">
      <alignment horizontal="center" vertical="center"/>
    </xf>
    <xf numFmtId="0" fontId="10" fillId="0" borderId="9" xfId="0" applyFont="1" applyBorder="1" applyAlignment="1">
      <alignment horizontal="left" vertical="center"/>
    </xf>
    <xf numFmtId="0" fontId="18" fillId="0" borderId="79" xfId="0" applyFont="1" applyBorder="1" applyAlignment="1">
      <alignment horizontal="center" vertical="center"/>
    </xf>
    <xf numFmtId="0" fontId="29" fillId="0" borderId="100" xfId="0" applyFont="1" applyBorder="1" applyAlignment="1">
      <alignment horizontal="center" vertical="center" shrinkToFit="1"/>
    </xf>
    <xf numFmtId="0" fontId="29" fillId="0" borderId="101" xfId="0" applyFont="1" applyBorder="1" applyAlignment="1">
      <alignment horizontal="center" vertical="center" shrinkToFit="1"/>
    </xf>
    <xf numFmtId="0" fontId="29" fillId="0" borderId="75" xfId="0" applyFont="1" applyBorder="1" applyAlignment="1">
      <alignment horizontal="center" vertical="center" shrinkToFit="1"/>
    </xf>
    <xf numFmtId="0" fontId="29" fillId="0" borderId="50" xfId="0" applyFont="1" applyBorder="1" applyAlignment="1">
      <alignment horizontal="center" vertical="center" shrinkToFit="1"/>
    </xf>
    <xf numFmtId="0" fontId="18" fillId="0" borderId="79" xfId="0" applyFont="1" applyBorder="1" applyAlignment="1">
      <alignment horizontal="center" vertical="center" shrinkToFit="1"/>
    </xf>
    <xf numFmtId="0" fontId="18" fillId="0" borderId="80" xfId="0" applyFont="1" applyBorder="1" applyAlignment="1">
      <alignment horizontal="center" vertical="center" shrinkToFit="1"/>
    </xf>
    <xf numFmtId="0" fontId="18" fillId="0" borderId="15" xfId="0" applyFont="1" applyBorder="1" applyAlignment="1">
      <alignment horizontal="center" vertical="center" shrinkToFit="1"/>
    </xf>
    <xf numFmtId="0" fontId="18" fillId="0" borderId="9" xfId="0" applyFont="1" applyBorder="1" applyAlignment="1">
      <alignment horizontal="center" vertical="center" shrinkToFit="1"/>
    </xf>
    <xf numFmtId="177" fontId="18" fillId="0" borderId="9" xfId="0" applyNumberFormat="1" applyFont="1" applyBorder="1" applyAlignment="1">
      <alignment horizontal="center" vertical="center"/>
    </xf>
    <xf numFmtId="177" fontId="18" fillId="0" borderId="104" xfId="0" applyNumberFormat="1" applyFont="1" applyBorder="1" applyAlignment="1">
      <alignment horizontal="center" vertical="center"/>
    </xf>
    <xf numFmtId="0" fontId="9" fillId="0" borderId="68" xfId="0" applyFont="1" applyBorder="1">
      <alignment vertical="center"/>
    </xf>
    <xf numFmtId="0" fontId="0" fillId="0" borderId="0" xfId="0" applyAlignment="1">
      <alignment vertical="center" wrapText="1"/>
    </xf>
    <xf numFmtId="0" fontId="4" fillId="0" borderId="100" xfId="0" applyFont="1" applyBorder="1" applyAlignment="1">
      <alignment horizontal="center" vertical="center" wrapText="1"/>
    </xf>
    <xf numFmtId="177" fontId="4" fillId="0" borderId="102" xfId="0" applyNumberFormat="1" applyFont="1" applyBorder="1" applyAlignment="1">
      <alignment horizontal="center" vertical="center" wrapText="1"/>
    </xf>
    <xf numFmtId="0" fontId="4" fillId="0" borderId="0" xfId="0" applyFont="1" applyAlignment="1">
      <alignment horizontal="center" vertical="center" wrapText="1"/>
    </xf>
    <xf numFmtId="0" fontId="4" fillId="0" borderId="79" xfId="0" applyFont="1" applyBorder="1" applyAlignment="1">
      <alignment horizontal="center" vertical="center"/>
    </xf>
    <xf numFmtId="179" fontId="4" fillId="0" borderId="80" xfId="0" applyNumberFormat="1" applyFont="1" applyBorder="1" applyAlignment="1">
      <alignment horizontal="center" vertical="center"/>
    </xf>
    <xf numFmtId="180" fontId="4" fillId="0" borderId="22" xfId="0" applyNumberFormat="1" applyFont="1" applyBorder="1" applyAlignment="1">
      <alignment horizontal="center" vertical="center" shrinkToFit="1"/>
    </xf>
    <xf numFmtId="0" fontId="3" fillId="0" borderId="0" xfId="0" applyFont="1">
      <alignment vertical="center"/>
    </xf>
    <xf numFmtId="0" fontId="9" fillId="2" borderId="10" xfId="0" applyFont="1" applyFill="1" applyBorder="1" applyAlignment="1">
      <alignment horizontal="center" vertical="center"/>
    </xf>
    <xf numFmtId="0" fontId="10" fillId="2" borderId="10" xfId="0" applyFont="1" applyFill="1" applyBorder="1" applyAlignment="1">
      <alignment horizontal="left" vertical="center"/>
    </xf>
    <xf numFmtId="0" fontId="18" fillId="2" borderId="11" xfId="0" applyFont="1" applyFill="1" applyBorder="1" applyAlignment="1">
      <alignment horizontal="center" vertical="center"/>
    </xf>
    <xf numFmtId="0" fontId="29" fillId="2" borderId="70" xfId="0" applyFont="1" applyFill="1" applyBorder="1" applyAlignment="1">
      <alignment horizontal="center" vertical="center" shrinkToFit="1"/>
    </xf>
    <xf numFmtId="0" fontId="29" fillId="2" borderId="105" xfId="0" applyFont="1" applyFill="1" applyBorder="1" applyAlignment="1">
      <alignment horizontal="center" vertical="center" shrinkToFit="1"/>
    </xf>
    <xf numFmtId="0" fontId="29" fillId="2" borderId="106" xfId="0" applyFont="1" applyFill="1" applyBorder="1" applyAlignment="1">
      <alignment horizontal="center" vertical="center" shrinkToFit="1"/>
    </xf>
    <xf numFmtId="0" fontId="18" fillId="2" borderId="11" xfId="0" applyFont="1" applyFill="1" applyBorder="1" applyAlignment="1">
      <alignment horizontal="center" vertical="center" shrinkToFit="1"/>
    </xf>
    <xf numFmtId="0" fontId="18" fillId="2" borderId="13" xfId="0" applyFont="1" applyFill="1" applyBorder="1" applyAlignment="1">
      <alignment horizontal="center" vertical="center" shrinkToFit="1"/>
    </xf>
    <xf numFmtId="0" fontId="18" fillId="0" borderId="12" xfId="0" applyFont="1" applyBorder="1" applyAlignment="1">
      <alignment horizontal="center" vertical="center" shrinkToFit="1"/>
    </xf>
    <xf numFmtId="0" fontId="18" fillId="2" borderId="12" xfId="0" applyFont="1" applyFill="1" applyBorder="1" applyAlignment="1">
      <alignment horizontal="center" vertical="center" shrinkToFit="1"/>
    </xf>
    <xf numFmtId="0" fontId="18" fillId="2" borderId="10" xfId="0" applyFont="1" applyFill="1" applyBorder="1" applyAlignment="1">
      <alignment horizontal="center" vertical="center" shrinkToFit="1"/>
    </xf>
    <xf numFmtId="177" fontId="18" fillId="2" borderId="10" xfId="0" applyNumberFormat="1" applyFont="1" applyFill="1" applyBorder="1" applyAlignment="1">
      <alignment horizontal="center" vertical="center"/>
    </xf>
    <xf numFmtId="0" fontId="4" fillId="0" borderId="63" xfId="0" applyFont="1" applyBorder="1" applyAlignment="1">
      <alignment horizontal="center" vertical="center" wrapText="1"/>
    </xf>
    <xf numFmtId="177" fontId="4" fillId="0" borderId="50" xfId="0" applyNumberFormat="1" applyFont="1" applyBorder="1" applyAlignment="1">
      <alignment horizontal="center" vertical="center" wrapText="1"/>
    </xf>
    <xf numFmtId="0" fontId="4" fillId="0" borderId="21" xfId="0" applyFont="1" applyBorder="1" applyAlignment="1">
      <alignment horizontal="center" vertical="center"/>
    </xf>
    <xf numFmtId="179" fontId="4" fillId="0" borderId="17" xfId="0" applyNumberFormat="1" applyFont="1" applyBorder="1" applyAlignment="1">
      <alignment horizontal="center" vertical="center"/>
    </xf>
    <xf numFmtId="0" fontId="10" fillId="0" borderId="10" xfId="0" applyFont="1" applyBorder="1" applyAlignment="1">
      <alignment horizontal="left" vertical="center"/>
    </xf>
    <xf numFmtId="0" fontId="18" fillId="0" borderId="11" xfId="0" applyFont="1" applyBorder="1" applyAlignment="1">
      <alignment horizontal="center" vertical="center"/>
    </xf>
    <xf numFmtId="0" fontId="29" fillId="0" borderId="70" xfId="0" applyFont="1" applyBorder="1" applyAlignment="1">
      <alignment horizontal="center" vertical="center" shrinkToFit="1"/>
    </xf>
    <xf numFmtId="0" fontId="29" fillId="0" borderId="105" xfId="0" applyFont="1" applyBorder="1" applyAlignment="1">
      <alignment horizontal="center" vertical="center" shrinkToFit="1"/>
    </xf>
    <xf numFmtId="0" fontId="29" fillId="0" borderId="106" xfId="0" applyFont="1" applyBorder="1" applyAlignment="1">
      <alignment horizontal="center" vertical="center" shrinkToFit="1"/>
    </xf>
    <xf numFmtId="0" fontId="18" fillId="0" borderId="11" xfId="0" applyFont="1" applyBorder="1" applyAlignment="1">
      <alignment horizontal="center" vertical="center" shrinkToFit="1"/>
    </xf>
    <xf numFmtId="0" fontId="18" fillId="0" borderId="13" xfId="0" applyFont="1" applyBorder="1" applyAlignment="1">
      <alignment horizontal="center" vertical="center" shrinkToFit="1"/>
    </xf>
    <xf numFmtId="0" fontId="18" fillId="0" borderId="10" xfId="0" applyFont="1" applyBorder="1" applyAlignment="1">
      <alignment horizontal="center" vertical="center" shrinkToFit="1"/>
    </xf>
    <xf numFmtId="177" fontId="18" fillId="0" borderId="10" xfId="0" applyNumberFormat="1" applyFont="1" applyBorder="1" applyAlignment="1">
      <alignment horizontal="center" vertical="center"/>
    </xf>
    <xf numFmtId="180" fontId="3" fillId="0" borderId="0" xfId="0" applyNumberFormat="1" applyFont="1">
      <alignment vertical="center"/>
    </xf>
    <xf numFmtId="0" fontId="30" fillId="0" borderId="0" xfId="0" applyFont="1" applyAlignment="1">
      <alignment horizontal="center" vertical="center"/>
    </xf>
    <xf numFmtId="0" fontId="4" fillId="0" borderId="107" xfId="0" applyFont="1" applyBorder="1" applyAlignment="1">
      <alignment horizontal="center" vertical="center"/>
    </xf>
    <xf numFmtId="177" fontId="4" fillId="0" borderId="0" xfId="0" applyNumberFormat="1" applyFont="1" applyAlignment="1">
      <alignment horizontal="center" vertical="center" wrapText="1"/>
    </xf>
    <xf numFmtId="180" fontId="3" fillId="0" borderId="0" xfId="0" applyNumberFormat="1" applyFont="1" applyAlignment="1">
      <alignment horizontal="left" vertical="center"/>
    </xf>
    <xf numFmtId="177" fontId="4" fillId="0" borderId="0" xfId="0" applyNumberFormat="1" applyFont="1" applyAlignment="1">
      <alignment horizontal="left" vertical="center"/>
    </xf>
    <xf numFmtId="0" fontId="4" fillId="0" borderId="0" xfId="0" applyFont="1" applyAlignment="1">
      <alignment horizontal="center" vertical="center"/>
    </xf>
    <xf numFmtId="0" fontId="4" fillId="0" borderId="0" xfId="0" applyFont="1" applyAlignment="1">
      <alignment horizontal="right" vertical="center"/>
    </xf>
    <xf numFmtId="0" fontId="8" fillId="0" borderId="0" xfId="0" applyFont="1" applyAlignment="1">
      <alignment horizontal="center" vertical="center"/>
    </xf>
    <xf numFmtId="0" fontId="4" fillId="0" borderId="0" xfId="0" applyFont="1">
      <alignment vertical="center"/>
    </xf>
    <xf numFmtId="0" fontId="9" fillId="2" borderId="81" xfId="0" applyFont="1" applyFill="1" applyBorder="1" applyAlignment="1">
      <alignment horizontal="center" vertical="center"/>
    </xf>
    <xf numFmtId="0" fontId="10" fillId="2" borderId="81" xfId="0" applyFont="1" applyFill="1" applyBorder="1" applyAlignment="1">
      <alignment horizontal="left" vertical="center"/>
    </xf>
    <xf numFmtId="0" fontId="18" fillId="2" borderId="18" xfId="0" applyFont="1" applyFill="1" applyBorder="1" applyAlignment="1">
      <alignment horizontal="center" vertical="center"/>
    </xf>
    <xf numFmtId="0" fontId="29" fillId="2" borderId="57" xfId="0" applyFont="1" applyFill="1" applyBorder="1" applyAlignment="1">
      <alignment horizontal="center" vertical="center" shrinkToFit="1"/>
    </xf>
    <xf numFmtId="0" fontId="29" fillId="2" borderId="83" xfId="0" applyFont="1" applyFill="1" applyBorder="1" applyAlignment="1">
      <alignment horizontal="center" vertical="center" shrinkToFit="1"/>
    </xf>
    <xf numFmtId="0" fontId="29" fillId="2" borderId="53" xfId="0" applyFont="1" applyFill="1" applyBorder="1" applyAlignment="1">
      <alignment horizontal="center" vertical="center" shrinkToFit="1"/>
    </xf>
    <xf numFmtId="0" fontId="10" fillId="0" borderId="81" xfId="0" applyFont="1" applyBorder="1" applyAlignment="1">
      <alignment horizontal="left" vertical="center"/>
    </xf>
    <xf numFmtId="0" fontId="29" fillId="0" borderId="57" xfId="0" applyFont="1" applyBorder="1" applyAlignment="1">
      <alignment horizontal="center" vertical="center" shrinkToFit="1"/>
    </xf>
    <xf numFmtId="0" fontId="29" fillId="0" borderId="83" xfId="0" applyFont="1" applyBorder="1" applyAlignment="1">
      <alignment horizontal="center" vertical="center" shrinkToFit="1"/>
    </xf>
    <xf numFmtId="177" fontId="4" fillId="0" borderId="0" xfId="0" applyNumberFormat="1" applyFont="1" applyAlignment="1">
      <alignment horizontal="center" vertical="center"/>
    </xf>
    <xf numFmtId="177" fontId="18" fillId="2" borderId="81" xfId="0" applyNumberFormat="1" applyFont="1" applyFill="1" applyBorder="1" applyAlignment="1">
      <alignment horizontal="center" vertical="center"/>
    </xf>
    <xf numFmtId="177" fontId="31" fillId="0" borderId="0" xfId="0" applyNumberFormat="1" applyFont="1" applyAlignment="1">
      <alignment horizontal="left" vertical="center"/>
    </xf>
    <xf numFmtId="177" fontId="0" fillId="0" borderId="0" xfId="0" applyNumberFormat="1">
      <alignment vertical="center"/>
    </xf>
    <xf numFmtId="0" fontId="0" fillId="0" borderId="0" xfId="0" applyAlignment="1">
      <alignment vertical="top"/>
    </xf>
    <xf numFmtId="177" fontId="4" fillId="0" borderId="0" xfId="0" applyNumberFormat="1" applyFont="1">
      <alignment vertical="center"/>
    </xf>
    <xf numFmtId="0" fontId="0" fillId="0" borderId="0" xfId="0" applyAlignment="1">
      <alignment horizontal="center" vertical="top" wrapText="1"/>
    </xf>
    <xf numFmtId="177" fontId="4" fillId="0" borderId="0" xfId="0" applyNumberFormat="1" applyFont="1" applyAlignment="1">
      <alignment vertical="center" wrapText="1"/>
    </xf>
    <xf numFmtId="176" fontId="4" fillId="0" borderId="0" xfId="0" applyNumberFormat="1" applyFont="1" applyAlignment="1">
      <alignment horizontal="center" vertical="center" wrapText="1"/>
    </xf>
    <xf numFmtId="176" fontId="4" fillId="0" borderId="0" xfId="0" applyNumberFormat="1" applyFont="1" applyAlignment="1">
      <alignment horizontal="center" vertical="center"/>
    </xf>
    <xf numFmtId="0" fontId="9" fillId="2" borderId="97" xfId="0" applyFont="1" applyFill="1" applyBorder="1" applyAlignment="1">
      <alignment horizontal="center" vertical="center"/>
    </xf>
    <xf numFmtId="0" fontId="10" fillId="2" borderId="97" xfId="0" applyFont="1" applyFill="1" applyBorder="1" applyAlignment="1">
      <alignment horizontal="left" vertical="center"/>
    </xf>
    <xf numFmtId="0" fontId="18" fillId="2" borderId="98" xfId="0" applyFont="1" applyFill="1" applyBorder="1" applyAlignment="1">
      <alignment horizontal="center" vertical="center"/>
    </xf>
    <xf numFmtId="0" fontId="29" fillId="2" borderId="89" xfId="0" applyFont="1" applyFill="1" applyBorder="1" applyAlignment="1">
      <alignment horizontal="center" vertical="center" shrinkToFit="1"/>
    </xf>
    <xf numFmtId="0" fontId="29" fillId="2" borderId="84" xfId="0" applyFont="1" applyFill="1" applyBorder="1" applyAlignment="1">
      <alignment horizontal="center" vertical="center" shrinkToFit="1"/>
    </xf>
    <xf numFmtId="0" fontId="18" fillId="2" borderId="98" xfId="0" applyFont="1" applyFill="1" applyBorder="1" applyAlignment="1">
      <alignment horizontal="center" vertical="center" shrinkToFit="1"/>
    </xf>
    <xf numFmtId="0" fontId="18" fillId="2" borderId="99" xfId="0" applyFont="1" applyFill="1" applyBorder="1" applyAlignment="1">
      <alignment horizontal="center" vertical="center" shrinkToFit="1"/>
    </xf>
    <xf numFmtId="0" fontId="18" fillId="2" borderId="88" xfId="0" applyFont="1" applyFill="1" applyBorder="1" applyAlignment="1">
      <alignment horizontal="center" vertical="center" shrinkToFit="1"/>
    </xf>
    <xf numFmtId="0" fontId="18" fillId="2" borderId="97" xfId="0" applyFont="1" applyFill="1" applyBorder="1" applyAlignment="1">
      <alignment horizontal="center" vertical="center" shrinkToFit="1"/>
    </xf>
    <xf numFmtId="177" fontId="18" fillId="2" borderId="97" xfId="0" applyNumberFormat="1" applyFont="1" applyFill="1" applyBorder="1" applyAlignment="1">
      <alignment horizontal="center" vertical="center"/>
    </xf>
    <xf numFmtId="0" fontId="4" fillId="0" borderId="94" xfId="0" applyFont="1" applyBorder="1" applyAlignment="1">
      <alignment horizontal="center" vertical="center" wrapText="1"/>
    </xf>
    <xf numFmtId="177" fontId="4" fillId="0" borderId="95" xfId="0" applyNumberFormat="1" applyFont="1" applyBorder="1" applyAlignment="1">
      <alignment horizontal="center" vertical="center" wrapText="1"/>
    </xf>
    <xf numFmtId="0" fontId="4" fillId="0" borderId="109" xfId="0" applyFont="1" applyBorder="1" applyAlignment="1">
      <alignment horizontal="center" vertical="center"/>
    </xf>
    <xf numFmtId="179" fontId="4" fillId="0" borderId="110" xfId="0" applyNumberFormat="1" applyFont="1" applyBorder="1" applyAlignment="1">
      <alignment horizontal="center" vertical="center"/>
    </xf>
    <xf numFmtId="0" fontId="2" fillId="0" borderId="100" xfId="0" applyFont="1" applyBorder="1" applyAlignment="1">
      <alignment horizontal="center" vertical="center" shrinkToFit="1"/>
    </xf>
    <xf numFmtId="0" fontId="2" fillId="0" borderId="101" xfId="0" applyFont="1" applyBorder="1" applyAlignment="1">
      <alignment horizontal="center" vertical="center" shrinkToFit="1"/>
    </xf>
    <xf numFmtId="0" fontId="2" fillId="0" borderId="102" xfId="0" applyFont="1" applyBorder="1" applyAlignment="1">
      <alignment horizontal="center" vertical="center" shrinkToFit="1"/>
    </xf>
    <xf numFmtId="0" fontId="2" fillId="0" borderId="113" xfId="0" applyFont="1" applyBorder="1" applyAlignment="1">
      <alignment horizontal="center" vertical="center" shrinkToFit="1"/>
    </xf>
    <xf numFmtId="0" fontId="2" fillId="0" borderId="114" xfId="0" applyFont="1" applyBorder="1" applyAlignment="1">
      <alignment horizontal="center" vertical="center" shrinkToFit="1"/>
    </xf>
    <xf numFmtId="0" fontId="2" fillId="0" borderId="115" xfId="0" applyFont="1" applyBorder="1" applyAlignment="1">
      <alignment horizontal="center" vertical="center" shrinkToFit="1"/>
    </xf>
    <xf numFmtId="0" fontId="2" fillId="0" borderId="116" xfId="0" applyFont="1" applyBorder="1" applyAlignment="1">
      <alignment horizontal="center" vertical="center" shrinkToFit="1"/>
    </xf>
    <xf numFmtId="0" fontId="2" fillId="0" borderId="117" xfId="0" applyFont="1" applyBorder="1" applyAlignment="1">
      <alignment horizontal="center" vertical="center" shrinkToFit="1"/>
    </xf>
    <xf numFmtId="0" fontId="2" fillId="0" borderId="118" xfId="0" applyFont="1" applyBorder="1" applyAlignment="1">
      <alignment horizontal="center" vertical="center" shrinkToFit="1"/>
    </xf>
    <xf numFmtId="0" fontId="2" fillId="0" borderId="104" xfId="0" applyFont="1" applyBorder="1" applyAlignment="1">
      <alignment horizontal="center" vertical="center"/>
    </xf>
    <xf numFmtId="176" fontId="2" fillId="0" borderId="121" xfId="0" applyNumberFormat="1" applyFont="1" applyBorder="1" applyAlignment="1">
      <alignment horizontal="center" vertical="center" shrinkToFit="1"/>
    </xf>
    <xf numFmtId="0" fontId="2" fillId="0" borderId="129" xfId="0" applyFont="1" applyBorder="1">
      <alignment vertical="center"/>
    </xf>
    <xf numFmtId="178" fontId="2" fillId="0" borderId="89" xfId="0" applyNumberFormat="1" applyFont="1" applyBorder="1" applyAlignment="1">
      <alignment horizontal="center" vertical="center" shrinkToFit="1"/>
    </xf>
    <xf numFmtId="178" fontId="2" fillId="0" borderId="84" xfId="0" applyNumberFormat="1" applyFont="1" applyBorder="1" applyAlignment="1">
      <alignment horizontal="center" vertical="center" shrinkToFit="1"/>
    </xf>
    <xf numFmtId="178" fontId="2" fillId="0" borderId="87" xfId="0" applyNumberFormat="1" applyFont="1" applyBorder="1" applyAlignment="1">
      <alignment horizontal="center" vertical="center" shrinkToFit="1"/>
    </xf>
    <xf numFmtId="0" fontId="27" fillId="0" borderId="0" xfId="0" applyFont="1" applyAlignment="1">
      <alignment horizontal="left" vertical="top" wrapText="1"/>
    </xf>
    <xf numFmtId="0" fontId="6" fillId="0" borderId="120" xfId="0" applyFont="1" applyBorder="1">
      <alignment vertical="center"/>
    </xf>
    <xf numFmtId="179" fontId="2" fillId="0" borderId="132" xfId="0" applyNumberFormat="1" applyFont="1" applyBorder="1" applyAlignment="1">
      <alignment horizontal="center" vertical="center" shrinkToFit="1"/>
    </xf>
    <xf numFmtId="179" fontId="2" fillId="0" borderId="137" xfId="0" applyNumberFormat="1" applyFont="1" applyBorder="1" applyAlignment="1">
      <alignment horizontal="center" vertical="center" shrinkToFit="1"/>
    </xf>
    <xf numFmtId="181" fontId="2" fillId="0" borderId="32" xfId="0" applyNumberFormat="1" applyFont="1" applyBorder="1" applyAlignment="1">
      <alignment horizontal="center" vertical="center" shrinkToFit="1"/>
    </xf>
    <xf numFmtId="181" fontId="2" fillId="0" borderId="119" xfId="0" applyNumberFormat="1" applyFont="1" applyBorder="1" applyAlignment="1">
      <alignment horizontal="center" vertical="center" shrinkToFit="1"/>
    </xf>
    <xf numFmtId="181" fontId="2" fillId="0" borderId="24" xfId="0" applyNumberFormat="1" applyFont="1" applyBorder="1" applyAlignment="1">
      <alignment horizontal="center" vertical="center" shrinkToFit="1"/>
    </xf>
    <xf numFmtId="181" fontId="2" fillId="0" borderId="120" xfId="0" applyNumberFormat="1" applyFont="1" applyBorder="1" applyAlignment="1">
      <alignment horizontal="center" vertical="center" shrinkToFit="1"/>
    </xf>
    <xf numFmtId="181" fontId="2" fillId="0" borderId="134" xfId="0" applyNumberFormat="1" applyFont="1" applyBorder="1" applyAlignment="1">
      <alignment horizontal="center" vertical="center" shrinkToFit="1"/>
    </xf>
    <xf numFmtId="181" fontId="2" fillId="0" borderId="135" xfId="0" applyNumberFormat="1" applyFont="1" applyBorder="1" applyAlignment="1">
      <alignment horizontal="center" vertical="center" shrinkToFit="1"/>
    </xf>
    <xf numFmtId="181" fontId="2" fillId="0" borderId="138" xfId="0" applyNumberFormat="1" applyFont="1" applyBorder="1" applyAlignment="1">
      <alignment horizontal="center" vertical="center" shrinkToFit="1"/>
    </xf>
    <xf numFmtId="181" fontId="2" fillId="0" borderId="121" xfId="0" applyNumberFormat="1" applyFont="1" applyBorder="1" applyAlignment="1">
      <alignment horizontal="center" vertical="center" shrinkToFit="1"/>
    </xf>
    <xf numFmtId="181" fontId="2" fillId="0" borderId="139" xfId="0" applyNumberFormat="1" applyFont="1" applyBorder="1" applyAlignment="1">
      <alignment horizontal="center" vertical="center" shrinkToFit="1"/>
    </xf>
    <xf numFmtId="181" fontId="2" fillId="0" borderId="123" xfId="0" applyNumberFormat="1" applyFont="1" applyBorder="1" applyAlignment="1">
      <alignment horizontal="center" vertical="center" shrinkToFit="1"/>
    </xf>
    <xf numFmtId="181" fontId="2" fillId="0" borderId="140" xfId="0" applyNumberFormat="1" applyFont="1" applyBorder="1" applyAlignment="1">
      <alignment horizontal="center" vertical="center" shrinkToFit="1"/>
    </xf>
    <xf numFmtId="181" fontId="2" fillId="0" borderId="125" xfId="0" applyNumberFormat="1" applyFont="1" applyBorder="1" applyAlignment="1">
      <alignment horizontal="center" vertical="center" shrinkToFit="1"/>
    </xf>
    <xf numFmtId="181" fontId="2" fillId="0" borderId="126" xfId="0" applyNumberFormat="1" applyFont="1" applyBorder="1" applyAlignment="1">
      <alignment horizontal="center" vertical="center" shrinkToFit="1"/>
    </xf>
    <xf numFmtId="181" fontId="2" fillId="0" borderId="95" xfId="0" applyNumberFormat="1" applyFont="1" applyBorder="1" applyAlignment="1">
      <alignment horizontal="center" vertical="center" shrinkToFit="1"/>
    </xf>
    <xf numFmtId="180" fontId="2" fillId="0" borderId="132" xfId="0" applyNumberFormat="1" applyFont="1" applyBorder="1" applyAlignment="1">
      <alignment horizontal="center" vertical="center" shrinkToFit="1"/>
    </xf>
    <xf numFmtId="180" fontId="2" fillId="0" borderId="137" xfId="0" applyNumberFormat="1" applyFont="1" applyBorder="1" applyAlignment="1">
      <alignment horizontal="center" vertical="center" shrinkToFit="1"/>
    </xf>
    <xf numFmtId="181" fontId="2" fillId="0" borderId="136" xfId="0" applyNumberFormat="1" applyFont="1" applyBorder="1" applyAlignment="1">
      <alignment horizontal="center" vertical="center" shrinkToFit="1"/>
    </xf>
    <xf numFmtId="181" fontId="2" fillId="0" borderId="132" xfId="0" applyNumberFormat="1" applyFont="1" applyBorder="1" applyAlignment="1">
      <alignment horizontal="center" vertical="center" shrinkToFit="1"/>
    </xf>
    <xf numFmtId="0" fontId="8" fillId="0" borderId="31" xfId="0" applyFont="1" applyBorder="1">
      <alignment vertical="center"/>
    </xf>
    <xf numFmtId="0" fontId="18" fillId="0" borderId="31" xfId="0" applyFont="1" applyBorder="1">
      <alignment vertical="center"/>
    </xf>
    <xf numFmtId="179" fontId="6" fillId="0" borderId="31" xfId="0" applyNumberFormat="1" applyFont="1" applyBorder="1" applyAlignment="1">
      <alignment horizontal="center" vertical="center" shrinkToFit="1"/>
    </xf>
    <xf numFmtId="179" fontId="6" fillId="0" borderId="0" xfId="0" applyNumberFormat="1" applyFont="1" applyAlignment="1">
      <alignment horizontal="center" vertical="center" shrinkToFit="1"/>
    </xf>
    <xf numFmtId="0" fontId="2" fillId="0" borderId="0" xfId="0" applyFont="1" applyAlignment="1">
      <alignment horizontal="left" vertical="center"/>
    </xf>
    <xf numFmtId="0" fontId="6" fillId="0" borderId="0" xfId="0" applyFont="1" applyAlignment="1">
      <alignment horizontal="left" vertical="center"/>
    </xf>
    <xf numFmtId="0" fontId="2" fillId="0" borderId="31" xfId="0" applyFont="1" applyBorder="1">
      <alignment vertical="center"/>
    </xf>
    <xf numFmtId="0" fontId="6" fillId="0" borderId="0" xfId="0" applyFont="1" applyAlignment="1">
      <alignment horizontal="center" vertical="center"/>
    </xf>
    <xf numFmtId="0" fontId="27" fillId="0" borderId="0" xfId="0" applyFont="1" applyAlignment="1">
      <alignment vertical="top" wrapText="1"/>
    </xf>
    <xf numFmtId="0" fontId="30" fillId="0" borderId="0" xfId="0" applyFont="1" applyAlignment="1">
      <alignment horizontal="right" vertical="center"/>
    </xf>
    <xf numFmtId="181" fontId="2" fillId="0" borderId="79" xfId="0" applyNumberFormat="1" applyFont="1" applyBorder="1" applyAlignment="1">
      <alignment horizontal="center" vertical="center" shrinkToFit="1"/>
    </xf>
    <xf numFmtId="181" fontId="2" fillId="0" borderId="80" xfId="0" applyNumberFormat="1" applyFont="1" applyBorder="1" applyAlignment="1">
      <alignment horizontal="center" vertical="center" shrinkToFit="1"/>
    </xf>
    <xf numFmtId="181" fontId="2" fillId="0" borderId="103" xfId="0" applyNumberFormat="1" applyFont="1" applyBorder="1" applyAlignment="1">
      <alignment horizontal="center" vertical="center" shrinkToFit="1"/>
    </xf>
    <xf numFmtId="181" fontId="2" fillId="0" borderId="98" xfId="0" applyNumberFormat="1" applyFont="1" applyBorder="1" applyAlignment="1">
      <alignment horizontal="center" vertical="center" shrinkToFit="1"/>
    </xf>
    <xf numFmtId="181" fontId="2" fillId="0" borderId="130" xfId="0" applyNumberFormat="1" applyFont="1" applyBorder="1" applyAlignment="1">
      <alignment horizontal="center" vertical="center" shrinkToFit="1"/>
    </xf>
    <xf numFmtId="181" fontId="2" fillId="0" borderId="99" xfId="0" applyNumberFormat="1" applyFont="1" applyBorder="1" applyAlignment="1">
      <alignment horizontal="center" vertical="center" shrinkToFit="1"/>
    </xf>
    <xf numFmtId="181" fontId="2" fillId="0" borderId="129" xfId="0" applyNumberFormat="1" applyFont="1" applyBorder="1" applyAlignment="1">
      <alignment horizontal="center" vertical="center" shrinkToFit="1"/>
    </xf>
    <xf numFmtId="181" fontId="2" fillId="0" borderId="131" xfId="0" applyNumberFormat="1" applyFont="1" applyBorder="1" applyAlignment="1">
      <alignment horizontal="center" vertical="center" shrinkToFit="1"/>
    </xf>
    <xf numFmtId="181" fontId="2" fillId="0" borderId="96" xfId="0" applyNumberFormat="1" applyFont="1" applyBorder="1" applyAlignment="1">
      <alignment horizontal="center" vertical="center" shrinkToFit="1"/>
    </xf>
    <xf numFmtId="0" fontId="4" fillId="0" borderId="9" xfId="0" applyFont="1" applyBorder="1" applyAlignment="1">
      <alignment horizontal="center" vertical="center" wrapText="1"/>
    </xf>
    <xf numFmtId="0" fontId="4" fillId="0" borderId="27" xfId="0" applyFont="1" applyBorder="1" applyAlignment="1">
      <alignment horizontal="center" vertical="center" wrapText="1"/>
    </xf>
    <xf numFmtId="0" fontId="4" fillId="0" borderId="108" xfId="0" applyFont="1" applyBorder="1" applyAlignment="1">
      <alignment horizontal="center" vertical="center" wrapText="1"/>
    </xf>
    <xf numFmtId="0" fontId="7" fillId="0" borderId="9" xfId="0" applyFont="1" applyBorder="1" applyAlignment="1">
      <alignment horizontal="left" vertical="center" wrapText="1"/>
    </xf>
    <xf numFmtId="0" fontId="7" fillId="0" borderId="27" xfId="0" applyFont="1" applyBorder="1" applyAlignment="1">
      <alignment horizontal="left" vertical="center" wrapText="1"/>
    </xf>
    <xf numFmtId="0" fontId="7" fillId="0" borderId="108" xfId="0" applyFont="1" applyBorder="1" applyAlignment="1">
      <alignment horizontal="left" vertical="center" wrapText="1"/>
    </xf>
    <xf numFmtId="0" fontId="4" fillId="0" borderId="29" xfId="0" applyFont="1" applyBorder="1" applyAlignment="1">
      <alignment horizontal="center" vertical="center"/>
    </xf>
    <xf numFmtId="0" fontId="4" fillId="0" borderId="97" xfId="0" applyFont="1" applyBorder="1" applyAlignment="1">
      <alignment horizontal="center" vertical="center"/>
    </xf>
    <xf numFmtId="0" fontId="7" fillId="0" borderId="27" xfId="0" applyFont="1" applyBorder="1" applyAlignment="1">
      <alignment horizontal="left" vertical="center"/>
    </xf>
    <xf numFmtId="0" fontId="7" fillId="0" borderId="10" xfId="0" applyFont="1" applyBorder="1" applyAlignment="1">
      <alignment horizontal="left" vertical="center"/>
    </xf>
    <xf numFmtId="0" fontId="7" fillId="0" borderId="97" xfId="0" applyFont="1" applyBorder="1" applyAlignment="1">
      <alignment horizontal="left" vertical="center"/>
    </xf>
    <xf numFmtId="0" fontId="2" fillId="0" borderId="15" xfId="0" applyFont="1" applyBorder="1" applyAlignment="1">
      <alignment horizontal="center" vertical="center"/>
    </xf>
    <xf numFmtId="0" fontId="2" fillId="0" borderId="80" xfId="0" applyFont="1" applyBorder="1" applyAlignment="1">
      <alignment horizontal="center" vertical="center"/>
    </xf>
    <xf numFmtId="0" fontId="39" fillId="0" borderId="0" xfId="0" applyFont="1" applyAlignment="1">
      <alignment vertical="top" wrapText="1"/>
    </xf>
    <xf numFmtId="0" fontId="33" fillId="0" borderId="0" xfId="0" applyFont="1" applyAlignment="1">
      <alignment vertical="top" wrapText="1"/>
    </xf>
    <xf numFmtId="0" fontId="19" fillId="0" borderId="64" xfId="0" applyFont="1" applyBorder="1" applyAlignment="1">
      <alignment horizontal="center"/>
    </xf>
    <xf numFmtId="0" fontId="18" fillId="0" borderId="58" xfId="0" applyFont="1" applyBorder="1" applyAlignment="1">
      <alignment horizontal="center"/>
    </xf>
    <xf numFmtId="0" fontId="29" fillId="0" borderId="148" xfId="0" applyFont="1" applyBorder="1" applyAlignment="1">
      <alignment horizontal="center" vertical="center" shrinkToFit="1"/>
    </xf>
    <xf numFmtId="0" fontId="29" fillId="2" borderId="71" xfId="0" applyFont="1" applyFill="1" applyBorder="1" applyAlignment="1">
      <alignment horizontal="center" vertical="center" shrinkToFit="1"/>
    </xf>
    <xf numFmtId="0" fontId="29" fillId="0" borderId="71" xfId="0" applyFont="1" applyBorder="1" applyAlignment="1">
      <alignment horizontal="center" vertical="center" shrinkToFit="1"/>
    </xf>
    <xf numFmtId="0" fontId="29" fillId="2" borderId="58" xfId="0" applyFont="1" applyFill="1" applyBorder="1" applyAlignment="1">
      <alignment horizontal="center" vertical="center" shrinkToFit="1"/>
    </xf>
    <xf numFmtId="0" fontId="29" fillId="0" borderId="58" xfId="0" applyFont="1" applyBorder="1" applyAlignment="1">
      <alignment horizontal="center" vertical="center" shrinkToFit="1"/>
    </xf>
    <xf numFmtId="0" fontId="29" fillId="2" borderId="90" xfId="0" applyFont="1" applyFill="1" applyBorder="1" applyAlignment="1">
      <alignment horizontal="center" vertical="center" shrinkToFit="1"/>
    </xf>
    <xf numFmtId="0" fontId="2" fillId="0" borderId="148" xfId="0" applyFont="1" applyBorder="1" applyAlignment="1">
      <alignment horizontal="center" vertical="center" shrinkToFit="1"/>
    </xf>
    <xf numFmtId="178" fontId="2" fillId="0" borderId="90" xfId="0" applyNumberFormat="1" applyFont="1" applyBorder="1" applyAlignment="1">
      <alignment horizontal="center" vertical="center" shrinkToFit="1"/>
    </xf>
    <xf numFmtId="0" fontId="19" fillId="0" borderId="67" xfId="0" applyFont="1" applyBorder="1" applyAlignment="1">
      <alignment horizontal="center" vertical="top"/>
    </xf>
    <xf numFmtId="0" fontId="18" fillId="0" borderId="61" xfId="0" applyFont="1" applyBorder="1" applyAlignment="1">
      <alignment horizontal="center"/>
    </xf>
    <xf numFmtId="0" fontId="29" fillId="0" borderId="152" xfId="0" applyFont="1" applyBorder="1" applyAlignment="1">
      <alignment horizontal="center" vertical="center" shrinkToFit="1"/>
    </xf>
    <xf numFmtId="0" fontId="29" fillId="2" borderId="74" xfId="0" applyFont="1" applyFill="1" applyBorder="1" applyAlignment="1">
      <alignment horizontal="center" vertical="center" shrinkToFit="1"/>
    </xf>
    <xf numFmtId="0" fontId="29" fillId="0" borderId="74" xfId="0" applyFont="1" applyBorder="1" applyAlignment="1">
      <alignment horizontal="center" vertical="center" shrinkToFit="1"/>
    </xf>
    <xf numFmtId="0" fontId="29" fillId="2" borderId="61" xfId="0" applyFont="1" applyFill="1" applyBorder="1" applyAlignment="1">
      <alignment horizontal="center" vertical="center" shrinkToFit="1"/>
    </xf>
    <xf numFmtId="0" fontId="29" fillId="0" borderId="61" xfId="0" applyFont="1" applyBorder="1" applyAlignment="1">
      <alignment horizontal="center" vertical="center" shrinkToFit="1"/>
    </xf>
    <xf numFmtId="0" fontId="29" fillId="2" borderId="86" xfId="0" applyFont="1" applyFill="1" applyBorder="1" applyAlignment="1">
      <alignment horizontal="center" vertical="center" shrinkToFit="1"/>
    </xf>
    <xf numFmtId="0" fontId="2" fillId="0" borderId="152" xfId="0" applyFont="1" applyBorder="1" applyAlignment="1">
      <alignment horizontal="center" vertical="center" shrinkToFit="1"/>
    </xf>
    <xf numFmtId="178" fontId="2" fillId="0" borderId="86" xfId="0" applyNumberFormat="1" applyFont="1" applyBorder="1" applyAlignment="1">
      <alignment horizontal="center" vertical="center" shrinkToFit="1"/>
    </xf>
    <xf numFmtId="0" fontId="19" fillId="0" borderId="66" xfId="0" applyFont="1" applyBorder="1" applyAlignment="1">
      <alignment horizontal="center"/>
    </xf>
    <xf numFmtId="0" fontId="19" fillId="0" borderId="65" xfId="0" applyFont="1" applyBorder="1" applyAlignment="1">
      <alignment horizontal="center" vertical="top"/>
    </xf>
    <xf numFmtId="0" fontId="18" fillId="0" borderId="60" xfId="0" applyFont="1" applyBorder="1" applyAlignment="1">
      <alignment horizontal="center"/>
    </xf>
    <xf numFmtId="0" fontId="18" fillId="0" borderId="59" xfId="0" applyFont="1" applyBorder="1" applyAlignment="1">
      <alignment horizontal="center"/>
    </xf>
    <xf numFmtId="0" fontId="29" fillId="0" borderId="161" xfId="0" applyFont="1" applyBorder="1" applyAlignment="1">
      <alignment horizontal="center" vertical="center" shrinkToFit="1"/>
    </xf>
    <xf numFmtId="0" fontId="29" fillId="0" borderId="162" xfId="0" applyFont="1" applyBorder="1" applyAlignment="1">
      <alignment horizontal="center" vertical="center" shrinkToFit="1"/>
    </xf>
    <xf numFmtId="0" fontId="29" fillId="2" borderId="73" xfId="0" applyFont="1" applyFill="1" applyBorder="1" applyAlignment="1">
      <alignment horizontal="center" vertical="center" shrinkToFit="1"/>
    </xf>
    <xf numFmtId="0" fontId="29" fillId="2" borderId="72" xfId="0" applyFont="1" applyFill="1" applyBorder="1" applyAlignment="1">
      <alignment horizontal="center" vertical="center" shrinkToFit="1"/>
    </xf>
    <xf numFmtId="0" fontId="29" fillId="0" borderId="73" xfId="0" applyFont="1" applyBorder="1" applyAlignment="1">
      <alignment horizontal="center" vertical="center" shrinkToFit="1"/>
    </xf>
    <xf numFmtId="0" fontId="29" fillId="0" borderId="72" xfId="0" applyFont="1" applyBorder="1" applyAlignment="1">
      <alignment horizontal="center" vertical="center" shrinkToFit="1"/>
    </xf>
    <xf numFmtId="0" fontId="29" fillId="2" borderId="60" xfId="0" applyFont="1" applyFill="1" applyBorder="1" applyAlignment="1">
      <alignment horizontal="center" vertical="center" shrinkToFit="1"/>
    </xf>
    <xf numFmtId="0" fontId="29" fillId="2" borderId="59" xfId="0" applyFont="1" applyFill="1" applyBorder="1" applyAlignment="1">
      <alignment horizontal="center" vertical="center" shrinkToFit="1"/>
    </xf>
    <xf numFmtId="0" fontId="29" fillId="0" borderId="60" xfId="0" applyFont="1" applyBorder="1" applyAlignment="1">
      <alignment horizontal="center" vertical="center" shrinkToFit="1"/>
    </xf>
    <xf numFmtId="0" fontId="29" fillId="0" borderId="59" xfId="0" applyFont="1" applyBorder="1" applyAlignment="1">
      <alignment horizontal="center" vertical="center" shrinkToFit="1"/>
    </xf>
    <xf numFmtId="0" fontId="29" fillId="2" borderId="91" xfId="0" applyFont="1" applyFill="1" applyBorder="1" applyAlignment="1">
      <alignment horizontal="center" vertical="center" shrinkToFit="1"/>
    </xf>
    <xf numFmtId="0" fontId="29" fillId="2" borderId="85" xfId="0" applyFont="1" applyFill="1" applyBorder="1" applyAlignment="1">
      <alignment horizontal="center" vertical="center" shrinkToFit="1"/>
    </xf>
    <xf numFmtId="0" fontId="2" fillId="0" borderId="161" xfId="0" applyFont="1" applyBorder="1" applyAlignment="1">
      <alignment horizontal="center" vertical="center" shrinkToFit="1"/>
    </xf>
    <xf numFmtId="0" fontId="2" fillId="0" borderId="162" xfId="0" applyFont="1" applyBorder="1" applyAlignment="1">
      <alignment horizontal="center" vertical="center" shrinkToFit="1"/>
    </xf>
    <xf numFmtId="178" fontId="2" fillId="0" borderId="91" xfId="0" applyNumberFormat="1" applyFont="1" applyBorder="1" applyAlignment="1">
      <alignment horizontal="center" vertical="center" shrinkToFit="1"/>
    </xf>
    <xf numFmtId="178" fontId="2" fillId="0" borderId="85" xfId="0" applyNumberFormat="1" applyFont="1" applyBorder="1" applyAlignment="1">
      <alignment horizontal="center" vertical="center" shrinkToFit="1"/>
    </xf>
    <xf numFmtId="0" fontId="19" fillId="0" borderId="64" xfId="0" applyFont="1" applyBorder="1" applyAlignment="1">
      <alignment horizontal="center" vertical="top"/>
    </xf>
    <xf numFmtId="0" fontId="19" fillId="0" borderId="66" xfId="0" applyFont="1" applyBorder="1" applyAlignment="1">
      <alignment horizontal="center" vertical="top"/>
    </xf>
    <xf numFmtId="0" fontId="0" fillId="0" borderId="65" xfId="0" applyBorder="1" applyAlignment="1">
      <alignment horizontal="center" vertical="center"/>
    </xf>
    <xf numFmtId="0" fontId="18" fillId="0" borderId="143" xfId="0" applyFont="1" applyBorder="1" applyAlignment="1">
      <alignment horizontal="center" vertical="center" shrinkToFit="1"/>
    </xf>
    <xf numFmtId="0" fontId="19" fillId="0" borderId="23" xfId="0" applyFont="1" applyBorder="1" applyAlignment="1">
      <alignment horizontal="center" vertical="top"/>
    </xf>
    <xf numFmtId="0" fontId="18" fillId="0" borderId="8" xfId="0" applyFont="1" applyBorder="1" applyAlignment="1">
      <alignment horizontal="center"/>
    </xf>
    <xf numFmtId="0" fontId="29" fillId="0" borderId="111" xfId="0" applyFont="1" applyBorder="1" applyAlignment="1">
      <alignment horizontal="center" vertical="center" shrinkToFit="1"/>
    </xf>
    <xf numFmtId="0" fontId="29" fillId="2" borderId="165" xfId="0" applyFont="1" applyFill="1" applyBorder="1" applyAlignment="1">
      <alignment horizontal="center" vertical="center" shrinkToFit="1"/>
    </xf>
    <xf numFmtId="0" fontId="29" fillId="0" borderId="165" xfId="0" applyFont="1" applyBorder="1" applyAlignment="1">
      <alignment horizontal="center" vertical="center" shrinkToFit="1"/>
    </xf>
    <xf numFmtId="0" fontId="29" fillId="2" borderId="8" xfId="0" applyFont="1" applyFill="1" applyBorder="1" applyAlignment="1">
      <alignment horizontal="center" vertical="center" shrinkToFit="1"/>
    </xf>
    <xf numFmtId="0" fontId="29" fillId="0" borderId="8" xfId="0" applyFont="1" applyBorder="1" applyAlignment="1">
      <alignment horizontal="center" vertical="center" shrinkToFit="1"/>
    </xf>
    <xf numFmtId="0" fontId="29" fillId="2" borderId="92" xfId="0" applyFont="1" applyFill="1" applyBorder="1" applyAlignment="1">
      <alignment horizontal="center" vertical="center" shrinkToFit="1"/>
    </xf>
    <xf numFmtId="0" fontId="2" fillId="0" borderId="111" xfId="0" applyFont="1" applyBorder="1" applyAlignment="1">
      <alignment horizontal="center" vertical="center" shrinkToFit="1"/>
    </xf>
    <xf numFmtId="178" fontId="2" fillId="0" borderId="92" xfId="0" applyNumberFormat="1" applyFont="1" applyBorder="1" applyAlignment="1">
      <alignment horizontal="center" vertical="center" shrinkToFit="1"/>
    </xf>
    <xf numFmtId="0" fontId="0" fillId="0" borderId="67" xfId="0" applyBorder="1" applyAlignment="1">
      <alignment horizontal="center" vertical="center"/>
    </xf>
    <xf numFmtId="0" fontId="29" fillId="0" borderId="67" xfId="0" applyFont="1" applyBorder="1" applyAlignment="1">
      <alignment horizontal="center" vertical="center" shrinkToFit="1"/>
    </xf>
    <xf numFmtId="0" fontId="29" fillId="0" borderId="65" xfId="0" applyFont="1" applyBorder="1" applyAlignment="1">
      <alignment horizontal="center" vertical="center" shrinkToFit="1"/>
    </xf>
    <xf numFmtId="0" fontId="2" fillId="0" borderId="0" xfId="0" applyFont="1">
      <alignment vertical="center"/>
    </xf>
    <xf numFmtId="0" fontId="0" fillId="0" borderId="104" xfId="0" applyBorder="1">
      <alignment vertical="center"/>
    </xf>
    <xf numFmtId="0" fontId="0" fillId="0" borderId="104" xfId="0" applyBorder="1" applyAlignment="1">
      <alignment vertical="top" wrapText="1"/>
    </xf>
    <xf numFmtId="0" fontId="0" fillId="0" borderId="104" xfId="0" applyBorder="1" applyAlignment="1">
      <alignment vertical="center" wrapText="1"/>
    </xf>
    <xf numFmtId="0" fontId="0" fillId="0" borderId="104" xfId="0" applyBorder="1" applyAlignment="1">
      <alignment horizontal="center" vertical="center"/>
    </xf>
    <xf numFmtId="0" fontId="30" fillId="0" borderId="104" xfId="0" applyFont="1" applyBorder="1" applyAlignment="1">
      <alignment horizontal="center" vertical="center"/>
    </xf>
    <xf numFmtId="0" fontId="2" fillId="0" borderId="172" xfId="0" applyFont="1" applyBorder="1" applyAlignment="1">
      <alignment horizontal="center" vertical="center" shrinkToFit="1"/>
    </xf>
    <xf numFmtId="0" fontId="2" fillId="0" borderId="173" xfId="0" applyFont="1" applyBorder="1" applyAlignment="1">
      <alignment horizontal="center" vertical="center" shrinkToFit="1"/>
    </xf>
    <xf numFmtId="0" fontId="2" fillId="0" borderId="174" xfId="0" applyFont="1" applyBorder="1" applyAlignment="1">
      <alignment horizontal="center" vertical="center" shrinkToFit="1"/>
    </xf>
    <xf numFmtId="0" fontId="9" fillId="0" borderId="26" xfId="0" applyFont="1" applyBorder="1" applyAlignment="1">
      <alignment horizontal="center" vertical="center"/>
    </xf>
    <xf numFmtId="0" fontId="10" fillId="0" borderId="26" xfId="0" applyFont="1" applyBorder="1" applyAlignment="1">
      <alignment horizontal="left" vertical="center"/>
    </xf>
    <xf numFmtId="0" fontId="29" fillId="0" borderId="69" xfId="0" applyFont="1" applyBorder="1" applyAlignment="1">
      <alignment horizontal="center" vertical="center" shrinkToFit="1"/>
    </xf>
    <xf numFmtId="0" fontId="29" fillId="0" borderId="49" xfId="0" applyFont="1" applyBorder="1" applyAlignment="1">
      <alignment horizontal="center" vertical="center" shrinkToFit="1"/>
    </xf>
    <xf numFmtId="0" fontId="29" fillId="0" borderId="147" xfId="0" applyFont="1" applyBorder="1" applyAlignment="1">
      <alignment horizontal="center" vertical="center" shrinkToFit="1"/>
    </xf>
    <xf numFmtId="0" fontId="29" fillId="0" borderId="158" xfId="0" applyFont="1" applyBorder="1" applyAlignment="1">
      <alignment horizontal="center" vertical="center" shrinkToFit="1"/>
    </xf>
    <xf numFmtId="0" fontId="29" fillId="0" borderId="150" xfId="0" applyFont="1" applyBorder="1" applyAlignment="1">
      <alignment horizontal="center" vertical="center" shrinkToFit="1"/>
    </xf>
    <xf numFmtId="0" fontId="29" fillId="0" borderId="160" xfId="0" applyFont="1" applyBorder="1" applyAlignment="1">
      <alignment horizontal="center" vertical="center" shrinkToFit="1"/>
    </xf>
    <xf numFmtId="0" fontId="29" fillId="0" borderId="0" xfId="0" applyFont="1" applyAlignment="1">
      <alignment horizontal="center" vertical="center" shrinkToFit="1"/>
    </xf>
    <xf numFmtId="0" fontId="29" fillId="2" borderId="87" xfId="0" applyFont="1" applyFill="1" applyBorder="1" applyAlignment="1">
      <alignment horizontal="center" vertical="center" shrinkToFit="1"/>
    </xf>
    <xf numFmtId="0" fontId="9" fillId="0" borderId="27" xfId="0" applyFont="1" applyBorder="1" applyAlignment="1">
      <alignment horizontal="center" vertical="center"/>
    </xf>
    <xf numFmtId="0" fontId="10" fillId="0" borderId="27" xfId="0" applyFont="1" applyBorder="1" applyAlignment="1">
      <alignment horizontal="left" vertical="center"/>
    </xf>
    <xf numFmtId="0" fontId="30" fillId="0" borderId="0" xfId="0" applyFont="1">
      <alignment vertical="center"/>
    </xf>
    <xf numFmtId="0" fontId="19" fillId="3" borderId="63" xfId="0" applyFont="1" applyFill="1" applyBorder="1" applyAlignment="1">
      <alignment horizontal="center"/>
    </xf>
    <xf numFmtId="0" fontId="19" fillId="3" borderId="75" xfId="0" applyFont="1" applyFill="1" applyBorder="1" applyAlignment="1">
      <alignment horizontal="center"/>
    </xf>
    <xf numFmtId="0" fontId="19" fillId="3" borderId="176" xfId="0" applyFont="1" applyFill="1" applyBorder="1" applyAlignment="1">
      <alignment horizontal="center"/>
    </xf>
    <xf numFmtId="0" fontId="19" fillId="3" borderId="175" xfId="0" applyFont="1" applyFill="1" applyBorder="1" applyAlignment="1">
      <alignment horizontal="center"/>
    </xf>
    <xf numFmtId="0" fontId="18" fillId="3" borderId="57" xfId="0" applyFont="1" applyFill="1" applyBorder="1" applyAlignment="1">
      <alignment horizontal="center"/>
    </xf>
    <xf numFmtId="0" fontId="18" fillId="3" borderId="83" xfId="0" applyFont="1" applyFill="1" applyBorder="1" applyAlignment="1">
      <alignment horizontal="center"/>
    </xf>
    <xf numFmtId="0" fontId="18" fillId="3" borderId="58" xfId="0" applyFont="1" applyFill="1" applyBorder="1" applyAlignment="1">
      <alignment horizontal="center"/>
    </xf>
    <xf numFmtId="0" fontId="19" fillId="3" borderId="75" xfId="0" applyFont="1" applyFill="1" applyBorder="1" applyAlignment="1">
      <alignment horizontal="center" vertical="top"/>
    </xf>
    <xf numFmtId="0" fontId="19" fillId="3" borderId="65" xfId="0" applyFont="1" applyFill="1" applyBorder="1" applyAlignment="1">
      <alignment horizontal="center" vertical="top"/>
    </xf>
    <xf numFmtId="0" fontId="19" fillId="3" borderId="66" xfId="0" applyFont="1" applyFill="1" applyBorder="1" applyAlignment="1">
      <alignment horizontal="center" vertical="top"/>
    </xf>
    <xf numFmtId="0" fontId="10" fillId="3" borderId="75" xfId="0" applyFont="1" applyFill="1" applyBorder="1" applyAlignment="1">
      <alignment horizontal="center"/>
    </xf>
    <xf numFmtId="0" fontId="10" fillId="3" borderId="65" xfId="0" applyFont="1" applyFill="1" applyBorder="1" applyAlignment="1">
      <alignment horizontal="center"/>
    </xf>
    <xf numFmtId="0" fontId="19" fillId="3" borderId="177" xfId="0" applyFont="1" applyFill="1" applyBorder="1" applyAlignment="1">
      <alignment horizontal="center" vertical="top"/>
    </xf>
    <xf numFmtId="0" fontId="19" fillId="3" borderId="178" xfId="0" applyFont="1" applyFill="1" applyBorder="1" applyAlignment="1">
      <alignment horizontal="center" vertical="top"/>
    </xf>
    <xf numFmtId="0" fontId="19" fillId="3" borderId="179" xfId="0" applyFont="1" applyFill="1" applyBorder="1" applyAlignment="1">
      <alignment horizontal="center" vertical="top"/>
    </xf>
    <xf numFmtId="0" fontId="19" fillId="3" borderId="64" xfId="0" applyFont="1" applyFill="1" applyBorder="1" applyAlignment="1">
      <alignment horizontal="center"/>
    </xf>
    <xf numFmtId="0" fontId="19" fillId="3" borderId="66" xfId="0" applyFont="1" applyFill="1" applyBorder="1" applyAlignment="1">
      <alignment horizontal="center"/>
    </xf>
    <xf numFmtId="0" fontId="19" fillId="3" borderId="65" xfId="0" applyFont="1" applyFill="1" applyBorder="1" applyAlignment="1">
      <alignment horizontal="center"/>
    </xf>
    <xf numFmtId="0" fontId="19" fillId="3" borderId="67" xfId="0" applyFont="1" applyFill="1" applyBorder="1" applyAlignment="1">
      <alignment horizontal="center"/>
    </xf>
    <xf numFmtId="0" fontId="19" fillId="3" borderId="50" xfId="0" applyFont="1" applyFill="1" applyBorder="1" applyAlignment="1">
      <alignment horizontal="center" vertical="top"/>
    </xf>
    <xf numFmtId="0" fontId="18" fillId="3" borderId="59" xfId="0" applyFont="1" applyFill="1" applyBorder="1" applyAlignment="1">
      <alignment horizontal="center"/>
    </xf>
    <xf numFmtId="0" fontId="18" fillId="3" borderId="60" xfId="0" applyFont="1" applyFill="1" applyBorder="1" applyAlignment="1">
      <alignment horizontal="center"/>
    </xf>
    <xf numFmtId="0" fontId="18" fillId="3" borderId="61" xfId="0" applyFont="1" applyFill="1" applyBorder="1" applyAlignment="1">
      <alignment horizontal="center"/>
    </xf>
    <xf numFmtId="0" fontId="18" fillId="3" borderId="8" xfId="0" applyFont="1" applyFill="1" applyBorder="1" applyAlignment="1">
      <alignment horizontal="center"/>
    </xf>
    <xf numFmtId="0" fontId="18" fillId="3" borderId="84" xfId="0" applyFont="1" applyFill="1" applyBorder="1" applyAlignment="1">
      <alignment horizontal="center"/>
    </xf>
    <xf numFmtId="0" fontId="18" fillId="3" borderId="87" xfId="0" applyFont="1" applyFill="1" applyBorder="1" applyAlignment="1">
      <alignment horizontal="center"/>
    </xf>
    <xf numFmtId="0" fontId="19" fillId="3" borderId="57" xfId="0" applyFont="1" applyFill="1" applyBorder="1" applyAlignment="1">
      <alignment vertical="top" wrapText="1"/>
    </xf>
    <xf numFmtId="0" fontId="19" fillId="3" borderId="58" xfId="0" applyFont="1" applyFill="1" applyBorder="1" applyAlignment="1">
      <alignment horizontal="center" vertical="top" wrapText="1"/>
    </xf>
    <xf numFmtId="0" fontId="19" fillId="3" borderId="57" xfId="0" applyFont="1" applyFill="1" applyBorder="1" applyAlignment="1">
      <alignment horizontal="center" vertical="top" wrapText="1"/>
    </xf>
    <xf numFmtId="0" fontId="19" fillId="3" borderId="59" xfId="0" applyFont="1" applyFill="1" applyBorder="1" applyAlignment="1">
      <alignment horizontal="center" vertical="top" wrapText="1"/>
    </xf>
    <xf numFmtId="0" fontId="19" fillId="3" borderId="61" xfId="0" applyFont="1" applyFill="1" applyBorder="1" applyAlignment="1">
      <alignment horizontal="center" vertical="top" wrapText="1"/>
    </xf>
    <xf numFmtId="0" fontId="19" fillId="3" borderId="8" xfId="0" applyFont="1" applyFill="1" applyBorder="1" applyAlignment="1">
      <alignment horizontal="center" vertical="top" wrapText="1"/>
    </xf>
    <xf numFmtId="0" fontId="19" fillId="3" borderId="60" xfId="0" applyFont="1" applyFill="1" applyBorder="1" applyAlignment="1">
      <alignment horizontal="center" vertical="top" wrapText="1"/>
    </xf>
    <xf numFmtId="0" fontId="19" fillId="3" borderId="62" xfId="0" applyFont="1" applyFill="1" applyBorder="1" applyAlignment="1">
      <alignment horizontal="center" vertical="top" wrapText="1"/>
    </xf>
    <xf numFmtId="0" fontId="18" fillId="3" borderId="85" xfId="0" applyFont="1" applyFill="1" applyBorder="1" applyAlignment="1">
      <alignment horizontal="center"/>
    </xf>
    <xf numFmtId="0" fontId="18" fillId="3" borderId="86" xfId="0" applyFont="1" applyFill="1" applyBorder="1" applyAlignment="1">
      <alignment horizontal="center"/>
    </xf>
    <xf numFmtId="0" fontId="19" fillId="3" borderId="63" xfId="0" applyFont="1" applyFill="1" applyBorder="1" applyAlignment="1">
      <alignment horizontal="center" vertical="top"/>
    </xf>
    <xf numFmtId="0" fontId="19" fillId="3" borderId="64" xfId="0" applyFont="1" applyFill="1" applyBorder="1" applyAlignment="1">
      <alignment horizontal="center" vertical="top"/>
    </xf>
    <xf numFmtId="0" fontId="19" fillId="3" borderId="67" xfId="0" applyFont="1" applyFill="1" applyBorder="1" applyAlignment="1">
      <alignment horizontal="center" vertical="top"/>
    </xf>
    <xf numFmtId="0" fontId="10" fillId="3" borderId="67" xfId="0" applyFont="1" applyFill="1" applyBorder="1" applyAlignment="1">
      <alignment horizontal="center"/>
    </xf>
    <xf numFmtId="0" fontId="19" fillId="3" borderId="53" xfId="0" applyFont="1" applyFill="1" applyBorder="1" applyAlignment="1">
      <alignment horizontal="center" vertical="top" wrapText="1"/>
    </xf>
    <xf numFmtId="0" fontId="37" fillId="0" borderId="0" xfId="0" applyFont="1" applyAlignment="1">
      <alignment vertical="center" wrapText="1"/>
    </xf>
    <xf numFmtId="0" fontId="38" fillId="0" borderId="68" xfId="0" applyFont="1" applyBorder="1">
      <alignment vertical="center"/>
    </xf>
    <xf numFmtId="177" fontId="38" fillId="0" borderId="104" xfId="0" applyNumberFormat="1" applyFont="1" applyBorder="1">
      <alignment vertical="center"/>
    </xf>
    <xf numFmtId="0" fontId="2" fillId="2" borderId="13"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99" xfId="0" applyFont="1" applyFill="1" applyBorder="1" applyAlignment="1">
      <alignment horizontal="center" vertical="center"/>
    </xf>
    <xf numFmtId="0" fontId="2" fillId="2" borderId="88" xfId="0" applyFont="1" applyFill="1" applyBorder="1" applyAlignment="1">
      <alignment horizontal="center" vertical="center"/>
    </xf>
    <xf numFmtId="0" fontId="18" fillId="2" borderId="18" xfId="0" applyFont="1" applyFill="1" applyBorder="1" applyAlignment="1">
      <alignment horizontal="center" vertical="center" shrinkToFit="1"/>
    </xf>
    <xf numFmtId="0" fontId="18" fillId="2" borderId="1" xfId="0" applyFont="1" applyFill="1" applyBorder="1" applyAlignment="1">
      <alignment horizontal="center" vertical="center" shrinkToFit="1"/>
    </xf>
    <xf numFmtId="0" fontId="2" fillId="2" borderId="82" xfId="0" applyFont="1" applyFill="1" applyBorder="1" applyAlignment="1">
      <alignment horizontal="center" vertical="center"/>
    </xf>
    <xf numFmtId="0" fontId="18" fillId="2" borderId="82" xfId="0" applyFont="1" applyFill="1" applyBorder="1" applyAlignment="1">
      <alignment horizontal="center" vertical="center" shrinkToFit="1"/>
    </xf>
    <xf numFmtId="0" fontId="18" fillId="2" borderId="81" xfId="0" applyFont="1" applyFill="1" applyBorder="1" applyAlignment="1">
      <alignment horizontal="center" vertical="center" shrinkToFit="1"/>
    </xf>
    <xf numFmtId="181" fontId="2" fillId="0" borderId="122" xfId="0" applyNumberFormat="1" applyFont="1" applyBorder="1" applyAlignment="1">
      <alignment horizontal="center" vertical="center" shrinkToFit="1"/>
    </xf>
    <xf numFmtId="181" fontId="2" fillId="0" borderId="124" xfId="0" applyNumberFormat="1" applyFont="1" applyBorder="1" applyAlignment="1">
      <alignment horizontal="center" vertical="center" shrinkToFit="1"/>
    </xf>
    <xf numFmtId="181" fontId="2" fillId="0" borderId="127" xfId="0" applyNumberFormat="1" applyFont="1" applyBorder="1" applyAlignment="1">
      <alignment horizontal="center" vertical="center" shrinkToFit="1"/>
    </xf>
    <xf numFmtId="0" fontId="2" fillId="0" borderId="180" xfId="0" applyFont="1" applyBorder="1">
      <alignment vertical="center"/>
    </xf>
    <xf numFmtId="182" fontId="18" fillId="0" borderId="9" xfId="0" applyNumberFormat="1" applyFont="1" applyBorder="1" applyAlignment="1">
      <alignment horizontal="center" vertical="center"/>
    </xf>
    <xf numFmtId="182" fontId="18" fillId="2" borderId="10" xfId="0" applyNumberFormat="1" applyFont="1" applyFill="1" applyBorder="1" applyAlignment="1">
      <alignment horizontal="center" vertical="center"/>
    </xf>
    <xf numFmtId="182" fontId="18" fillId="0" borderId="10" xfId="0" applyNumberFormat="1" applyFont="1" applyBorder="1" applyAlignment="1">
      <alignment horizontal="center" vertical="center"/>
    </xf>
    <xf numFmtId="182" fontId="18" fillId="2" borderId="81" xfId="0" applyNumberFormat="1" applyFont="1" applyFill="1" applyBorder="1" applyAlignment="1">
      <alignment horizontal="center" vertical="center"/>
    </xf>
    <xf numFmtId="182" fontId="18" fillId="2" borderId="97" xfId="0" applyNumberFormat="1" applyFont="1" applyFill="1" applyBorder="1" applyAlignment="1">
      <alignment horizontal="center" vertical="center"/>
    </xf>
    <xf numFmtId="0" fontId="36" fillId="0" borderId="0" xfId="0" applyFont="1">
      <alignment vertical="center"/>
    </xf>
    <xf numFmtId="0" fontId="43" fillId="0" borderId="13" xfId="0" applyFont="1" applyBorder="1" applyAlignment="1">
      <alignment horizontal="center" vertical="center"/>
    </xf>
    <xf numFmtId="0" fontId="43" fillId="0" borderId="73" xfId="0" applyFont="1" applyBorder="1" applyAlignment="1">
      <alignment horizontal="center" vertical="center"/>
    </xf>
    <xf numFmtId="0" fontId="43" fillId="0" borderId="105" xfId="0" applyFont="1" applyBorder="1" applyAlignment="1">
      <alignment horizontal="center" vertical="center"/>
    </xf>
    <xf numFmtId="0" fontId="43" fillId="0" borderId="72" xfId="0" applyFont="1" applyBorder="1" applyAlignment="1">
      <alignment horizontal="center" vertical="center"/>
    </xf>
    <xf numFmtId="0" fontId="43" fillId="0" borderId="13" xfId="0" applyFont="1" applyBorder="1" applyAlignment="1">
      <alignment horizontal="center" vertical="center" shrinkToFit="1"/>
    </xf>
    <xf numFmtId="0" fontId="43" fillId="0" borderId="1" xfId="0" applyFont="1" applyBorder="1" applyAlignment="1">
      <alignment horizontal="center" vertical="center"/>
    </xf>
    <xf numFmtId="0" fontId="43" fillId="0" borderId="1" xfId="0" applyFont="1" applyBorder="1" applyAlignment="1">
      <alignment horizontal="center" vertical="center" shrinkToFit="1"/>
    </xf>
    <xf numFmtId="0" fontId="43" fillId="0" borderId="91" xfId="0" applyFont="1" applyBorder="1" applyAlignment="1">
      <alignment horizontal="center" vertical="center"/>
    </xf>
    <xf numFmtId="0" fontId="43" fillId="0" borderId="84" xfId="0" applyFont="1" applyBorder="1" applyAlignment="1">
      <alignment horizontal="center" vertical="center"/>
    </xf>
    <xf numFmtId="0" fontId="43" fillId="0" borderId="85" xfId="0" applyFont="1" applyBorder="1" applyAlignment="1">
      <alignment horizontal="center" vertical="center"/>
    </xf>
    <xf numFmtId="0" fontId="43" fillId="0" borderId="80" xfId="0" applyFont="1" applyBorder="1" applyAlignment="1">
      <alignment horizontal="center" vertical="center"/>
    </xf>
    <xf numFmtId="0" fontId="43" fillId="0" borderId="80" xfId="0" applyFont="1" applyBorder="1" applyAlignment="1">
      <alignment horizontal="center" vertical="center" shrinkToFit="1"/>
    </xf>
    <xf numFmtId="0" fontId="43" fillId="0" borderId="66" xfId="0" applyFont="1" applyBorder="1" applyAlignment="1">
      <alignment horizontal="center" vertical="center"/>
    </xf>
    <xf numFmtId="0" fontId="43" fillId="0" borderId="75" xfId="0" applyFont="1" applyBorder="1" applyAlignment="1">
      <alignment horizontal="center" vertical="center"/>
    </xf>
    <xf numFmtId="0" fontId="43" fillId="0" borderId="65" xfId="0" applyFont="1" applyBorder="1" applyAlignment="1">
      <alignment horizontal="center" vertical="center"/>
    </xf>
    <xf numFmtId="0" fontId="43" fillId="0" borderId="99" xfId="0" applyFont="1" applyBorder="1" applyAlignment="1">
      <alignment horizontal="center" vertical="center"/>
    </xf>
    <xf numFmtId="0" fontId="42" fillId="0" borderId="8" xfId="0" applyFont="1" applyBorder="1">
      <alignment vertical="center"/>
    </xf>
    <xf numFmtId="0" fontId="43" fillId="0" borderId="0" xfId="0" applyFont="1" applyAlignment="1">
      <alignment horizontal="center" vertical="center"/>
    </xf>
    <xf numFmtId="0" fontId="43" fillId="0" borderId="0" xfId="0" applyFont="1" applyAlignment="1">
      <alignment horizontal="left" vertical="center"/>
    </xf>
    <xf numFmtId="0" fontId="43" fillId="0" borderId="181" xfId="0" applyFont="1" applyBorder="1" applyAlignment="1">
      <alignment horizontal="center" vertical="center"/>
    </xf>
    <xf numFmtId="182" fontId="43" fillId="0" borderId="73" xfId="0" applyNumberFormat="1" applyFont="1" applyBorder="1" applyAlignment="1">
      <alignment horizontal="center" vertical="center"/>
    </xf>
    <xf numFmtId="182" fontId="43" fillId="0" borderId="105" xfId="0" applyNumberFormat="1" applyFont="1" applyBorder="1" applyAlignment="1">
      <alignment horizontal="center" vertical="center"/>
    </xf>
    <xf numFmtId="182" fontId="43" fillId="0" borderId="72" xfId="0" applyNumberFormat="1" applyFont="1" applyBorder="1" applyAlignment="1">
      <alignment horizontal="center" vertical="center"/>
    </xf>
    <xf numFmtId="0" fontId="43" fillId="0" borderId="0" xfId="0" applyFont="1">
      <alignment vertical="center"/>
    </xf>
    <xf numFmtId="0" fontId="42" fillId="0" borderId="0" xfId="0" applyFont="1">
      <alignment vertical="center"/>
    </xf>
    <xf numFmtId="183" fontId="2" fillId="0" borderId="182" xfId="0" applyNumberFormat="1" applyFont="1" applyBorder="1" applyAlignment="1">
      <alignment horizontal="center" vertical="center" shrinkToFit="1"/>
    </xf>
    <xf numFmtId="182" fontId="18" fillId="0" borderId="11" xfId="0" applyNumberFormat="1" applyFont="1" applyBorder="1" applyAlignment="1">
      <alignment horizontal="center" vertical="center" shrinkToFit="1"/>
    </xf>
    <xf numFmtId="182" fontId="18" fillId="0" borderId="63" xfId="0" applyNumberFormat="1" applyFont="1" applyBorder="1" applyAlignment="1">
      <alignment horizontal="center" vertical="center"/>
    </xf>
    <xf numFmtId="182" fontId="18" fillId="0" borderId="18" xfId="0" applyNumberFormat="1" applyFont="1" applyBorder="1" applyAlignment="1">
      <alignment horizontal="center"/>
    </xf>
    <xf numFmtId="182" fontId="18" fillId="0" borderId="1" xfId="0" applyNumberFormat="1" applyFont="1" applyBorder="1" applyAlignment="1">
      <alignment horizontal="center"/>
    </xf>
    <xf numFmtId="182" fontId="18" fillId="0" borderId="6" xfId="0" applyNumberFormat="1" applyFont="1" applyBorder="1" applyAlignment="1">
      <alignment horizontal="center"/>
    </xf>
    <xf numFmtId="182" fontId="18" fillId="0" borderId="82" xfId="0" applyNumberFormat="1" applyFont="1" applyBorder="1" applyAlignment="1">
      <alignment horizontal="center"/>
    </xf>
    <xf numFmtId="182" fontId="18" fillId="0" borderId="88" xfId="0" applyNumberFormat="1" applyFont="1" applyBorder="1" applyAlignment="1">
      <alignment horizontal="center"/>
    </xf>
    <xf numFmtId="182" fontId="18" fillId="3" borderId="89" xfId="0" applyNumberFormat="1" applyFont="1" applyFill="1" applyBorder="1" applyAlignment="1">
      <alignment horizontal="center"/>
    </xf>
    <xf numFmtId="182" fontId="18" fillId="3" borderId="90" xfId="0" applyNumberFormat="1" applyFont="1" applyFill="1" applyBorder="1" applyAlignment="1">
      <alignment horizontal="center"/>
    </xf>
    <xf numFmtId="182" fontId="18" fillId="0" borderId="89" xfId="0" applyNumberFormat="1" applyFont="1" applyBorder="1" applyAlignment="1">
      <alignment horizontal="center"/>
    </xf>
    <xf numFmtId="182" fontId="18" fillId="0" borderId="85" xfId="0" applyNumberFormat="1" applyFont="1" applyBorder="1" applyAlignment="1">
      <alignment horizontal="center"/>
    </xf>
    <xf numFmtId="182" fontId="18" fillId="0" borderId="91" xfId="0" applyNumberFormat="1" applyFont="1" applyBorder="1" applyAlignment="1">
      <alignment horizontal="center"/>
    </xf>
    <xf numFmtId="182" fontId="18" fillId="0" borderId="90" xfId="0" applyNumberFormat="1" applyFont="1" applyBorder="1" applyAlignment="1">
      <alignment horizontal="center"/>
    </xf>
    <xf numFmtId="182" fontId="18" fillId="3" borderId="85" xfId="0" applyNumberFormat="1" applyFont="1" applyFill="1" applyBorder="1" applyAlignment="1">
      <alignment horizontal="center"/>
    </xf>
    <xf numFmtId="182" fontId="18" fillId="3" borderId="86" xfId="0" applyNumberFormat="1" applyFont="1" applyFill="1" applyBorder="1" applyAlignment="1">
      <alignment horizontal="center"/>
    </xf>
    <xf numFmtId="182" fontId="18" fillId="3" borderId="92" xfId="0" applyNumberFormat="1" applyFont="1" applyFill="1" applyBorder="1" applyAlignment="1">
      <alignment horizontal="center"/>
    </xf>
    <xf numFmtId="182" fontId="18" fillId="3" borderId="91" xfId="0" applyNumberFormat="1" applyFont="1" applyFill="1" applyBorder="1" applyAlignment="1">
      <alignment horizontal="center"/>
    </xf>
    <xf numFmtId="182" fontId="18" fillId="3" borderId="87" xfId="0" applyNumberFormat="1" applyFont="1" applyFill="1" applyBorder="1" applyAlignment="1">
      <alignment horizontal="center"/>
    </xf>
    <xf numFmtId="182" fontId="18" fillId="0" borderId="79" xfId="0" applyNumberFormat="1" applyFont="1" applyBorder="1" applyAlignment="1">
      <alignment horizontal="center" vertical="center"/>
    </xf>
    <xf numFmtId="182" fontId="18" fillId="0" borderId="80" xfId="0" applyNumberFormat="1" applyFont="1" applyBorder="1" applyAlignment="1">
      <alignment horizontal="center" vertical="center"/>
    </xf>
    <xf numFmtId="182" fontId="18" fillId="0" borderId="15" xfId="0" applyNumberFormat="1" applyFont="1" applyBorder="1" applyAlignment="1">
      <alignment horizontal="center" vertical="center"/>
    </xf>
    <xf numFmtId="182" fontId="18" fillId="0" borderId="64" xfId="0" applyNumberFormat="1" applyFont="1" applyBorder="1" applyAlignment="1">
      <alignment horizontal="center" vertical="center"/>
    </xf>
    <xf numFmtId="182" fontId="18" fillId="0" borderId="65" xfId="0" applyNumberFormat="1" applyFont="1" applyBorder="1" applyAlignment="1">
      <alignment horizontal="center" vertical="center"/>
    </xf>
    <xf numFmtId="182" fontId="18" fillId="0" borderId="66" xfId="0" applyNumberFormat="1" applyFont="1" applyBorder="1" applyAlignment="1">
      <alignment horizontal="center" vertical="center"/>
    </xf>
    <xf numFmtId="182" fontId="18" fillId="0" borderId="67" xfId="0" applyNumberFormat="1" applyFont="1" applyBorder="1" applyAlignment="1">
      <alignment horizontal="center" vertical="center"/>
    </xf>
    <xf numFmtId="182" fontId="18" fillId="0" borderId="50" xfId="0" applyNumberFormat="1" applyFont="1" applyBorder="1" applyAlignment="1">
      <alignment horizontal="center" vertical="center"/>
    </xf>
    <xf numFmtId="182" fontId="18" fillId="2" borderId="11" xfId="0" applyNumberFormat="1" applyFont="1" applyFill="1" applyBorder="1" applyAlignment="1">
      <alignment horizontal="center" vertical="center"/>
    </xf>
    <xf numFmtId="182" fontId="18" fillId="2" borderId="13" xfId="0" applyNumberFormat="1" applyFont="1" applyFill="1" applyBorder="1" applyAlignment="1">
      <alignment horizontal="center" vertical="center"/>
    </xf>
    <xf numFmtId="182" fontId="18" fillId="2" borderId="12" xfId="0" applyNumberFormat="1" applyFont="1" applyFill="1" applyBorder="1" applyAlignment="1">
      <alignment horizontal="center" vertical="center"/>
    </xf>
    <xf numFmtId="182" fontId="18" fillId="2" borderId="63" xfId="0" applyNumberFormat="1" applyFont="1" applyFill="1" applyBorder="1" applyAlignment="1">
      <alignment horizontal="center" vertical="center"/>
    </xf>
    <xf numFmtId="182" fontId="18" fillId="2" borderId="64" xfId="0" applyNumberFormat="1" applyFont="1" applyFill="1" applyBorder="1" applyAlignment="1">
      <alignment horizontal="center" vertical="center"/>
    </xf>
    <xf numFmtId="182" fontId="18" fillId="2" borderId="65" xfId="0" applyNumberFormat="1" applyFont="1" applyFill="1" applyBorder="1" applyAlignment="1">
      <alignment horizontal="center" vertical="center"/>
    </xf>
    <xf numFmtId="182" fontId="18" fillId="2" borderId="66" xfId="0" applyNumberFormat="1" applyFont="1" applyFill="1" applyBorder="1" applyAlignment="1">
      <alignment horizontal="center" vertical="center"/>
    </xf>
    <xf numFmtId="182" fontId="18" fillId="2" borderId="67" xfId="0" applyNumberFormat="1" applyFont="1" applyFill="1" applyBorder="1" applyAlignment="1">
      <alignment horizontal="center" vertical="center"/>
    </xf>
    <xf numFmtId="182" fontId="18" fillId="2" borderId="50" xfId="0" applyNumberFormat="1" applyFont="1" applyFill="1" applyBorder="1" applyAlignment="1">
      <alignment horizontal="center" vertical="center"/>
    </xf>
    <xf numFmtId="182" fontId="18" fillId="0" borderId="11" xfId="0" applyNumberFormat="1" applyFont="1" applyBorder="1" applyAlignment="1">
      <alignment horizontal="center" vertical="center"/>
    </xf>
    <xf numFmtId="182" fontId="18" fillId="0" borderId="13" xfId="0" applyNumberFormat="1" applyFont="1" applyBorder="1" applyAlignment="1">
      <alignment horizontal="center" vertical="center"/>
    </xf>
    <xf numFmtId="182" fontId="18" fillId="0" borderId="12" xfId="0" applyNumberFormat="1" applyFont="1" applyBorder="1" applyAlignment="1">
      <alignment horizontal="center" vertical="center"/>
    </xf>
    <xf numFmtId="182" fontId="18" fillId="2" borderId="98" xfId="0" applyNumberFormat="1" applyFont="1" applyFill="1" applyBorder="1" applyAlignment="1">
      <alignment horizontal="center" vertical="center"/>
    </xf>
    <xf numFmtId="182" fontId="18" fillId="2" borderId="99" xfId="0" applyNumberFormat="1" applyFont="1" applyFill="1" applyBorder="1" applyAlignment="1">
      <alignment horizontal="center" vertical="center"/>
    </xf>
    <xf numFmtId="182" fontId="18" fillId="2" borderId="88" xfId="0" applyNumberFormat="1" applyFont="1" applyFill="1" applyBorder="1" applyAlignment="1">
      <alignment horizontal="center" vertical="center"/>
    </xf>
    <xf numFmtId="182" fontId="18" fillId="0" borderId="21" xfId="0" applyNumberFormat="1" applyFont="1" applyBorder="1" applyAlignment="1">
      <alignment horizontal="center" vertical="center"/>
    </xf>
    <xf numFmtId="182" fontId="18" fillId="0" borderId="17" xfId="0" applyNumberFormat="1" applyFont="1" applyBorder="1" applyAlignment="1">
      <alignment horizontal="center" vertical="center"/>
    </xf>
    <xf numFmtId="182" fontId="18" fillId="0" borderId="22" xfId="0" applyNumberFormat="1" applyFont="1" applyBorder="1" applyAlignment="1">
      <alignment horizontal="center" vertical="center"/>
    </xf>
    <xf numFmtId="0" fontId="42" fillId="0" borderId="9" xfId="0" applyFont="1" applyBorder="1" applyAlignment="1">
      <alignment horizontal="center" vertical="center" wrapText="1"/>
    </xf>
    <xf numFmtId="0" fontId="42" fillId="0" borderId="10" xfId="0" applyFont="1" applyBorder="1" applyAlignment="1">
      <alignment horizontal="center" vertical="center" wrapText="1"/>
    </xf>
    <xf numFmtId="0" fontId="42" fillId="0" borderId="97" xfId="0" applyFont="1" applyBorder="1" applyAlignment="1">
      <alignment horizontal="center" vertical="center" wrapText="1"/>
    </xf>
    <xf numFmtId="0" fontId="30" fillId="0" borderId="0" xfId="0" applyFont="1" applyAlignment="1">
      <alignment horizontal="left" vertical="center"/>
    </xf>
    <xf numFmtId="0" fontId="30" fillId="0" borderId="137" xfId="0" applyFont="1" applyBorder="1">
      <alignment vertical="center"/>
    </xf>
    <xf numFmtId="0" fontId="30" fillId="0" borderId="120" xfId="0" applyFont="1" applyBorder="1">
      <alignment vertical="center"/>
    </xf>
    <xf numFmtId="181" fontId="2" fillId="0" borderId="134" xfId="0" applyNumberFormat="1" applyFont="1" applyBorder="1" applyAlignment="1">
      <alignment horizontal="center" vertical="top"/>
    </xf>
    <xf numFmtId="181" fontId="2" fillId="0" borderId="98" xfId="0" applyNumberFormat="1" applyFont="1" applyBorder="1" applyAlignment="1">
      <alignment horizontal="center" vertical="center"/>
    </xf>
    <xf numFmtId="181" fontId="6" fillId="0" borderId="134" xfId="0" applyNumberFormat="1" applyFont="1" applyBorder="1" applyAlignment="1">
      <alignment horizontal="center" vertical="center"/>
    </xf>
    <xf numFmtId="181" fontId="2" fillId="0" borderId="134" xfId="0" applyNumberFormat="1" applyFont="1" applyBorder="1" applyAlignment="1">
      <alignment horizontal="center" vertical="center"/>
    </xf>
    <xf numFmtId="0" fontId="45" fillId="0" borderId="112" xfId="0" applyFont="1" applyBorder="1" applyAlignment="1">
      <alignment horizontal="left" vertical="center"/>
    </xf>
    <xf numFmtId="182" fontId="18" fillId="2" borderId="89" xfId="0" applyNumberFormat="1" applyFont="1" applyFill="1" applyBorder="1" applyAlignment="1">
      <alignment horizontal="center" vertical="center"/>
    </xf>
    <xf numFmtId="182" fontId="18" fillId="2" borderId="90" xfId="0" applyNumberFormat="1" applyFont="1" applyFill="1" applyBorder="1" applyAlignment="1">
      <alignment horizontal="center" vertical="center"/>
    </xf>
    <xf numFmtId="182" fontId="18" fillId="2" borderId="85" xfId="0" applyNumberFormat="1" applyFont="1" applyFill="1" applyBorder="1" applyAlignment="1">
      <alignment horizontal="center" vertical="center"/>
    </xf>
    <xf numFmtId="182" fontId="18" fillId="2" borderId="91" xfId="0" applyNumberFormat="1" applyFont="1" applyFill="1" applyBorder="1" applyAlignment="1">
      <alignment horizontal="center" vertical="center"/>
    </xf>
    <xf numFmtId="182" fontId="18" fillId="2" borderId="86" xfId="0" applyNumberFormat="1" applyFont="1" applyFill="1" applyBorder="1" applyAlignment="1">
      <alignment horizontal="center" vertical="center"/>
    </xf>
    <xf numFmtId="182" fontId="18" fillId="2" borderId="87" xfId="0" applyNumberFormat="1" applyFont="1" applyFill="1" applyBorder="1" applyAlignment="1">
      <alignment horizontal="center" vertical="center"/>
    </xf>
    <xf numFmtId="0" fontId="36" fillId="0" borderId="0" xfId="0" applyFont="1" applyAlignment="1"/>
    <xf numFmtId="0" fontId="36" fillId="0" borderId="13" xfId="0" applyFont="1" applyBorder="1" applyAlignment="1">
      <alignment horizontal="center" vertical="center"/>
    </xf>
    <xf numFmtId="0" fontId="36" fillId="0" borderId="165" xfId="0" applyFont="1" applyBorder="1" applyAlignment="1">
      <alignment horizontal="center" vertical="center"/>
    </xf>
    <xf numFmtId="0" fontId="2" fillId="0" borderId="17" xfId="0" applyFont="1" applyBorder="1" applyAlignment="1">
      <alignment horizontal="center" vertical="center"/>
    </xf>
    <xf numFmtId="0" fontId="18" fillId="0" borderId="17" xfId="0" applyFont="1" applyBorder="1" applyAlignment="1">
      <alignment horizontal="center" vertical="center" shrinkToFit="1"/>
    </xf>
    <xf numFmtId="0" fontId="2" fillId="0" borderId="22" xfId="0" applyFont="1" applyBorder="1" applyAlignment="1">
      <alignment horizontal="center" vertical="center"/>
    </xf>
    <xf numFmtId="0" fontId="36" fillId="0" borderId="2" xfId="0" applyFont="1" applyBorder="1" applyAlignment="1">
      <alignment horizontal="center" vertical="center"/>
    </xf>
    <xf numFmtId="0" fontId="36" fillId="0" borderId="153" xfId="0" applyFont="1" applyBorder="1">
      <alignment vertical="center"/>
    </xf>
    <xf numFmtId="0" fontId="36" fillId="0" borderId="183" xfId="0" applyFont="1" applyBorder="1" applyAlignment="1">
      <alignment horizontal="center" vertical="center"/>
    </xf>
    <xf numFmtId="0" fontId="36" fillId="0" borderId="184" xfId="0" applyFont="1" applyBorder="1">
      <alignment vertical="center"/>
    </xf>
    <xf numFmtId="0" fontId="36" fillId="0" borderId="185" xfId="0" applyFont="1" applyBorder="1" applyAlignment="1">
      <alignment horizontal="center" vertical="center"/>
    </xf>
    <xf numFmtId="0" fontId="36" fillId="0" borderId="17" xfId="0" applyFont="1" applyBorder="1" applyAlignment="1">
      <alignment horizontal="center" vertical="center"/>
    </xf>
    <xf numFmtId="0" fontId="36" fillId="0" borderId="186" xfId="0" applyFont="1" applyBorder="1">
      <alignment vertical="center"/>
    </xf>
    <xf numFmtId="0" fontId="36" fillId="0" borderId="187" xfId="0" applyFont="1" applyBorder="1" applyAlignment="1">
      <alignment horizontal="center" vertical="center"/>
    </xf>
    <xf numFmtId="0" fontId="20" fillId="0" borderId="145" xfId="0" applyFont="1" applyBorder="1" applyAlignment="1">
      <alignment horizontal="center" vertical="center"/>
    </xf>
    <xf numFmtId="0" fontId="20" fillId="0" borderId="146" xfId="0" applyFont="1" applyBorder="1" applyAlignment="1">
      <alignment horizontal="center" vertical="center"/>
    </xf>
    <xf numFmtId="0" fontId="19" fillId="0" borderId="69" xfId="0" applyFont="1" applyBorder="1" applyAlignment="1">
      <alignment horizontal="center" vertical="center"/>
    </xf>
    <xf numFmtId="0" fontId="0" fillId="0" borderId="69" xfId="0" applyBorder="1" applyAlignment="1">
      <alignment horizontal="center" vertical="center"/>
    </xf>
    <xf numFmtId="0" fontId="19" fillId="0" borderId="49" xfId="0" applyFont="1" applyBorder="1" applyAlignment="1">
      <alignment horizontal="center" vertical="center"/>
    </xf>
    <xf numFmtId="0" fontId="0" fillId="0" borderId="49" xfId="0" applyBorder="1" applyAlignment="1">
      <alignment horizontal="center" vertical="center"/>
    </xf>
    <xf numFmtId="0" fontId="19" fillId="0" borderId="158" xfId="0" applyFont="1" applyBorder="1" applyAlignment="1">
      <alignment horizontal="center" vertical="center"/>
    </xf>
    <xf numFmtId="0" fontId="0" fillId="0" borderId="158" xfId="0" applyBorder="1" applyAlignment="1">
      <alignment horizontal="center" vertical="center"/>
    </xf>
    <xf numFmtId="0" fontId="19" fillId="0" borderId="150" xfId="0" applyFont="1" applyBorder="1" applyAlignment="1">
      <alignment horizontal="center" vertical="center"/>
    </xf>
    <xf numFmtId="0" fontId="0" fillId="0" borderId="150" xfId="0" applyBorder="1" applyAlignment="1">
      <alignment horizontal="center" vertical="center"/>
    </xf>
    <xf numFmtId="0" fontId="19" fillId="0" borderId="147" xfId="0" applyFont="1" applyBorder="1" applyAlignment="1">
      <alignment horizontal="center" vertical="center"/>
    </xf>
    <xf numFmtId="0" fontId="0" fillId="0" borderId="147" xfId="0" applyBorder="1" applyAlignment="1">
      <alignment horizontal="center" vertical="center"/>
    </xf>
    <xf numFmtId="0" fontId="19" fillId="3" borderId="48" xfId="0" applyFont="1" applyFill="1" applyBorder="1" applyAlignment="1">
      <alignment horizontal="center" vertical="center"/>
    </xf>
    <xf numFmtId="0" fontId="19" fillId="3" borderId="49" xfId="0" applyFont="1" applyFill="1" applyBorder="1" applyAlignment="1">
      <alignment horizontal="center" vertical="center"/>
    </xf>
    <xf numFmtId="0" fontId="19" fillId="0" borderId="160" xfId="0" applyFont="1" applyBorder="1" applyAlignment="1">
      <alignment horizontal="center" vertical="center"/>
    </xf>
    <xf numFmtId="0" fontId="0" fillId="0" borderId="160" xfId="0" applyBorder="1" applyAlignment="1">
      <alignment horizontal="center" vertical="center"/>
    </xf>
    <xf numFmtId="0" fontId="19" fillId="0" borderId="145" xfId="0" applyFont="1" applyBorder="1" applyAlignment="1">
      <alignment horizontal="center" vertical="center"/>
    </xf>
    <xf numFmtId="0" fontId="0" fillId="0" borderId="146" xfId="0" applyBorder="1" applyAlignment="1">
      <alignment horizontal="center" vertical="center"/>
    </xf>
    <xf numFmtId="0" fontId="20" fillId="0" borderId="155" xfId="0" applyFont="1" applyBorder="1" applyAlignment="1">
      <alignment horizontal="center" vertical="center"/>
    </xf>
    <xf numFmtId="0" fontId="21" fillId="0" borderId="160" xfId="0" applyFont="1" applyBorder="1" applyAlignment="1">
      <alignment horizontal="center" vertical="center"/>
    </xf>
    <xf numFmtId="0" fontId="20" fillId="0" borderId="156" xfId="0" applyFont="1" applyBorder="1" applyAlignment="1">
      <alignment horizontal="center" vertical="center"/>
    </xf>
    <xf numFmtId="0" fontId="20" fillId="0" borderId="158" xfId="0" applyFont="1" applyBorder="1" applyAlignment="1">
      <alignment horizontal="center" vertical="center"/>
    </xf>
    <xf numFmtId="0" fontId="20" fillId="0" borderId="48" xfId="0" applyFont="1" applyBorder="1" applyAlignment="1">
      <alignment horizontal="center" vertical="center"/>
    </xf>
    <xf numFmtId="0" fontId="21" fillId="0" borderId="49" xfId="0" applyFont="1" applyBorder="1" applyAlignment="1">
      <alignment horizontal="center" vertical="center"/>
    </xf>
    <xf numFmtId="0" fontId="20" fillId="0" borderId="149" xfId="0" applyFont="1" applyBorder="1" applyAlignment="1">
      <alignment horizontal="center" vertical="center"/>
    </xf>
    <xf numFmtId="0" fontId="21" fillId="0" borderId="150" xfId="0" applyFont="1" applyBorder="1" applyAlignment="1">
      <alignment horizontal="center" vertical="center"/>
    </xf>
    <xf numFmtId="0" fontId="19" fillId="3" borderId="145" xfId="0" applyFont="1" applyFill="1" applyBorder="1" applyAlignment="1">
      <alignment horizontal="center" vertical="center"/>
    </xf>
    <xf numFmtId="0" fontId="19" fillId="3" borderId="168" xfId="0" applyFont="1" applyFill="1" applyBorder="1" applyAlignment="1">
      <alignment horizontal="center" vertical="center"/>
    </xf>
    <xf numFmtId="0" fontId="19" fillId="3" borderId="146" xfId="0" applyFont="1" applyFill="1" applyBorder="1" applyAlignment="1">
      <alignment horizontal="center" vertical="center"/>
    </xf>
    <xf numFmtId="0" fontId="19" fillId="3" borderId="169" xfId="0" applyFont="1" applyFill="1" applyBorder="1" applyAlignment="1">
      <alignment horizontal="center" vertical="center"/>
    </xf>
    <xf numFmtId="0" fontId="19" fillId="0" borderId="155" xfId="0" applyFont="1" applyBorder="1" applyAlignment="1">
      <alignment horizontal="center" vertical="center"/>
    </xf>
    <xf numFmtId="0" fontId="0" fillId="0" borderId="157" xfId="0" applyBorder="1" applyAlignment="1">
      <alignment horizontal="center" vertical="center"/>
    </xf>
    <xf numFmtId="0" fontId="0" fillId="0" borderId="156" xfId="0" applyBorder="1" applyAlignment="1">
      <alignment horizontal="center" vertical="center"/>
    </xf>
    <xf numFmtId="0" fontId="0" fillId="0" borderId="159" xfId="0" applyBorder="1" applyAlignment="1">
      <alignment horizontal="center" vertical="center"/>
    </xf>
    <xf numFmtId="0" fontId="19" fillId="0" borderId="149" xfId="0" applyFont="1" applyBorder="1" applyAlignment="1">
      <alignment horizontal="center" vertical="center"/>
    </xf>
    <xf numFmtId="0" fontId="0" fillId="0" borderId="151" xfId="0" applyBorder="1" applyAlignment="1">
      <alignment horizontal="center" vertical="center"/>
    </xf>
    <xf numFmtId="0" fontId="30" fillId="0" borderId="0" xfId="0" applyFont="1" applyAlignment="1">
      <alignment horizontal="left" vertical="center"/>
    </xf>
    <xf numFmtId="0" fontId="2" fillId="0" borderId="25" xfId="0" applyFont="1" applyBorder="1" applyAlignment="1">
      <alignment horizontal="center" vertical="center" wrapText="1" shrinkToFit="1"/>
    </xf>
    <xf numFmtId="0" fontId="2" fillId="0" borderId="26" xfId="0" applyFont="1" applyBorder="1" applyAlignment="1">
      <alignment horizontal="center" vertical="center" shrinkToFit="1"/>
    </xf>
    <xf numFmtId="0" fontId="19" fillId="3" borderId="142" xfId="0" applyFont="1" applyFill="1" applyBorder="1" applyAlignment="1">
      <alignment horizontal="center" vertical="center" wrapText="1"/>
    </xf>
    <xf numFmtId="0" fontId="19" fillId="3" borderId="143" xfId="0" applyFont="1" applyFill="1" applyBorder="1" applyAlignment="1">
      <alignment horizontal="center" vertical="center" wrapText="1"/>
    </xf>
    <xf numFmtId="0" fontId="19" fillId="0" borderId="142" xfId="0" applyFont="1" applyBorder="1" applyAlignment="1">
      <alignment horizontal="center" vertical="center" wrapText="1"/>
    </xf>
    <xf numFmtId="0" fontId="19" fillId="0" borderId="143" xfId="0" applyFont="1" applyBorder="1" applyAlignment="1">
      <alignment horizontal="center" vertical="center" wrapText="1"/>
    </xf>
    <xf numFmtId="0" fontId="19" fillId="0" borderId="154" xfId="0" applyFont="1" applyBorder="1" applyAlignment="1">
      <alignment horizontal="center" vertical="center" wrapText="1"/>
    </xf>
    <xf numFmtId="0" fontId="19" fillId="0" borderId="153" xfId="0" applyFont="1" applyBorder="1" applyAlignment="1">
      <alignment horizontal="center" vertical="center" shrinkToFit="1"/>
    </xf>
    <xf numFmtId="0" fontId="19" fillId="0" borderId="154" xfId="0" applyFont="1" applyBorder="1" applyAlignment="1">
      <alignment horizontal="center" vertical="center" shrinkToFit="1"/>
    </xf>
    <xf numFmtId="0" fontId="18" fillId="0" borderId="143" xfId="0" applyFont="1" applyBorder="1" applyAlignment="1">
      <alignment horizontal="center" vertical="center" wrapText="1"/>
    </xf>
    <xf numFmtId="0" fontId="18" fillId="0" borderId="153" xfId="0" applyFont="1" applyBorder="1" applyAlignment="1">
      <alignment horizontal="center" vertical="center" wrapText="1"/>
    </xf>
    <xf numFmtId="0" fontId="19" fillId="3" borderId="154" xfId="0" applyFont="1" applyFill="1" applyBorder="1" applyAlignment="1">
      <alignment horizontal="center" vertical="center" wrapText="1"/>
    </xf>
    <xf numFmtId="0" fontId="19" fillId="3" borderId="153" xfId="0" applyFont="1" applyFill="1" applyBorder="1" applyAlignment="1">
      <alignment horizontal="center" vertical="center" wrapText="1"/>
    </xf>
    <xf numFmtId="0" fontId="0" fillId="3" borderId="52" xfId="0" applyFill="1" applyBorder="1" applyAlignment="1">
      <alignment horizontal="center" vertical="center"/>
    </xf>
    <xf numFmtId="0" fontId="19" fillId="3" borderId="156" xfId="0" applyFont="1" applyFill="1" applyBorder="1" applyAlignment="1">
      <alignment horizontal="center" vertical="center"/>
    </xf>
    <xf numFmtId="0" fontId="0" fillId="3" borderId="159" xfId="0" applyFill="1" applyBorder="1" applyAlignment="1">
      <alignment horizontal="center" vertical="center"/>
    </xf>
    <xf numFmtId="0" fontId="0" fillId="3" borderId="146" xfId="0" applyFill="1" applyBorder="1" applyAlignment="1">
      <alignment horizontal="center" vertical="center"/>
    </xf>
    <xf numFmtId="0" fontId="19" fillId="3" borderId="155" xfId="0" applyFont="1" applyFill="1" applyBorder="1" applyAlignment="1">
      <alignment horizontal="center" vertical="center"/>
    </xf>
    <xf numFmtId="0" fontId="0" fillId="3" borderId="157" xfId="0" applyFill="1" applyBorder="1" applyAlignment="1">
      <alignment horizontal="center" vertical="center"/>
    </xf>
    <xf numFmtId="0" fontId="19" fillId="3" borderId="52" xfId="0" applyFont="1" applyFill="1" applyBorder="1" applyAlignment="1">
      <alignment horizontal="center" vertical="center"/>
    </xf>
    <xf numFmtId="0" fontId="19" fillId="3" borderId="159" xfId="0" applyFont="1" applyFill="1" applyBorder="1" applyAlignment="1">
      <alignment horizontal="center" vertical="center"/>
    </xf>
    <xf numFmtId="0" fontId="19" fillId="3" borderId="149" xfId="0" applyFont="1" applyFill="1" applyBorder="1" applyAlignment="1">
      <alignment horizontal="center" vertical="center"/>
    </xf>
    <xf numFmtId="0" fontId="19" fillId="3" borderId="151" xfId="0" applyFont="1" applyFill="1" applyBorder="1" applyAlignment="1">
      <alignment horizontal="center" vertical="center"/>
    </xf>
    <xf numFmtId="0" fontId="20" fillId="3" borderId="48" xfId="0" applyFont="1" applyFill="1" applyBorder="1" applyAlignment="1">
      <alignment horizontal="center" vertical="center"/>
    </xf>
    <xf numFmtId="0" fontId="21" fillId="3" borderId="49" xfId="0" applyFont="1" applyFill="1" applyBorder="1" applyAlignment="1">
      <alignment horizontal="center" vertical="center"/>
    </xf>
    <xf numFmtId="0" fontId="19" fillId="3" borderId="69" xfId="0" applyFont="1" applyFill="1" applyBorder="1" applyAlignment="1">
      <alignment horizontal="center" vertical="center"/>
    </xf>
    <xf numFmtId="0" fontId="0" fillId="3" borderId="69" xfId="0" applyFill="1" applyBorder="1" applyAlignment="1">
      <alignment horizontal="center" vertical="center"/>
    </xf>
    <xf numFmtId="0" fontId="0" fillId="3" borderId="49" xfId="0" applyFill="1" applyBorder="1" applyAlignment="1">
      <alignment horizontal="center" vertical="center"/>
    </xf>
    <xf numFmtId="0" fontId="19" fillId="3" borderId="147" xfId="0" applyFont="1" applyFill="1" applyBorder="1" applyAlignment="1">
      <alignment horizontal="center" vertical="center"/>
    </xf>
    <xf numFmtId="0" fontId="0" fillId="3" borderId="147" xfId="0" applyFill="1" applyBorder="1" applyAlignment="1">
      <alignment horizontal="center" vertical="center"/>
    </xf>
    <xf numFmtId="0" fontId="19" fillId="0" borderId="132" xfId="0" applyFont="1" applyBorder="1" applyAlignment="1">
      <alignment horizontal="left" vertical="center"/>
    </xf>
    <xf numFmtId="0" fontId="19" fillId="0" borderId="133" xfId="0" applyFont="1" applyBorder="1" applyAlignment="1">
      <alignment horizontal="left" vertical="center"/>
    </xf>
    <xf numFmtId="0" fontId="27" fillId="0" borderId="0" xfId="0" applyFont="1" applyAlignment="1">
      <alignment horizontal="left" vertical="top" wrapText="1"/>
    </xf>
    <xf numFmtId="0" fontId="19" fillId="3" borderId="158" xfId="0" applyFont="1" applyFill="1" applyBorder="1" applyAlignment="1">
      <alignment horizontal="center" vertical="center"/>
    </xf>
    <xf numFmtId="0" fontId="0" fillId="3" borderId="158" xfId="0" applyFill="1" applyBorder="1" applyAlignment="1">
      <alignment horizontal="center" vertical="center"/>
    </xf>
    <xf numFmtId="0" fontId="19" fillId="3" borderId="160" xfId="0" applyFont="1" applyFill="1" applyBorder="1" applyAlignment="1">
      <alignment horizontal="center" vertical="center"/>
    </xf>
    <xf numFmtId="0" fontId="0" fillId="3" borderId="160" xfId="0" applyFill="1" applyBorder="1" applyAlignment="1">
      <alignment horizontal="center" vertical="center"/>
    </xf>
    <xf numFmtId="0" fontId="19" fillId="0" borderId="2" xfId="0" applyFont="1" applyBorder="1" applyAlignment="1">
      <alignment horizontal="center" vertical="top" wrapText="1"/>
    </xf>
    <xf numFmtId="0" fontId="19" fillId="0" borderId="17" xfId="0" applyFont="1" applyBorder="1" applyAlignment="1">
      <alignment horizontal="center" vertical="top" wrapText="1"/>
    </xf>
    <xf numFmtId="0" fontId="19" fillId="0" borderId="20" xfId="0" applyFont="1" applyBorder="1" applyAlignment="1">
      <alignment horizontal="center" vertical="top" wrapText="1"/>
    </xf>
    <xf numFmtId="0" fontId="19" fillId="0" borderId="22" xfId="0" applyFont="1" applyBorder="1" applyAlignment="1">
      <alignment horizontal="center" vertical="top" wrapText="1"/>
    </xf>
    <xf numFmtId="0" fontId="19" fillId="3" borderId="45" xfId="0" applyFont="1" applyFill="1" applyBorder="1" applyAlignment="1">
      <alignment horizontal="center" vertical="center" wrapText="1"/>
    </xf>
    <xf numFmtId="0" fontId="19" fillId="3" borderId="46" xfId="0" applyFont="1" applyFill="1" applyBorder="1" applyAlignment="1">
      <alignment horizontal="center" vertical="center" wrapText="1"/>
    </xf>
    <xf numFmtId="0" fontId="19" fillId="3" borderId="2" xfId="0" applyFont="1" applyFill="1" applyBorder="1" applyAlignment="1">
      <alignment horizontal="center" vertical="center" wrapText="1"/>
    </xf>
    <xf numFmtId="0" fontId="19" fillId="3" borderId="20" xfId="0" applyFont="1" applyFill="1" applyBorder="1" applyAlignment="1">
      <alignment horizontal="center" vertical="center" wrapText="1"/>
    </xf>
    <xf numFmtId="0" fontId="19" fillId="3" borderId="17" xfId="0" applyFont="1" applyFill="1" applyBorder="1" applyAlignment="1">
      <alignment horizontal="center" vertical="center" wrapText="1"/>
    </xf>
    <xf numFmtId="0" fontId="19" fillId="3" borderId="22" xfId="0" applyFont="1" applyFill="1" applyBorder="1" applyAlignment="1">
      <alignment horizontal="center" vertical="center" wrapText="1"/>
    </xf>
    <xf numFmtId="0" fontId="19" fillId="0" borderId="2" xfId="0" applyFont="1" applyBorder="1" applyAlignment="1">
      <alignment horizontal="center" vertical="center" wrapText="1"/>
    </xf>
    <xf numFmtId="0" fontId="19" fillId="0" borderId="17" xfId="0" applyFont="1" applyBorder="1" applyAlignment="1">
      <alignment horizontal="center" vertical="center" wrapText="1"/>
    </xf>
    <xf numFmtId="0" fontId="19" fillId="0" borderId="6" xfId="0" applyFont="1" applyBorder="1" applyAlignment="1">
      <alignment horizontal="center" vertical="center" wrapText="1"/>
    </xf>
    <xf numFmtId="0" fontId="19" fillId="0" borderId="7" xfId="0" applyFont="1" applyBorder="1" applyAlignment="1">
      <alignment horizontal="center" vertical="center" wrapText="1"/>
    </xf>
    <xf numFmtId="0" fontId="19" fillId="3" borderId="143" xfId="0" applyFont="1" applyFill="1" applyBorder="1" applyAlignment="1">
      <alignment horizontal="center" vertical="center" shrinkToFit="1"/>
    </xf>
    <xf numFmtId="0" fontId="20" fillId="3" borderId="44" xfId="0" applyFont="1" applyFill="1" applyBorder="1" applyAlignment="1">
      <alignment horizontal="center" vertical="center"/>
    </xf>
    <xf numFmtId="0" fontId="20" fillId="3" borderId="170" xfId="0" applyFont="1" applyFill="1" applyBorder="1" applyAlignment="1">
      <alignment horizontal="center" vertical="center"/>
    </xf>
    <xf numFmtId="0" fontId="20" fillId="3" borderId="43" xfId="0" applyFont="1" applyFill="1" applyBorder="1" applyAlignment="1">
      <alignment horizontal="center" vertical="center"/>
    </xf>
    <xf numFmtId="0" fontId="20" fillId="3" borderId="163" xfId="0" applyFont="1" applyFill="1" applyBorder="1" applyAlignment="1">
      <alignment horizontal="center" vertical="center"/>
    </xf>
    <xf numFmtId="0" fontId="20" fillId="3" borderId="171" xfId="0" applyFont="1" applyFill="1" applyBorder="1" applyAlignment="1">
      <alignment horizontal="center" vertical="center"/>
    </xf>
    <xf numFmtId="0" fontId="20" fillId="3" borderId="164" xfId="0" applyFont="1" applyFill="1" applyBorder="1" applyAlignment="1">
      <alignment horizontal="center" vertical="center"/>
    </xf>
    <xf numFmtId="0" fontId="19" fillId="3" borderId="43" xfId="0" applyFont="1" applyFill="1" applyBorder="1" applyAlignment="1">
      <alignment horizontal="center" vertical="center" wrapText="1"/>
    </xf>
    <xf numFmtId="0" fontId="19" fillId="3" borderId="44" xfId="0" applyFont="1" applyFill="1" applyBorder="1" applyAlignment="1">
      <alignment horizontal="center" vertical="center"/>
    </xf>
    <xf numFmtId="0" fontId="19" fillId="3" borderId="6" xfId="0" applyFont="1" applyFill="1" applyBorder="1" applyAlignment="1">
      <alignment horizontal="center" vertical="center"/>
    </xf>
    <xf numFmtId="0" fontId="19" fillId="3" borderId="3" xfId="0" applyFont="1" applyFill="1" applyBorder="1" applyAlignment="1">
      <alignment horizontal="center" vertical="center"/>
    </xf>
    <xf numFmtId="0" fontId="19" fillId="3" borderId="7" xfId="0" applyFont="1" applyFill="1" applyBorder="1" applyAlignment="1">
      <alignment horizontal="center" vertical="center"/>
    </xf>
    <xf numFmtId="0" fontId="19" fillId="3" borderId="4" xfId="0" applyFont="1" applyFill="1" applyBorder="1" applyAlignment="1">
      <alignment horizontal="center" vertical="center"/>
    </xf>
    <xf numFmtId="0" fontId="20" fillId="3" borderId="149" xfId="0" applyFont="1" applyFill="1" applyBorder="1" applyAlignment="1">
      <alignment horizontal="center" vertical="center"/>
    </xf>
    <xf numFmtId="0" fontId="20" fillId="3" borderId="151" xfId="0" applyFont="1" applyFill="1" applyBorder="1" applyAlignment="1">
      <alignment horizontal="center" vertical="center"/>
    </xf>
    <xf numFmtId="0" fontId="33" fillId="0" borderId="0" xfId="0" applyFont="1" applyAlignment="1">
      <alignment horizontal="left" vertical="center"/>
    </xf>
    <xf numFmtId="0" fontId="28" fillId="0" borderId="0" xfId="0" applyFont="1" applyAlignment="1">
      <alignment horizontal="left" vertical="center"/>
    </xf>
    <xf numFmtId="0" fontId="20" fillId="3" borderId="52" xfId="0" applyFont="1" applyFill="1" applyBorder="1" applyAlignment="1">
      <alignment horizontal="center" vertical="center"/>
    </xf>
    <xf numFmtId="0" fontId="20" fillId="3" borderId="47" xfId="0" applyFont="1" applyFill="1" applyBorder="1" applyAlignment="1">
      <alignment horizontal="center" vertical="center"/>
    </xf>
    <xf numFmtId="0" fontId="20" fillId="3" borderId="51" xfId="0" applyFont="1" applyFill="1" applyBorder="1" applyAlignment="1">
      <alignment horizontal="center" vertical="center"/>
    </xf>
    <xf numFmtId="0" fontId="20" fillId="3" borderId="156" xfId="0" applyFont="1" applyFill="1" applyBorder="1" applyAlignment="1">
      <alignment horizontal="center" vertical="center"/>
    </xf>
    <xf numFmtId="0" fontId="20" fillId="3" borderId="159" xfId="0" applyFont="1" applyFill="1" applyBorder="1" applyAlignment="1">
      <alignment horizontal="center" vertical="center"/>
    </xf>
    <xf numFmtId="0" fontId="20" fillId="3" borderId="155" xfId="0" applyFont="1" applyFill="1" applyBorder="1" applyAlignment="1">
      <alignment horizontal="center" vertical="center"/>
    </xf>
    <xf numFmtId="0" fontId="20" fillId="3" borderId="157" xfId="0" applyFont="1" applyFill="1" applyBorder="1" applyAlignment="1">
      <alignment horizontal="center" vertical="center"/>
    </xf>
    <xf numFmtId="0" fontId="19" fillId="0" borderId="78" xfId="0" applyFont="1" applyBorder="1" applyAlignment="1">
      <alignment horizontal="left" vertical="center"/>
    </xf>
    <xf numFmtId="0" fontId="19" fillId="0" borderId="111" xfId="0" applyFont="1" applyBorder="1" applyAlignment="1">
      <alignment horizontal="left" vertical="center"/>
    </xf>
    <xf numFmtId="0" fontId="19" fillId="0" borderId="96" xfId="0" applyFont="1" applyBorder="1" applyAlignment="1">
      <alignment horizontal="left" vertical="center"/>
    </xf>
    <xf numFmtId="0" fontId="19" fillId="0" borderId="128" xfId="0" applyFont="1" applyBorder="1" applyAlignment="1">
      <alignment horizontal="left" vertical="center"/>
    </xf>
    <xf numFmtId="0" fontId="19" fillId="3" borderId="150" xfId="0" applyFont="1" applyFill="1" applyBorder="1" applyAlignment="1">
      <alignment horizontal="center" vertical="center"/>
    </xf>
    <xf numFmtId="0" fontId="19" fillId="3" borderId="55" xfId="0" applyFont="1" applyFill="1" applyBorder="1" applyAlignment="1">
      <alignment horizontal="center" vertical="center"/>
    </xf>
    <xf numFmtId="0" fontId="0" fillId="3" borderId="150" xfId="0" applyFill="1" applyBorder="1" applyAlignment="1">
      <alignment horizontal="center" vertical="center"/>
    </xf>
    <xf numFmtId="0" fontId="33" fillId="0" borderId="31" xfId="0" applyFont="1" applyBorder="1" applyAlignment="1">
      <alignment horizontal="left" vertical="center"/>
    </xf>
    <xf numFmtId="0" fontId="19" fillId="0" borderId="137" xfId="0" applyFont="1" applyBorder="1" applyAlignment="1">
      <alignment horizontal="left" vertical="center"/>
    </xf>
    <xf numFmtId="0" fontId="19" fillId="0" borderId="35" xfId="0" applyFont="1" applyBorder="1" applyAlignment="1">
      <alignment horizontal="left" vertical="center"/>
    </xf>
    <xf numFmtId="0" fontId="19" fillId="0" borderId="31" xfId="0" applyFont="1" applyBorder="1" applyAlignment="1">
      <alignment horizontal="left" vertical="center"/>
    </xf>
    <xf numFmtId="0" fontId="3" fillId="0" borderId="0" xfId="0" applyFont="1" applyAlignment="1">
      <alignment horizontal="left" vertical="center"/>
    </xf>
    <xf numFmtId="0" fontId="28" fillId="0" borderId="78" xfId="0" applyFont="1" applyBorder="1" applyAlignment="1">
      <alignment horizontal="center" vertical="center"/>
    </xf>
    <xf numFmtId="0" fontId="28" fillId="0" borderId="96" xfId="0" applyFont="1" applyBorder="1" applyAlignment="1">
      <alignment horizontal="center" vertical="center"/>
    </xf>
    <xf numFmtId="0" fontId="28" fillId="0" borderId="9" xfId="0" applyFont="1" applyBorder="1" applyAlignment="1">
      <alignment horizontal="center" vertical="center"/>
    </xf>
    <xf numFmtId="0" fontId="28" fillId="0" borderId="97" xfId="0" applyFont="1" applyBorder="1" applyAlignment="1">
      <alignment horizontal="center" vertical="center"/>
    </xf>
    <xf numFmtId="0" fontId="28" fillId="0" borderId="79" xfId="0" applyFont="1" applyBorder="1" applyAlignment="1">
      <alignment horizontal="center" vertical="center"/>
    </xf>
    <xf numFmtId="0" fontId="28" fillId="0" borderId="98" xfId="0" applyFont="1" applyBorder="1" applyAlignment="1">
      <alignment horizontal="center" vertical="center"/>
    </xf>
    <xf numFmtId="0" fontId="28" fillId="0" borderId="80" xfId="0" applyFont="1" applyBorder="1" applyAlignment="1">
      <alignment horizontal="center" vertical="center"/>
    </xf>
    <xf numFmtId="0" fontId="28" fillId="0" borderId="99" xfId="0" applyFont="1" applyBorder="1" applyAlignment="1">
      <alignment horizontal="center" vertical="center"/>
    </xf>
    <xf numFmtId="0" fontId="28" fillId="0" borderId="15" xfId="0" applyFont="1" applyBorder="1" applyAlignment="1">
      <alignment horizontal="center" vertical="center" wrapText="1"/>
    </xf>
    <xf numFmtId="0" fontId="28" fillId="0" borderId="88" xfId="0" applyFont="1" applyBorder="1" applyAlignment="1">
      <alignment horizontal="center" vertical="center" wrapText="1"/>
    </xf>
    <xf numFmtId="0" fontId="26" fillId="0" borderId="0" xfId="0" applyFont="1" applyAlignment="1">
      <alignment horizontal="distributed" vertical="distributed"/>
    </xf>
    <xf numFmtId="176" fontId="26" fillId="0" borderId="0" xfId="0" applyNumberFormat="1" applyFont="1" applyAlignment="1">
      <alignment horizontal="center" vertical="center"/>
    </xf>
    <xf numFmtId="0" fontId="19" fillId="3" borderId="56" xfId="0" applyFont="1" applyFill="1" applyBorder="1" applyAlignment="1">
      <alignment horizontal="center" vertical="center"/>
    </xf>
    <xf numFmtId="0" fontId="0" fillId="3" borderId="54" xfId="0" applyFill="1" applyBorder="1" applyAlignment="1">
      <alignment horizontal="center" vertical="center"/>
    </xf>
    <xf numFmtId="0" fontId="25" fillId="0" borderId="0" xfId="0" applyFont="1" applyAlignment="1">
      <alignment horizontal="right" vertical="center" wrapText="1"/>
    </xf>
    <xf numFmtId="0" fontId="25" fillId="0" borderId="16" xfId="0" applyFont="1" applyBorder="1" applyAlignment="1">
      <alignment horizontal="right" vertical="center" wrapText="1"/>
    </xf>
    <xf numFmtId="0" fontId="19" fillId="3" borderId="68" xfId="0" applyFont="1" applyFill="1" applyBorder="1" applyAlignment="1">
      <alignment horizontal="center" vertical="top" wrapText="1"/>
    </xf>
    <xf numFmtId="0" fontId="19" fillId="0" borderId="66" xfId="0" applyFont="1" applyBorder="1" applyAlignment="1">
      <alignment horizontal="center" vertical="top" wrapText="1"/>
    </xf>
    <xf numFmtId="0" fontId="19" fillId="0" borderId="73" xfId="0" applyFont="1" applyBorder="1" applyAlignment="1">
      <alignment horizontal="center" vertical="top" wrapText="1"/>
    </xf>
    <xf numFmtId="0" fontId="19" fillId="0" borderId="60" xfId="0" applyFont="1" applyBorder="1" applyAlignment="1">
      <alignment horizontal="center" vertical="top" wrapText="1"/>
    </xf>
    <xf numFmtId="0" fontId="19" fillId="0" borderId="65" xfId="0" applyFont="1" applyBorder="1" applyAlignment="1">
      <alignment horizontal="center" vertical="top" wrapText="1"/>
    </xf>
    <xf numFmtId="0" fontId="19" fillId="0" borderId="72" xfId="0" applyFont="1" applyBorder="1" applyAlignment="1">
      <alignment horizontal="center" vertical="top" wrapText="1"/>
    </xf>
    <xf numFmtId="0" fontId="19" fillId="0" borderId="59" xfId="0" applyFont="1" applyBorder="1" applyAlignment="1">
      <alignment horizontal="center" vertical="top" wrapText="1"/>
    </xf>
    <xf numFmtId="0" fontId="0" fillId="3" borderId="56" xfId="0" applyFill="1" applyBorder="1" applyAlignment="1">
      <alignment horizontal="center" vertical="center"/>
    </xf>
    <xf numFmtId="0" fontId="19" fillId="0" borderId="37" xfId="0" applyFont="1" applyBorder="1" applyAlignment="1">
      <alignment horizontal="left" vertical="center"/>
    </xf>
    <xf numFmtId="0" fontId="27" fillId="0" borderId="35" xfId="0" applyFont="1" applyBorder="1" applyAlignment="1">
      <alignment horizontal="center" vertical="center"/>
    </xf>
    <xf numFmtId="0" fontId="27" fillId="0" borderId="93" xfId="0" applyFont="1" applyBorder="1" applyAlignment="1">
      <alignment horizontal="center" vertical="center"/>
    </xf>
    <xf numFmtId="0" fontId="19" fillId="3" borderId="19" xfId="0" applyFont="1" applyFill="1" applyBorder="1" applyAlignment="1">
      <alignment horizontal="center" vertical="center" wrapText="1"/>
    </xf>
    <xf numFmtId="0" fontId="19" fillId="3" borderId="21" xfId="0" applyFont="1" applyFill="1" applyBorder="1" applyAlignment="1">
      <alignment horizontal="center" vertical="center" wrapText="1"/>
    </xf>
    <xf numFmtId="0" fontId="19" fillId="3" borderId="3" xfId="0" applyFont="1" applyFill="1" applyBorder="1" applyAlignment="1">
      <alignment horizontal="center" vertical="center" wrapText="1"/>
    </xf>
    <xf numFmtId="0" fontId="19" fillId="3" borderId="4" xfId="0" applyFont="1" applyFill="1" applyBorder="1" applyAlignment="1">
      <alignment horizontal="center" vertical="center" wrapText="1"/>
    </xf>
    <xf numFmtId="0" fontId="19" fillId="3" borderId="65" xfId="0" applyFont="1" applyFill="1" applyBorder="1" applyAlignment="1">
      <alignment horizontal="center" vertical="top" wrapText="1"/>
    </xf>
    <xf numFmtId="0" fontId="19" fillId="3" borderId="72" xfId="0" applyFont="1" applyFill="1" applyBorder="1" applyAlignment="1">
      <alignment horizontal="center" vertical="top" wrapText="1"/>
    </xf>
    <xf numFmtId="0" fontId="19" fillId="3" borderId="59" xfId="0" applyFont="1" applyFill="1" applyBorder="1" applyAlignment="1">
      <alignment horizontal="center" vertical="top" wrapText="1"/>
    </xf>
    <xf numFmtId="0" fontId="20" fillId="3" borderId="50" xfId="0" applyFont="1" applyFill="1" applyBorder="1" applyAlignment="1">
      <alignment horizontal="center" vertical="center"/>
    </xf>
    <xf numFmtId="0" fontId="20" fillId="3" borderId="53" xfId="0" applyFont="1" applyFill="1" applyBorder="1" applyAlignment="1">
      <alignment horizontal="center" vertical="center"/>
    </xf>
    <xf numFmtId="0" fontId="19" fillId="3" borderId="144" xfId="0" applyFont="1" applyFill="1" applyBorder="1" applyAlignment="1">
      <alignment horizontal="center" vertical="center" wrapText="1"/>
    </xf>
    <xf numFmtId="0" fontId="19" fillId="3" borderId="67" xfId="0" applyFont="1" applyFill="1" applyBorder="1" applyAlignment="1">
      <alignment horizontal="center" vertical="top" wrapText="1"/>
    </xf>
    <xf numFmtId="0" fontId="19" fillId="3" borderId="74" xfId="0" applyFont="1" applyFill="1" applyBorder="1" applyAlignment="1">
      <alignment horizontal="center" vertical="top" wrapText="1"/>
    </xf>
    <xf numFmtId="0" fontId="19" fillId="3" borderId="61" xfId="0" applyFont="1" applyFill="1" applyBorder="1" applyAlignment="1">
      <alignment horizontal="center" vertical="top" wrapText="1"/>
    </xf>
    <xf numFmtId="0" fontId="19" fillId="3" borderId="63" xfId="0" applyFont="1" applyFill="1" applyBorder="1" applyAlignment="1">
      <alignment horizontal="center" vertical="top" wrapText="1"/>
    </xf>
    <xf numFmtId="0" fontId="19" fillId="3" borderId="70" xfId="0" applyFont="1" applyFill="1" applyBorder="1" applyAlignment="1">
      <alignment horizontal="center" vertical="top" wrapText="1"/>
    </xf>
    <xf numFmtId="0" fontId="19" fillId="3" borderId="57" xfId="0" applyFont="1" applyFill="1" applyBorder="1" applyAlignment="1">
      <alignment horizontal="center" vertical="top" wrapText="1"/>
    </xf>
    <xf numFmtId="0" fontId="20" fillId="3" borderId="49" xfId="0" applyFont="1" applyFill="1" applyBorder="1" applyAlignment="1">
      <alignment horizontal="center" vertical="center"/>
    </xf>
    <xf numFmtId="0" fontId="27" fillId="0" borderId="77" xfId="0" applyFont="1" applyBorder="1" applyAlignment="1">
      <alignment horizontal="center" vertical="center" shrinkToFit="1"/>
    </xf>
    <xf numFmtId="0" fontId="27" fillId="0" borderId="95" xfId="0" applyFont="1" applyBorder="1" applyAlignment="1">
      <alignment horizontal="center" vertical="center" shrinkToFit="1"/>
    </xf>
    <xf numFmtId="0" fontId="19" fillId="0" borderId="0" xfId="0" applyFont="1" applyAlignment="1">
      <alignment horizontal="center" vertical="center"/>
    </xf>
    <xf numFmtId="0" fontId="0" fillId="0" borderId="0" xfId="0" applyAlignment="1">
      <alignment horizontal="center" vertical="center"/>
    </xf>
    <xf numFmtId="0" fontId="19" fillId="3" borderId="47" xfId="0" applyFont="1" applyFill="1" applyBorder="1" applyAlignment="1">
      <alignment horizontal="center" vertical="center"/>
    </xf>
    <xf numFmtId="0" fontId="0" fillId="3" borderId="51" xfId="0" applyFill="1" applyBorder="1" applyAlignment="1">
      <alignment horizontal="center" vertical="center"/>
    </xf>
    <xf numFmtId="0" fontId="19" fillId="0" borderId="48" xfId="0" applyFont="1" applyBorder="1" applyAlignment="1">
      <alignment horizontal="center" vertical="center"/>
    </xf>
    <xf numFmtId="0" fontId="0" fillId="0" borderId="52" xfId="0" applyBorder="1" applyAlignment="1">
      <alignment horizontal="center" vertical="center"/>
    </xf>
    <xf numFmtId="0" fontId="27" fillId="0" borderId="76" xfId="0" applyFont="1" applyBorder="1" applyAlignment="1">
      <alignment horizontal="center" vertical="center"/>
    </xf>
    <xf numFmtId="0" fontId="27" fillId="0" borderId="94" xfId="0" applyFont="1" applyBorder="1" applyAlignment="1">
      <alignment horizontal="center" vertical="center"/>
    </xf>
    <xf numFmtId="0" fontId="19" fillId="3" borderId="66" xfId="0" applyFont="1" applyFill="1" applyBorder="1" applyAlignment="1">
      <alignment horizontal="center" vertical="top" wrapText="1"/>
    </xf>
    <xf numFmtId="0" fontId="19" fillId="3" borderId="73" xfId="0" applyFont="1" applyFill="1" applyBorder="1" applyAlignment="1">
      <alignment horizontal="center" vertical="top" wrapText="1"/>
    </xf>
    <xf numFmtId="0" fontId="19" fillId="3" borderId="60" xfId="0" applyFont="1" applyFill="1" applyBorder="1" applyAlignment="1">
      <alignment horizontal="center" vertical="top" wrapText="1"/>
    </xf>
    <xf numFmtId="0" fontId="19" fillId="0" borderId="41" xfId="0" applyFont="1" applyBorder="1" applyAlignment="1">
      <alignment horizontal="center" vertical="center" wrapText="1"/>
    </xf>
    <xf numFmtId="0" fontId="19" fillId="0" borderId="39" xfId="0" applyFont="1" applyBorder="1" applyAlignment="1">
      <alignment horizontal="center" vertical="center" wrapText="1"/>
    </xf>
    <xf numFmtId="0" fontId="19" fillId="3" borderId="38" xfId="0" applyFont="1" applyFill="1" applyBorder="1" applyAlignment="1">
      <alignment horizontal="center" vertical="center" wrapText="1"/>
    </xf>
    <xf numFmtId="0" fontId="19" fillId="3" borderId="40" xfId="0" applyFont="1" applyFill="1" applyBorder="1" applyAlignment="1">
      <alignment horizontal="center" vertical="center" wrapText="1"/>
    </xf>
    <xf numFmtId="0" fontId="19" fillId="3" borderId="39" xfId="0" applyFont="1" applyFill="1" applyBorder="1" applyAlignment="1">
      <alignment horizontal="center" vertical="center" wrapText="1"/>
    </xf>
    <xf numFmtId="0" fontId="19" fillId="0" borderId="40" xfId="0" applyFont="1" applyBorder="1" applyAlignment="1">
      <alignment horizontal="center" vertical="center" wrapText="1"/>
    </xf>
    <xf numFmtId="0" fontId="5" fillId="0" borderId="33"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22" xfId="0" applyFont="1" applyBorder="1" applyAlignment="1">
      <alignment horizontal="center" vertical="center" wrapText="1"/>
    </xf>
    <xf numFmtId="0" fontId="19" fillId="0" borderId="64" xfId="0" applyFont="1" applyBorder="1" applyAlignment="1">
      <alignment horizontal="center" vertical="top" wrapText="1"/>
    </xf>
    <xf numFmtId="0" fontId="19" fillId="0" borderId="71" xfId="0" applyFont="1" applyBorder="1" applyAlignment="1">
      <alignment horizontal="center" vertical="top" wrapText="1"/>
    </xf>
    <xf numFmtId="0" fontId="19" fillId="0" borderId="58" xfId="0" applyFont="1" applyBorder="1" applyAlignment="1">
      <alignment horizontal="center" vertical="top" wrapText="1"/>
    </xf>
    <xf numFmtId="0" fontId="21" fillId="0" borderId="158" xfId="0" applyFont="1" applyBorder="1" applyAlignment="1">
      <alignment horizontal="center" vertical="center"/>
    </xf>
    <xf numFmtId="0" fontId="21" fillId="0" borderId="147" xfId="0" applyFont="1" applyBorder="1" applyAlignment="1">
      <alignment horizontal="center" vertical="center"/>
    </xf>
    <xf numFmtId="0" fontId="19" fillId="0" borderId="38" xfId="0" applyFont="1" applyBorder="1" applyAlignment="1">
      <alignment horizontal="center" vertical="center" wrapText="1"/>
    </xf>
    <xf numFmtId="0" fontId="20" fillId="0" borderId="163" xfId="0" applyFont="1" applyBorder="1" applyAlignment="1">
      <alignment horizontal="center" vertical="center"/>
    </xf>
    <xf numFmtId="0" fontId="21" fillId="0" borderId="0" xfId="0" applyFont="1" applyAlignment="1">
      <alignment horizontal="center" vertical="center"/>
    </xf>
    <xf numFmtId="0" fontId="20" fillId="0" borderId="157" xfId="0" applyFont="1" applyBorder="1" applyAlignment="1">
      <alignment horizontal="center" vertical="center"/>
    </xf>
    <xf numFmtId="0" fontId="20" fillId="0" borderId="52" xfId="0" applyFont="1" applyBorder="1" applyAlignment="1">
      <alignment horizontal="center" vertical="center"/>
    </xf>
    <xf numFmtId="0" fontId="18" fillId="0" borderId="9" xfId="0" applyFont="1" applyBorder="1" applyAlignment="1">
      <alignment horizontal="center" vertical="center" wrapText="1"/>
    </xf>
    <xf numFmtId="0" fontId="9" fillId="0" borderId="10" xfId="0" applyFont="1" applyBorder="1" applyAlignment="1">
      <alignment horizontal="center" vertical="center"/>
    </xf>
    <xf numFmtId="0" fontId="9" fillId="0" borderId="81" xfId="0" applyFont="1" applyBorder="1" applyAlignment="1">
      <alignment horizontal="center" vertical="center"/>
    </xf>
    <xf numFmtId="0" fontId="2" fillId="0" borderId="25" xfId="0" applyFont="1" applyBorder="1" applyAlignment="1">
      <alignment horizontal="left" vertical="top" wrapText="1"/>
    </xf>
    <xf numFmtId="0" fontId="2" fillId="0" borderId="26" xfId="0" applyFont="1" applyBorder="1" applyAlignment="1">
      <alignment horizontal="left" vertical="top"/>
    </xf>
    <xf numFmtId="0" fontId="8" fillId="0" borderId="32" xfId="0" applyFont="1" applyBorder="1" applyAlignment="1">
      <alignment horizontal="right" vertical="top" wrapText="1"/>
    </xf>
    <xf numFmtId="0" fontId="8" fillId="0" borderId="19" xfId="0" applyFont="1" applyBorder="1" applyAlignment="1">
      <alignment horizontal="right" vertical="top" wrapText="1"/>
    </xf>
    <xf numFmtId="0" fontId="8" fillId="0" borderId="21" xfId="0" applyFont="1" applyBorder="1" applyAlignment="1">
      <alignment horizontal="right" vertical="top" wrapText="1"/>
    </xf>
    <xf numFmtId="0" fontId="6" fillId="0" borderId="15" xfId="0" applyFont="1" applyBorder="1" applyAlignment="1">
      <alignment horizontal="center" vertical="top" wrapText="1"/>
    </xf>
    <xf numFmtId="0" fontId="6" fillId="0" borderId="12" xfId="0" applyFont="1" applyBorder="1" applyAlignment="1">
      <alignment horizontal="center" vertical="top" wrapText="1"/>
    </xf>
    <xf numFmtId="0" fontId="2" fillId="0" borderId="35" xfId="0" applyFont="1" applyBorder="1" applyAlignment="1">
      <alignment horizontal="left" vertical="center" shrinkToFit="1"/>
    </xf>
    <xf numFmtId="0" fontId="2" fillId="0" borderId="31" xfId="0" applyFont="1" applyBorder="1" applyAlignment="1">
      <alignment horizontal="left" vertical="center" shrinkToFit="1"/>
    </xf>
    <xf numFmtId="0" fontId="2" fillId="0" borderId="37" xfId="0" applyFont="1" applyBorder="1" applyAlignment="1">
      <alignment horizontal="left" vertical="center" shrinkToFit="1"/>
    </xf>
    <xf numFmtId="0" fontId="2" fillId="0" borderId="29" xfId="0" applyFont="1" applyBorder="1" applyAlignment="1">
      <alignment horizontal="left" vertical="center" shrinkToFit="1"/>
    </xf>
    <xf numFmtId="0" fontId="2" fillId="0" borderId="23" xfId="0" applyFont="1" applyBorder="1" applyAlignment="1">
      <alignment horizontal="left" vertical="center" shrinkToFit="1"/>
    </xf>
    <xf numFmtId="0" fontId="2" fillId="0" borderId="30" xfId="0" applyFont="1" applyBorder="1" applyAlignment="1">
      <alignment horizontal="left" vertical="center" shrinkToFit="1"/>
    </xf>
    <xf numFmtId="0" fontId="19" fillId="0" borderId="32" xfId="0" applyFont="1" applyBorder="1" applyAlignment="1">
      <alignment horizontal="center" vertical="top" wrapText="1"/>
    </xf>
    <xf numFmtId="0" fontId="19" fillId="0" borderId="19" xfId="0" applyFont="1" applyBorder="1" applyAlignment="1">
      <alignment horizontal="center" vertical="top" wrapText="1"/>
    </xf>
    <xf numFmtId="0" fontId="19" fillId="0" borderId="21" xfId="0" applyFont="1" applyBorder="1" applyAlignment="1">
      <alignment horizontal="center" vertical="top" wrapText="1"/>
    </xf>
    <xf numFmtId="0" fontId="19" fillId="3" borderId="51" xfId="0" applyFont="1" applyFill="1" applyBorder="1" applyAlignment="1">
      <alignment horizontal="center" vertical="center"/>
    </xf>
    <xf numFmtId="0" fontId="19" fillId="0" borderId="47" xfId="0" applyFont="1" applyBorder="1" applyAlignment="1">
      <alignment horizontal="center" vertical="center"/>
    </xf>
    <xf numFmtId="0" fontId="19" fillId="0" borderId="51" xfId="0" applyFont="1" applyBorder="1" applyAlignment="1">
      <alignment horizontal="center" vertical="center"/>
    </xf>
    <xf numFmtId="0" fontId="19" fillId="0" borderId="52" xfId="0" applyFont="1" applyBorder="1" applyAlignment="1">
      <alignment horizontal="center" vertical="center"/>
    </xf>
    <xf numFmtId="0" fontId="19" fillId="0" borderId="156" xfId="0" applyFont="1" applyBorder="1" applyAlignment="1">
      <alignment horizontal="center" vertical="center"/>
    </xf>
    <xf numFmtId="0" fontId="20" fillId="0" borderId="47" xfId="0" applyFont="1" applyBorder="1" applyAlignment="1">
      <alignment horizontal="center" vertical="center"/>
    </xf>
    <xf numFmtId="0" fontId="20" fillId="0" borderId="51" xfId="0" applyFont="1" applyBorder="1" applyAlignment="1">
      <alignment horizontal="center" vertical="center"/>
    </xf>
    <xf numFmtId="0" fontId="20" fillId="3" borderId="145" xfId="0" applyFont="1" applyFill="1" applyBorder="1" applyAlignment="1">
      <alignment horizontal="center" vertical="center"/>
    </xf>
    <xf numFmtId="0" fontId="20" fillId="3" borderId="168" xfId="0" applyFont="1" applyFill="1" applyBorder="1" applyAlignment="1">
      <alignment horizontal="center" vertical="center"/>
    </xf>
    <xf numFmtId="0" fontId="20" fillId="3" borderId="146" xfId="0" applyFont="1" applyFill="1" applyBorder="1" applyAlignment="1">
      <alignment horizontal="center" vertical="center"/>
    </xf>
    <xf numFmtId="0" fontId="20" fillId="3" borderId="169" xfId="0" applyFont="1" applyFill="1" applyBorder="1" applyAlignment="1">
      <alignment horizontal="center" vertical="center"/>
    </xf>
    <xf numFmtId="0" fontId="8" fillId="0" borderId="0" xfId="0" applyFont="1" applyAlignment="1">
      <alignment horizontal="left" vertical="center"/>
    </xf>
    <xf numFmtId="0" fontId="15" fillId="0" borderId="0" xfId="0" applyFont="1" applyAlignment="1">
      <alignment horizontal="left" vertical="center"/>
    </xf>
    <xf numFmtId="0" fontId="8" fillId="0" borderId="0" xfId="0" applyFont="1" applyAlignment="1">
      <alignment horizontal="left"/>
    </xf>
    <xf numFmtId="0" fontId="15" fillId="0" borderId="0" xfId="0" applyFont="1" applyAlignment="1">
      <alignment horizontal="distributed" vertical="center"/>
    </xf>
    <xf numFmtId="0" fontId="6" fillId="0" borderId="24" xfId="0" applyFont="1" applyBorder="1" applyAlignment="1">
      <alignment horizontal="center" vertical="center" wrapText="1"/>
    </xf>
    <xf numFmtId="0" fontId="6" fillId="0" borderId="2" xfId="0" applyFont="1" applyBorder="1" applyAlignment="1">
      <alignment horizontal="center" vertical="center" wrapText="1"/>
    </xf>
    <xf numFmtId="0" fontId="6" fillId="0" borderId="17" xfId="0" applyFont="1" applyBorder="1" applyAlignment="1">
      <alignment horizontal="center" vertical="center" wrapText="1"/>
    </xf>
    <xf numFmtId="0" fontId="8" fillId="0" borderId="24" xfId="0" applyFont="1" applyBorder="1" applyAlignment="1">
      <alignment horizontal="center" vertical="top" wrapText="1"/>
    </xf>
    <xf numFmtId="0" fontId="8" fillId="0" borderId="2" xfId="0" applyFont="1" applyBorder="1" applyAlignment="1">
      <alignment horizontal="center" vertical="top" wrapText="1"/>
    </xf>
    <xf numFmtId="0" fontId="8" fillId="0" borderId="17" xfId="0" applyFont="1" applyBorder="1" applyAlignment="1">
      <alignment horizontal="center" vertical="top" wrapText="1"/>
    </xf>
    <xf numFmtId="0" fontId="18" fillId="0" borderId="25" xfId="0" applyFont="1" applyBorder="1" applyAlignment="1">
      <alignment horizontal="center" vertical="top" wrapText="1"/>
    </xf>
    <xf numFmtId="0" fontId="18" fillId="0" borderId="26" xfId="0" applyFont="1" applyBorder="1" applyAlignment="1">
      <alignment horizontal="center" vertical="top" wrapText="1"/>
    </xf>
    <xf numFmtId="0" fontId="18" fillId="0" borderId="27" xfId="0" applyFont="1" applyBorder="1" applyAlignment="1">
      <alignment horizontal="center" vertical="top" wrapText="1"/>
    </xf>
    <xf numFmtId="0" fontId="8" fillId="0" borderId="19" xfId="0" applyFont="1" applyBorder="1" applyAlignment="1">
      <alignment horizontal="center" vertical="top" wrapText="1"/>
    </xf>
    <xf numFmtId="0" fontId="8" fillId="0" borderId="21" xfId="0" applyFont="1" applyBorder="1" applyAlignment="1">
      <alignment horizontal="center" vertical="top" wrapText="1"/>
    </xf>
    <xf numFmtId="0" fontId="19" fillId="3" borderId="41" xfId="0" applyFont="1" applyFill="1" applyBorder="1" applyAlignment="1">
      <alignment horizontal="center" vertical="center" wrapText="1"/>
    </xf>
    <xf numFmtId="0" fontId="19" fillId="3" borderId="42" xfId="0" applyFont="1" applyFill="1" applyBorder="1" applyAlignment="1">
      <alignment horizontal="center" vertical="center" wrapText="1"/>
    </xf>
    <xf numFmtId="0" fontId="22" fillId="0" borderId="0" xfId="0" applyFont="1" applyAlignment="1">
      <alignment horizontal="distributed" vertical="center"/>
    </xf>
    <xf numFmtId="0" fontId="23" fillId="0" borderId="0" xfId="0" applyFont="1" applyAlignment="1">
      <alignment horizontal="distributed" vertical="center"/>
    </xf>
    <xf numFmtId="0" fontId="13" fillId="0" borderId="0" xfId="0" applyFont="1" applyAlignment="1">
      <alignment horizontal="center" vertical="center"/>
    </xf>
    <xf numFmtId="0" fontId="14" fillId="0" borderId="13" xfId="0" applyFont="1" applyBorder="1" applyAlignment="1">
      <alignment horizontal="center" vertical="top" wrapText="1"/>
    </xf>
    <xf numFmtId="0" fontId="5" fillId="0" borderId="0" xfId="0" applyFont="1" applyAlignment="1">
      <alignment horizontal="left" vertical="top"/>
    </xf>
    <xf numFmtId="49" fontId="14" fillId="0" borderId="13" xfId="0" applyNumberFormat="1" applyFont="1" applyBorder="1" applyAlignment="1">
      <alignment horizontal="center" vertical="center" wrapText="1"/>
    </xf>
    <xf numFmtId="0" fontId="14" fillId="0" borderId="13" xfId="0" applyFont="1" applyBorder="1" applyAlignment="1">
      <alignment horizontal="center" vertical="center" wrapText="1"/>
    </xf>
    <xf numFmtId="0" fontId="19" fillId="3" borderId="6" xfId="0" applyFont="1" applyFill="1" applyBorder="1" applyAlignment="1">
      <alignment horizontal="center" vertical="center" wrapText="1"/>
    </xf>
    <xf numFmtId="0" fontId="19" fillId="3" borderId="7" xfId="0" applyFont="1" applyFill="1" applyBorder="1" applyAlignment="1">
      <alignment horizontal="center" vertical="center" wrapText="1"/>
    </xf>
    <xf numFmtId="0" fontId="19" fillId="0" borderId="19" xfId="0" applyFont="1" applyBorder="1" applyAlignment="1">
      <alignment horizontal="center" vertical="center" wrapText="1"/>
    </xf>
    <xf numFmtId="0" fontId="19" fillId="0" borderId="21" xfId="0" applyFont="1" applyBorder="1" applyAlignment="1">
      <alignment horizontal="center" vertical="center" wrapText="1"/>
    </xf>
    <xf numFmtId="0" fontId="13" fillId="0" borderId="0" xfId="0" applyFont="1" applyAlignment="1">
      <alignment horizontal="left" vertical="center" wrapText="1"/>
    </xf>
    <xf numFmtId="49" fontId="30" fillId="0" borderId="11" xfId="0" applyNumberFormat="1" applyFont="1" applyBorder="1" applyAlignment="1">
      <alignment horizontal="center" vertical="center" wrapText="1"/>
    </xf>
    <xf numFmtId="49" fontId="30" fillId="0" borderId="13" xfId="0" applyNumberFormat="1" applyFont="1" applyBorder="1" applyAlignment="1">
      <alignment horizontal="center" vertical="center" wrapText="1"/>
    </xf>
    <xf numFmtId="178" fontId="4" fillId="0" borderId="13" xfId="0" applyNumberFormat="1" applyFont="1" applyBorder="1" applyAlignment="1">
      <alignment horizontal="center" vertical="center" wrapText="1"/>
    </xf>
    <xf numFmtId="178" fontId="4" fillId="0" borderId="12" xfId="0" applyNumberFormat="1" applyFont="1" applyBorder="1" applyAlignment="1">
      <alignment horizontal="center" vertical="center" wrapText="1"/>
    </xf>
    <xf numFmtId="49" fontId="30" fillId="0" borderId="98" xfId="0" applyNumberFormat="1" applyFont="1" applyBorder="1" applyAlignment="1">
      <alignment horizontal="center" vertical="center"/>
    </xf>
    <xf numFmtId="49" fontId="30" fillId="0" borderId="99" xfId="0" applyNumberFormat="1" applyFont="1" applyBorder="1" applyAlignment="1">
      <alignment horizontal="center" vertical="center"/>
    </xf>
    <xf numFmtId="178" fontId="4" fillId="0" borderId="99" xfId="0" applyNumberFormat="1" applyFont="1" applyBorder="1" applyAlignment="1">
      <alignment horizontal="center" vertical="center" wrapText="1"/>
    </xf>
    <xf numFmtId="178" fontId="4" fillId="0" borderId="88" xfId="0" applyNumberFormat="1" applyFont="1" applyBorder="1" applyAlignment="1">
      <alignment horizontal="center" vertical="center" wrapText="1"/>
    </xf>
    <xf numFmtId="0" fontId="30" fillId="0" borderId="109" xfId="0" applyFont="1" applyBorder="1" applyAlignment="1">
      <alignment horizontal="center" vertical="center"/>
    </xf>
    <xf numFmtId="0" fontId="30" fillId="0" borderId="110" xfId="0" applyFont="1" applyBorder="1" applyAlignment="1">
      <alignment horizontal="center" vertical="center"/>
    </xf>
    <xf numFmtId="178" fontId="30" fillId="0" borderId="110" xfId="0" applyNumberFormat="1" applyFont="1" applyBorder="1" applyAlignment="1">
      <alignment horizontal="center" vertical="center"/>
    </xf>
    <xf numFmtId="0" fontId="30" fillId="0" borderId="141" xfId="0" applyFont="1" applyBorder="1" applyAlignment="1">
      <alignment horizontal="center" vertical="center"/>
    </xf>
    <xf numFmtId="49" fontId="4" fillId="0" borderId="11" xfId="0" applyNumberFormat="1" applyFont="1" applyBorder="1" applyAlignment="1">
      <alignment horizontal="center" vertical="center" wrapText="1"/>
    </xf>
    <xf numFmtId="49" fontId="4" fillId="0" borderId="13" xfId="0" applyNumberFormat="1" applyFont="1" applyBorder="1" applyAlignment="1">
      <alignment horizontal="center" vertical="center" wrapText="1"/>
    </xf>
    <xf numFmtId="49" fontId="30" fillId="0" borderId="11" xfId="0" applyNumberFormat="1" applyFont="1" applyBorder="1" applyAlignment="1">
      <alignment horizontal="center" vertical="center"/>
    </xf>
    <xf numFmtId="49" fontId="30" fillId="0" borderId="13" xfId="0" applyNumberFormat="1" applyFont="1" applyBorder="1" applyAlignment="1">
      <alignment horizontal="center" vertical="center"/>
    </xf>
    <xf numFmtId="0" fontId="15" fillId="0" borderId="0" xfId="0" applyFont="1" applyAlignment="1">
      <alignment horizontal="left" vertical="center" wrapText="1"/>
    </xf>
    <xf numFmtId="177" fontId="4" fillId="0" borderId="32" xfId="0" applyNumberFormat="1" applyFont="1" applyBorder="1" applyAlignment="1">
      <alignment horizontal="center" vertical="center" wrapText="1"/>
    </xf>
    <xf numFmtId="177" fontId="4" fillId="0" borderId="24" xfId="0" applyNumberFormat="1" applyFont="1" applyBorder="1" applyAlignment="1">
      <alignment horizontal="center" vertical="center" wrapText="1"/>
    </xf>
    <xf numFmtId="177" fontId="4" fillId="0" borderId="33" xfId="0" applyNumberFormat="1" applyFont="1" applyBorder="1" applyAlignment="1">
      <alignment horizontal="center" vertical="center" wrapText="1"/>
    </xf>
    <xf numFmtId="49" fontId="4" fillId="0" borderId="79" xfId="0" applyNumberFormat="1" applyFont="1" applyBorder="1" applyAlignment="1">
      <alignment horizontal="center" vertical="center" wrapText="1"/>
    </xf>
    <xf numFmtId="49" fontId="4" fillId="0" borderId="80" xfId="0" applyNumberFormat="1" applyFont="1" applyBorder="1" applyAlignment="1">
      <alignment horizontal="center" vertical="center" wrapText="1"/>
    </xf>
    <xf numFmtId="178" fontId="4" fillId="0" borderId="80" xfId="0" applyNumberFormat="1" applyFont="1" applyBorder="1" applyAlignment="1">
      <alignment horizontal="center" vertical="center" wrapText="1"/>
    </xf>
    <xf numFmtId="178" fontId="4" fillId="0" borderId="15" xfId="0" applyNumberFormat="1" applyFont="1" applyBorder="1" applyAlignment="1">
      <alignment horizontal="center" vertical="center" wrapText="1"/>
    </xf>
    <xf numFmtId="49" fontId="4" fillId="0" borderId="11" xfId="0" applyNumberFormat="1" applyFont="1" applyBorder="1" applyAlignment="1">
      <alignment horizontal="center" vertical="center"/>
    </xf>
    <xf numFmtId="49" fontId="4" fillId="0" borderId="13" xfId="0" applyNumberFormat="1" applyFont="1" applyBorder="1" applyAlignment="1">
      <alignment horizontal="center" vertical="center"/>
    </xf>
    <xf numFmtId="0" fontId="19" fillId="0" borderId="163" xfId="0" applyFont="1" applyBorder="1" applyAlignment="1">
      <alignment horizontal="center" vertical="center"/>
    </xf>
    <xf numFmtId="0" fontId="0" fillId="0" borderId="164" xfId="0" applyBorder="1" applyAlignment="1">
      <alignment horizontal="center" vertical="center"/>
    </xf>
    <xf numFmtId="0" fontId="19" fillId="3" borderId="43" xfId="0" applyFont="1" applyFill="1" applyBorder="1" applyAlignment="1">
      <alignment horizontal="center" vertical="center"/>
    </xf>
    <xf numFmtId="0" fontId="19" fillId="3" borderId="163" xfId="0" applyFont="1" applyFill="1" applyBorder="1" applyAlignment="1">
      <alignment horizontal="center" vertical="center"/>
    </xf>
    <xf numFmtId="0" fontId="19" fillId="3" borderId="171" xfId="0" applyFont="1" applyFill="1" applyBorder="1" applyAlignment="1">
      <alignment horizontal="center" vertical="center"/>
    </xf>
    <xf numFmtId="0" fontId="19" fillId="3" borderId="164" xfId="0" applyFont="1" applyFill="1" applyBorder="1" applyAlignment="1">
      <alignment horizontal="center" vertical="center"/>
    </xf>
    <xf numFmtId="0" fontId="30" fillId="0" borderId="25" xfId="0" applyFont="1" applyBorder="1" applyAlignment="1">
      <alignment horizontal="center" vertical="center" shrinkToFit="1"/>
    </xf>
    <xf numFmtId="0" fontId="28" fillId="0" borderId="108" xfId="0" applyFont="1" applyBorder="1" applyAlignment="1">
      <alignment horizontal="center" vertical="center" shrinkToFit="1"/>
    </xf>
    <xf numFmtId="0" fontId="22" fillId="0" borderId="0" xfId="0" applyFont="1" applyAlignment="1">
      <alignment horizontal="distributed" vertical="center" wrapText="1"/>
    </xf>
    <xf numFmtId="0" fontId="23" fillId="0" borderId="0" xfId="0" applyFont="1" applyAlignment="1">
      <alignment horizontal="distributed" vertical="center" wrapText="1"/>
    </xf>
    <xf numFmtId="0" fontId="19" fillId="3" borderId="64" xfId="0" applyFont="1" applyFill="1" applyBorder="1" applyAlignment="1">
      <alignment horizontal="center" vertical="top" wrapText="1"/>
    </xf>
    <xf numFmtId="0" fontId="19" fillId="3" borderId="71" xfId="0" applyFont="1" applyFill="1" applyBorder="1" applyAlignment="1">
      <alignment horizontal="center" vertical="top" wrapText="1"/>
    </xf>
    <xf numFmtId="0" fontId="19" fillId="3" borderId="58" xfId="0" applyFont="1" applyFill="1" applyBorder="1" applyAlignment="1">
      <alignment horizontal="center" vertical="top" wrapText="1"/>
    </xf>
    <xf numFmtId="0" fontId="19" fillId="0" borderId="63" xfId="0" applyFont="1" applyBorder="1" applyAlignment="1">
      <alignment horizontal="center" vertical="top" wrapText="1"/>
    </xf>
    <xf numFmtId="0" fontId="19" fillId="0" borderId="70" xfId="0" applyFont="1" applyBorder="1" applyAlignment="1">
      <alignment horizontal="center" vertical="top" wrapText="1"/>
    </xf>
    <xf numFmtId="0" fontId="19" fillId="0" borderId="57" xfId="0" applyFont="1" applyBorder="1" applyAlignment="1">
      <alignment horizontal="center" vertical="top" wrapText="1"/>
    </xf>
    <xf numFmtId="0" fontId="18" fillId="0" borderId="154" xfId="0" applyFont="1" applyBorder="1" applyAlignment="1">
      <alignment horizontal="center" vertical="center" wrapText="1"/>
    </xf>
    <xf numFmtId="0" fontId="19" fillId="3" borderId="0" xfId="0" applyFont="1" applyFill="1" applyAlignment="1">
      <alignment horizontal="center" vertical="center"/>
    </xf>
    <xf numFmtId="0" fontId="19" fillId="3" borderId="23" xfId="0" applyFont="1" applyFill="1" applyBorder="1" applyAlignment="1">
      <alignment horizontal="center" vertical="center"/>
    </xf>
    <xf numFmtId="0" fontId="20" fillId="0" borderId="160" xfId="0" applyFont="1" applyBorder="1" applyAlignment="1">
      <alignment horizontal="center" vertical="center"/>
    </xf>
    <xf numFmtId="0" fontId="19" fillId="3" borderId="166" xfId="0" applyFont="1" applyFill="1" applyBorder="1" applyAlignment="1">
      <alignment horizontal="center" vertical="center"/>
    </xf>
    <xf numFmtId="0" fontId="21" fillId="3" borderId="147" xfId="0" applyFont="1" applyFill="1" applyBorder="1" applyAlignment="1">
      <alignment horizontal="center" vertical="center"/>
    </xf>
    <xf numFmtId="0" fontId="20" fillId="3" borderId="158" xfId="0" applyFont="1" applyFill="1" applyBorder="1" applyAlignment="1">
      <alignment horizontal="center" vertical="center"/>
    </xf>
    <xf numFmtId="0" fontId="19" fillId="3" borderId="157" xfId="0" applyFont="1" applyFill="1" applyBorder="1" applyAlignment="1">
      <alignment horizontal="center" vertical="center"/>
    </xf>
    <xf numFmtId="0" fontId="0" fillId="0" borderId="155" xfId="0" applyBorder="1" applyAlignment="1">
      <alignment horizontal="center" vertical="center"/>
    </xf>
    <xf numFmtId="0" fontId="0" fillId="3" borderId="151" xfId="0" applyFill="1" applyBorder="1" applyAlignment="1">
      <alignment horizontal="center" vertical="center"/>
    </xf>
    <xf numFmtId="0" fontId="21" fillId="3" borderId="160" xfId="0" applyFont="1" applyFill="1" applyBorder="1" applyAlignment="1">
      <alignment horizontal="center" vertical="center"/>
    </xf>
    <xf numFmtId="0" fontId="19" fillId="3" borderId="153" xfId="0" applyFont="1" applyFill="1" applyBorder="1" applyAlignment="1">
      <alignment horizontal="center" vertical="center" shrinkToFit="1"/>
    </xf>
    <xf numFmtId="0" fontId="19" fillId="3" borderId="154" xfId="0" applyFont="1" applyFill="1" applyBorder="1" applyAlignment="1">
      <alignment horizontal="center" vertical="center" shrinkToFit="1"/>
    </xf>
    <xf numFmtId="0" fontId="21" fillId="3" borderId="158" xfId="0" applyFont="1" applyFill="1" applyBorder="1" applyAlignment="1">
      <alignment horizontal="center" vertical="center"/>
    </xf>
    <xf numFmtId="0" fontId="19" fillId="3" borderId="50" xfId="0" applyFont="1" applyFill="1" applyBorder="1" applyAlignment="1">
      <alignment horizontal="center" vertical="top" wrapText="1"/>
    </xf>
    <xf numFmtId="0" fontId="19" fillId="3" borderId="106" xfId="0" applyFont="1" applyFill="1" applyBorder="1" applyAlignment="1">
      <alignment horizontal="center" vertical="top" wrapText="1"/>
    </xf>
    <xf numFmtId="0" fontId="19" fillId="3" borderId="53" xfId="0" applyFont="1" applyFill="1" applyBorder="1" applyAlignment="1">
      <alignment horizontal="center" vertical="top" wrapText="1"/>
    </xf>
    <xf numFmtId="0" fontId="19" fillId="3" borderId="167" xfId="0" applyFont="1" applyFill="1" applyBorder="1" applyAlignment="1">
      <alignment horizontal="center" vertical="center"/>
    </xf>
    <xf numFmtId="0" fontId="19" fillId="3" borderId="68" xfId="0" applyFont="1" applyFill="1" applyBorder="1" applyAlignment="1">
      <alignment horizontal="center" vertical="center"/>
    </xf>
    <xf numFmtId="0" fontId="19" fillId="3" borderId="30" xfId="0" applyFont="1" applyFill="1" applyBorder="1" applyAlignment="1">
      <alignment horizontal="center" vertical="center"/>
    </xf>
    <xf numFmtId="0" fontId="34" fillId="0" borderId="0" xfId="0" applyFont="1" applyAlignment="1">
      <alignment horizontal="left" vertical="center"/>
    </xf>
    <xf numFmtId="0" fontId="42" fillId="0" borderId="165" xfId="0" applyFont="1" applyBorder="1" applyAlignment="1">
      <alignment horizontal="left"/>
    </xf>
    <xf numFmtId="0" fontId="41" fillId="0" borderId="0" xfId="0" applyFont="1" applyAlignment="1">
      <alignment horizontal="left" vertical="center"/>
    </xf>
    <xf numFmtId="0" fontId="42" fillId="0" borderId="23" xfId="0" applyFont="1" applyBorder="1" applyAlignment="1">
      <alignment horizontal="left"/>
    </xf>
    <xf numFmtId="0" fontId="42" fillId="0" borderId="23" xfId="0" applyFont="1" applyBorder="1" applyAlignment="1">
      <alignment horizontal="right" vertical="center"/>
    </xf>
    <xf numFmtId="0" fontId="42" fillId="0" borderId="8" xfId="0" applyFont="1" applyBorder="1" applyAlignment="1">
      <alignment horizontal="left" vertical="center" shrinkToFit="1"/>
    </xf>
    <xf numFmtId="0" fontId="43" fillId="0" borderId="8" xfId="0" applyFont="1" applyBorder="1" applyAlignment="1">
      <alignment horizontal="left" vertical="center" shrinkToFit="1"/>
    </xf>
    <xf numFmtId="0" fontId="44" fillId="0" borderId="23" xfId="0" applyFont="1" applyBorder="1" applyAlignment="1">
      <alignment horizontal="center" vertical="top"/>
    </xf>
    <xf numFmtId="0" fontId="43" fillId="0" borderId="0" xfId="0" applyFont="1" applyAlignment="1">
      <alignment horizontal="left" wrapText="1"/>
    </xf>
    <xf numFmtId="0" fontId="43" fillId="0" borderId="0" xfId="0" applyFont="1" applyAlignment="1">
      <alignment horizontal="center" vertical="center" wrapText="1"/>
    </xf>
    <xf numFmtId="0" fontId="43" fillId="0" borderId="0" xfId="0" applyFont="1" applyAlignment="1">
      <alignment horizontal="center" vertical="center"/>
    </xf>
    <xf numFmtId="0" fontId="42" fillId="0" borderId="0" xfId="0" applyFont="1" applyAlignment="1">
      <alignment horizontal="left" vertical="center"/>
    </xf>
    <xf numFmtId="0" fontId="43" fillId="0" borderId="0" xfId="0" applyFont="1" applyAlignment="1">
      <alignment horizontal="left" vertical="top" wrapText="1"/>
    </xf>
    <xf numFmtId="0" fontId="36" fillId="0" borderId="0" xfId="0" applyFont="1" applyAlignment="1">
      <alignment horizontal="left" vertical="top" wrapText="1"/>
    </xf>
    <xf numFmtId="0" fontId="36" fillId="0" borderId="0" xfId="0" applyFont="1" applyAlignment="1">
      <alignment horizontal="left" vertical="top"/>
    </xf>
    <xf numFmtId="0" fontId="46" fillId="0" borderId="0" xfId="0" applyFont="1" applyAlignment="1">
      <alignment horizontal="center" vertical="center"/>
    </xf>
    <xf numFmtId="0" fontId="7" fillId="0" borderId="24" xfId="0" applyFont="1" applyBorder="1" applyAlignment="1">
      <alignment horizontal="center" vertical="top" wrapText="1"/>
    </xf>
    <xf numFmtId="0" fontId="7" fillId="0" borderId="2" xfId="0" applyFont="1" applyBorder="1" applyAlignment="1">
      <alignment horizontal="center" vertical="top"/>
    </xf>
    <xf numFmtId="0" fontId="7" fillId="0" borderId="17" xfId="0" applyFont="1" applyBorder="1" applyAlignment="1">
      <alignment horizontal="center" vertical="top"/>
    </xf>
    <xf numFmtId="0" fontId="7" fillId="0" borderId="36" xfId="0" applyFont="1" applyBorder="1" applyAlignment="1">
      <alignment horizontal="center" vertical="top" wrapText="1"/>
    </xf>
    <xf numFmtId="0" fontId="7" fillId="0" borderId="6" xfId="0" applyFont="1" applyBorder="1" applyAlignment="1">
      <alignment horizontal="center" vertical="top"/>
    </xf>
    <xf numFmtId="0" fontId="7" fillId="0" borderId="7" xfId="0" applyFont="1" applyBorder="1" applyAlignment="1">
      <alignment horizontal="center" vertical="top"/>
    </xf>
    <xf numFmtId="0" fontId="3" fillId="0" borderId="25" xfId="0" applyFont="1" applyBorder="1" applyAlignment="1">
      <alignment horizontal="center" vertical="top" wrapText="1"/>
    </xf>
    <xf numFmtId="0" fontId="3" fillId="0" borderId="26" xfId="0" applyFont="1" applyBorder="1" applyAlignment="1">
      <alignment horizontal="center" vertical="top"/>
    </xf>
    <xf numFmtId="0" fontId="3" fillId="0" borderId="27" xfId="0" applyFont="1" applyBorder="1" applyAlignment="1">
      <alignment horizontal="center" vertical="top"/>
    </xf>
    <xf numFmtId="0" fontId="8" fillId="0" borderId="3" xfId="0" applyFont="1" applyBorder="1" applyAlignment="1">
      <alignment horizontal="right" vertical="top" wrapText="1"/>
    </xf>
    <xf numFmtId="0" fontId="8" fillId="0" borderId="3" xfId="0" applyFont="1" applyBorder="1" applyAlignment="1">
      <alignment horizontal="right" vertical="top"/>
    </xf>
    <xf numFmtId="0" fontId="8" fillId="0" borderId="4" xfId="0" applyFont="1" applyBorder="1" applyAlignment="1">
      <alignment horizontal="right" vertical="top"/>
    </xf>
    <xf numFmtId="0" fontId="7" fillId="0" borderId="21" xfId="0" applyFont="1" applyBorder="1" applyAlignment="1">
      <alignment horizontal="center" vertical="top" wrapText="1"/>
    </xf>
    <xf numFmtId="0" fontId="7" fillId="0" borderId="11" xfId="0" applyFont="1" applyBorder="1" applyAlignment="1">
      <alignment horizontal="center" vertical="top"/>
    </xf>
    <xf numFmtId="0" fontId="8" fillId="0" borderId="2" xfId="0" applyFont="1" applyBorder="1" applyAlignment="1">
      <alignment horizontal="right" vertical="top" wrapText="1"/>
    </xf>
    <xf numFmtId="0" fontId="8" fillId="0" borderId="2" xfId="0" applyFont="1" applyBorder="1" applyAlignment="1">
      <alignment horizontal="right" vertical="top"/>
    </xf>
    <xf numFmtId="0" fontId="8" fillId="0" borderId="17" xfId="0" applyFont="1" applyBorder="1" applyAlignment="1">
      <alignment horizontal="right" vertical="top"/>
    </xf>
    <xf numFmtId="0" fontId="8" fillId="0" borderId="18" xfId="0" applyFont="1" applyBorder="1" applyAlignment="1">
      <alignment horizontal="center" vertical="top" wrapText="1"/>
    </xf>
    <xf numFmtId="0" fontId="8" fillId="0" borderId="19" xfId="0" applyFont="1" applyBorder="1" applyAlignment="1">
      <alignment horizontal="center" vertical="top"/>
    </xf>
    <xf numFmtId="0" fontId="8" fillId="0" borderId="21" xfId="0" applyFont="1" applyBorder="1" applyAlignment="1">
      <alignment horizontal="center" vertical="top"/>
    </xf>
    <xf numFmtId="0" fontId="8" fillId="0" borderId="1" xfId="0" applyFont="1" applyBorder="1" applyAlignment="1">
      <alignment horizontal="center" vertical="top" wrapText="1"/>
    </xf>
    <xf numFmtId="0" fontId="8" fillId="0" borderId="2" xfId="0" applyFont="1" applyBorder="1" applyAlignment="1">
      <alignment horizontal="center" vertical="top"/>
    </xf>
    <xf numFmtId="0" fontId="8" fillId="0" borderId="17" xfId="0" applyFont="1" applyBorder="1" applyAlignment="1">
      <alignment horizontal="center" vertical="top"/>
    </xf>
    <xf numFmtId="0" fontId="8" fillId="0" borderId="5" xfId="0" applyFont="1" applyBorder="1" applyAlignment="1">
      <alignment horizontal="center" vertical="top" wrapText="1"/>
    </xf>
    <xf numFmtId="0" fontId="8" fillId="0" borderId="6" xfId="0" applyFont="1" applyBorder="1" applyAlignment="1">
      <alignment horizontal="center" vertical="top"/>
    </xf>
    <xf numFmtId="0" fontId="8" fillId="0" borderId="7" xfId="0" applyFont="1" applyBorder="1" applyAlignment="1">
      <alignment horizontal="center" vertical="top"/>
    </xf>
    <xf numFmtId="0" fontId="2" fillId="0" borderId="9" xfId="0" applyFont="1" applyBorder="1" applyAlignment="1">
      <alignment horizontal="center" vertical="center" wrapText="1"/>
    </xf>
    <xf numFmtId="0" fontId="0" fillId="0" borderId="10" xfId="0" applyBorder="1" applyAlignment="1">
      <alignment horizontal="center" vertical="center"/>
    </xf>
    <xf numFmtId="0" fontId="2" fillId="0" borderId="27" xfId="0" applyFont="1" applyBorder="1" applyAlignment="1">
      <alignment horizontal="left" vertical="top"/>
    </xf>
    <xf numFmtId="0" fontId="2" fillId="0" borderId="35" xfId="0" applyFont="1" applyBorder="1" applyAlignment="1">
      <alignment horizontal="center" vertical="center"/>
    </xf>
    <xf numFmtId="0" fontId="2" fillId="0" borderId="31" xfId="0" applyFont="1" applyBorder="1" applyAlignment="1">
      <alignment horizontal="center" vertical="center"/>
    </xf>
    <xf numFmtId="0" fontId="2" fillId="0" borderId="29" xfId="0" applyFont="1" applyBorder="1" applyAlignment="1">
      <alignment horizontal="center" vertical="center"/>
    </xf>
    <xf numFmtId="0" fontId="2" fillId="0" borderId="23" xfId="0" applyFont="1" applyBorder="1" applyAlignment="1">
      <alignment horizontal="center" vertical="center"/>
    </xf>
    <xf numFmtId="0" fontId="0" fillId="0" borderId="0" xfId="0" applyAlignment="1">
      <alignment horizontal="left" vertical="top" wrapText="1"/>
    </xf>
    <xf numFmtId="0" fontId="2" fillId="0" borderId="30" xfId="0" applyFont="1" applyBorder="1" applyAlignment="1">
      <alignment horizontal="center" vertical="center"/>
    </xf>
    <xf numFmtId="0" fontId="5" fillId="0" borderId="24" xfId="0" applyFont="1" applyBorder="1" applyAlignment="1">
      <alignment horizontal="center" vertical="center" wrapText="1"/>
    </xf>
    <xf numFmtId="0" fontId="6" fillId="0" borderId="2" xfId="0" applyFont="1" applyBorder="1" applyAlignment="1">
      <alignment horizontal="center" vertical="center"/>
    </xf>
    <xf numFmtId="0" fontId="6" fillId="0" borderId="17" xfId="0" applyFont="1" applyBorder="1" applyAlignment="1">
      <alignment horizontal="center" vertical="center"/>
    </xf>
    <xf numFmtId="0" fontId="5" fillId="0" borderId="20" xfId="0" applyFont="1" applyBorder="1" applyAlignment="1">
      <alignment horizontal="center" vertical="center"/>
    </xf>
    <xf numFmtId="0" fontId="5" fillId="0" borderId="22" xfId="0" applyFont="1" applyBorder="1" applyAlignment="1">
      <alignment horizontal="center" vertical="center"/>
    </xf>
    <xf numFmtId="0" fontId="4" fillId="0" borderId="32" xfId="0" applyFont="1" applyBorder="1" applyAlignment="1">
      <alignment horizontal="center" vertical="top" wrapText="1"/>
    </xf>
    <xf numFmtId="0" fontId="4" fillId="0" borderId="19" xfId="0" applyFont="1" applyBorder="1" applyAlignment="1">
      <alignment horizontal="center" vertical="top"/>
    </xf>
    <xf numFmtId="0" fontId="4" fillId="0" borderId="21" xfId="0" applyFont="1" applyBorder="1" applyAlignment="1">
      <alignment horizontal="center" vertical="top"/>
    </xf>
    <xf numFmtId="0" fontId="8" fillId="0" borderId="20" xfId="0" applyFont="1" applyBorder="1" applyAlignment="1">
      <alignment horizontal="center" vertical="top" wrapText="1"/>
    </xf>
    <xf numFmtId="0" fontId="8" fillId="0" borderId="20" xfId="0" applyFont="1" applyBorder="1" applyAlignment="1">
      <alignment horizontal="center" vertical="top"/>
    </xf>
    <xf numFmtId="0" fontId="8" fillId="0" borderId="22" xfId="0" applyFont="1" applyBorder="1" applyAlignment="1">
      <alignment horizontal="center" vertical="top"/>
    </xf>
    <xf numFmtId="180" fontId="4" fillId="0" borderId="88" xfId="0" applyNumberFormat="1" applyFont="1" applyBorder="1" applyAlignment="1">
      <alignment horizontal="center"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a:t>得点分布</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barChart>
        <c:barDir val="col"/>
        <c:grouping val="clustered"/>
        <c:varyColors val="0"/>
        <c:ser>
          <c:idx val="1"/>
          <c:order val="1"/>
          <c:tx>
            <c:strRef>
              <c:f>中１国!$DP$26</c:f>
              <c:strCache>
                <c:ptCount val="1"/>
                <c:pt idx="0">
                  <c:v>人　数</c:v>
                </c:pt>
              </c:strCache>
            </c:strRef>
          </c:tx>
          <c:spPr>
            <a:solidFill>
              <a:schemeClr val="accent2"/>
            </a:solidFill>
            <a:ln>
              <a:noFill/>
            </a:ln>
            <a:effectLst/>
          </c:spPr>
          <c:invertIfNegative val="0"/>
          <c:cat>
            <c:strRef>
              <c:f>中１国!$DN$27:$DN$36</c:f>
              <c:strCache>
                <c:ptCount val="10"/>
                <c:pt idx="0">
                  <c:v>0-10</c:v>
                </c:pt>
                <c:pt idx="1">
                  <c:v>11-20</c:v>
                </c:pt>
                <c:pt idx="2">
                  <c:v>21-30</c:v>
                </c:pt>
                <c:pt idx="3">
                  <c:v>31-40</c:v>
                </c:pt>
                <c:pt idx="4">
                  <c:v>41-50</c:v>
                </c:pt>
                <c:pt idx="5">
                  <c:v>51-60</c:v>
                </c:pt>
                <c:pt idx="6">
                  <c:v>61-70</c:v>
                </c:pt>
                <c:pt idx="7">
                  <c:v>71-80</c:v>
                </c:pt>
                <c:pt idx="8">
                  <c:v>81-90</c:v>
                </c:pt>
                <c:pt idx="9">
                  <c:v>91-100</c:v>
                </c:pt>
              </c:strCache>
            </c:strRef>
          </c:cat>
          <c:val>
            <c:numRef>
              <c:f>中１国!$DP$27:$DP$36</c:f>
              <c:numCache>
                <c:formatCode>0_);[Red]\(0\)</c:formatCode>
                <c:ptCount val="10"/>
                <c:pt idx="0">
                  <c:v>40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1-9AA7-4CF3-B8F4-961E3DEB7230}"/>
            </c:ext>
          </c:extLst>
        </c:ser>
        <c:dLbls>
          <c:showLegendKey val="0"/>
          <c:showVal val="0"/>
          <c:showCatName val="0"/>
          <c:showSerName val="0"/>
          <c:showPercent val="0"/>
          <c:showBubbleSize val="0"/>
        </c:dLbls>
        <c:gapWidth val="30"/>
        <c:overlap val="-27"/>
        <c:axId val="185225568"/>
        <c:axId val="185223216"/>
        <c:extLst>
          <c:ext xmlns:c15="http://schemas.microsoft.com/office/drawing/2012/chart" uri="{02D57815-91ED-43cb-92C2-25804820EDAC}">
            <c15:filteredBarSeries>
              <c15:ser>
                <c:idx val="0"/>
                <c:order val="0"/>
                <c:tx>
                  <c:strRef>
                    <c:extLst>
                      <c:ext uri="{02D57815-91ED-43cb-92C2-25804820EDAC}">
                        <c15:formulaRef>
                          <c15:sqref>中１国!$DO$26</c15:sqref>
                        </c15:formulaRef>
                      </c:ext>
                    </c:extLst>
                    <c:strCache>
                      <c:ptCount val="1"/>
                    </c:strCache>
                  </c:strRef>
                </c:tx>
                <c:spPr>
                  <a:solidFill>
                    <a:schemeClr val="accent1"/>
                  </a:solidFill>
                  <a:ln>
                    <a:noFill/>
                  </a:ln>
                  <a:effectLst/>
                </c:spPr>
                <c:invertIfNegative val="0"/>
                <c:cat>
                  <c:strRef>
                    <c:extLst>
                      <c:ext uri="{02D57815-91ED-43cb-92C2-25804820EDAC}">
                        <c15:formulaRef>
                          <c15:sqref>中１国!$DN$27:$DN$36</c15:sqref>
                        </c15:formulaRef>
                      </c:ext>
                    </c:extLst>
                    <c:strCache>
                      <c:ptCount val="10"/>
                      <c:pt idx="0">
                        <c:v>0-10</c:v>
                      </c:pt>
                      <c:pt idx="1">
                        <c:v>11-20</c:v>
                      </c:pt>
                      <c:pt idx="2">
                        <c:v>21-30</c:v>
                      </c:pt>
                      <c:pt idx="3">
                        <c:v>31-40</c:v>
                      </c:pt>
                      <c:pt idx="4">
                        <c:v>41-50</c:v>
                      </c:pt>
                      <c:pt idx="5">
                        <c:v>51-60</c:v>
                      </c:pt>
                      <c:pt idx="6">
                        <c:v>61-70</c:v>
                      </c:pt>
                      <c:pt idx="7">
                        <c:v>71-80</c:v>
                      </c:pt>
                      <c:pt idx="8">
                        <c:v>81-90</c:v>
                      </c:pt>
                      <c:pt idx="9">
                        <c:v>91-100</c:v>
                      </c:pt>
                    </c:strCache>
                  </c:strRef>
                </c:cat>
                <c:val>
                  <c:numRef>
                    <c:extLst>
                      <c:ext uri="{02D57815-91ED-43cb-92C2-25804820EDAC}">
                        <c15:formulaRef>
                          <c15:sqref>中１国!$DO$27:$DO$36</c15:sqref>
                        </c15:formulaRef>
                      </c:ext>
                    </c:extLst>
                    <c:numCache>
                      <c:formatCode>@</c:formatCode>
                      <c:ptCount val="10"/>
                    </c:numCache>
                  </c:numRef>
                </c:val>
                <c:extLst>
                  <c:ext xmlns:c16="http://schemas.microsoft.com/office/drawing/2014/chart" uri="{C3380CC4-5D6E-409C-BE32-E72D297353CC}">
                    <c16:uniqueId val="{00000000-9AA7-4CF3-B8F4-961E3DEB7230}"/>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中１国!$DQ$26</c15:sqref>
                        </c15:formulaRef>
                      </c:ext>
                    </c:extLst>
                    <c:strCache>
                      <c:ptCount val="1"/>
                    </c:strCache>
                  </c:strRef>
                </c:tx>
                <c:spPr>
                  <a:solidFill>
                    <a:schemeClr val="accent3"/>
                  </a:solidFill>
                  <a:ln>
                    <a:noFill/>
                  </a:ln>
                  <a:effectLst/>
                </c:spPr>
                <c:invertIfNegative val="0"/>
                <c:cat>
                  <c:strRef>
                    <c:extLst xmlns:c15="http://schemas.microsoft.com/office/drawing/2012/chart">
                      <c:ext xmlns:c15="http://schemas.microsoft.com/office/drawing/2012/chart" uri="{02D57815-91ED-43cb-92C2-25804820EDAC}">
                        <c15:formulaRef>
                          <c15:sqref>中１国!$DN$27:$DN$36</c15:sqref>
                        </c15:formulaRef>
                      </c:ext>
                    </c:extLst>
                    <c:strCache>
                      <c:ptCount val="10"/>
                      <c:pt idx="0">
                        <c:v>0-10</c:v>
                      </c:pt>
                      <c:pt idx="1">
                        <c:v>11-20</c:v>
                      </c:pt>
                      <c:pt idx="2">
                        <c:v>21-30</c:v>
                      </c:pt>
                      <c:pt idx="3">
                        <c:v>31-40</c:v>
                      </c:pt>
                      <c:pt idx="4">
                        <c:v>41-50</c:v>
                      </c:pt>
                      <c:pt idx="5">
                        <c:v>51-60</c:v>
                      </c:pt>
                      <c:pt idx="6">
                        <c:v>61-70</c:v>
                      </c:pt>
                      <c:pt idx="7">
                        <c:v>71-80</c:v>
                      </c:pt>
                      <c:pt idx="8">
                        <c:v>81-90</c:v>
                      </c:pt>
                      <c:pt idx="9">
                        <c:v>91-100</c:v>
                      </c:pt>
                    </c:strCache>
                  </c:strRef>
                </c:cat>
                <c:val>
                  <c:numRef>
                    <c:extLst xmlns:c15="http://schemas.microsoft.com/office/drawing/2012/chart">
                      <c:ext xmlns:c15="http://schemas.microsoft.com/office/drawing/2012/chart" uri="{02D57815-91ED-43cb-92C2-25804820EDAC}">
                        <c15:formulaRef>
                          <c15:sqref>中１国!$DQ$27:$DQ$36</c15:sqref>
                        </c15:formulaRef>
                      </c:ext>
                    </c:extLst>
                    <c:numCache>
                      <c:formatCode>0_);[Red]\(0\)</c:formatCode>
                      <c:ptCount val="10"/>
                    </c:numCache>
                  </c:numRef>
                </c:val>
                <c:extLst xmlns:c15="http://schemas.microsoft.com/office/drawing/2012/chart">
                  <c:ext xmlns:c16="http://schemas.microsoft.com/office/drawing/2014/chart" uri="{C3380CC4-5D6E-409C-BE32-E72D297353CC}">
                    <c16:uniqueId val="{00000002-9AA7-4CF3-B8F4-961E3DEB7230}"/>
                  </c:ext>
                </c:extLst>
              </c15:ser>
            </c15:filteredBarSeries>
          </c:ext>
        </c:extLst>
      </c:barChart>
      <c:catAx>
        <c:axId val="1852255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85223216"/>
        <c:crosses val="autoZero"/>
        <c:auto val="1"/>
        <c:lblAlgn val="ctr"/>
        <c:lblOffset val="100"/>
        <c:noMultiLvlLbl val="0"/>
      </c:catAx>
      <c:valAx>
        <c:axId val="185223216"/>
        <c:scaling>
          <c:orientation val="minMax"/>
        </c:scaling>
        <c:delete val="0"/>
        <c:axPos val="l"/>
        <c:majorGridlines>
          <c:spPr>
            <a:ln w="9525" cap="flat" cmpd="sng" algn="ctr">
              <a:solidFill>
                <a:schemeClr val="tx1">
                  <a:lumMod val="15000"/>
                  <a:lumOff val="85000"/>
                </a:schemeClr>
              </a:solidFill>
              <a:round/>
            </a:ln>
            <a:effectLst/>
          </c:spPr>
        </c:majorGridlines>
        <c:numFmt formatCode="0_);[Red]\(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8522556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0.13789734616506269"/>
          <c:y val="0.24124513618677046"/>
          <c:w val="0.72420530766987457"/>
          <c:h val="0.53258678268329296"/>
        </c:manualLayout>
      </c:layout>
      <c:pieChart>
        <c:varyColors val="1"/>
        <c:ser>
          <c:idx val="0"/>
          <c:order val="0"/>
          <c:tx>
            <c:strRef>
              <c:f>アンケート集計!$Q$46</c:f>
              <c:strCache>
                <c:ptCount val="1"/>
                <c:pt idx="0">
                  <c:v>②</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4678-4BED-9663-EE5B525D503B}"/>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4678-4BED-9663-EE5B525D503B}"/>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4678-4BED-9663-EE5B525D503B}"/>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4678-4BED-9663-EE5B525D503B}"/>
              </c:ext>
            </c:extLst>
          </c:dPt>
          <c:cat>
            <c:strRef>
              <c:f>アンケート集計!$O$47:$O$50</c:f>
              <c:strCache>
                <c:ptCount val="4"/>
                <c:pt idx="0">
                  <c:v>ア</c:v>
                </c:pt>
                <c:pt idx="1">
                  <c:v>イ</c:v>
                </c:pt>
                <c:pt idx="2">
                  <c:v>ウ</c:v>
                </c:pt>
                <c:pt idx="3">
                  <c:v>エ</c:v>
                </c:pt>
              </c:strCache>
            </c:strRef>
          </c:cat>
          <c:val>
            <c:numRef>
              <c:f>アンケート集計!$Q$47:$Q$50</c:f>
              <c:numCache>
                <c:formatCode>0;[Red]0</c:formatCode>
                <c:ptCount val="4"/>
                <c:pt idx="0">
                  <c:v>0</c:v>
                </c:pt>
                <c:pt idx="1">
                  <c:v>0</c:v>
                </c:pt>
                <c:pt idx="2">
                  <c:v>0</c:v>
                </c:pt>
                <c:pt idx="3">
                  <c:v>0</c:v>
                </c:pt>
              </c:numCache>
            </c:numRef>
          </c:val>
          <c:extLst>
            <c:ext xmlns:c16="http://schemas.microsoft.com/office/drawing/2014/chart" uri="{C3380CC4-5D6E-409C-BE32-E72D297353CC}">
              <c16:uniqueId val="{00000008-4678-4BED-9663-EE5B525D503B}"/>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pieChart>
        <c:varyColors val="1"/>
        <c:ser>
          <c:idx val="0"/>
          <c:order val="0"/>
          <c:tx>
            <c:strRef>
              <c:f>アンケート集計!$R$46</c:f>
              <c:strCache>
                <c:ptCount val="1"/>
                <c:pt idx="0">
                  <c:v>③</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2A6C-447B-8C5F-6C15A4939CA1}"/>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2A6C-447B-8C5F-6C15A4939CA1}"/>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2A6C-447B-8C5F-6C15A4939CA1}"/>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2A6C-447B-8C5F-6C15A4939CA1}"/>
              </c:ext>
            </c:extLst>
          </c:dPt>
          <c:cat>
            <c:strRef>
              <c:f>アンケート集計!$O$47:$O$50</c:f>
              <c:strCache>
                <c:ptCount val="4"/>
                <c:pt idx="0">
                  <c:v>ア</c:v>
                </c:pt>
                <c:pt idx="1">
                  <c:v>イ</c:v>
                </c:pt>
                <c:pt idx="2">
                  <c:v>ウ</c:v>
                </c:pt>
                <c:pt idx="3">
                  <c:v>エ</c:v>
                </c:pt>
              </c:strCache>
            </c:strRef>
          </c:cat>
          <c:val>
            <c:numRef>
              <c:f>アンケート集計!$R$47:$R$50</c:f>
              <c:numCache>
                <c:formatCode>0;[Red]0</c:formatCode>
                <c:ptCount val="4"/>
                <c:pt idx="0">
                  <c:v>0</c:v>
                </c:pt>
                <c:pt idx="1">
                  <c:v>0</c:v>
                </c:pt>
                <c:pt idx="2">
                  <c:v>0</c:v>
                </c:pt>
                <c:pt idx="3">
                  <c:v>0</c:v>
                </c:pt>
              </c:numCache>
            </c:numRef>
          </c:val>
          <c:extLst>
            <c:ext xmlns:c16="http://schemas.microsoft.com/office/drawing/2014/chart" uri="{C3380CC4-5D6E-409C-BE32-E72D297353CC}">
              <c16:uniqueId val="{00000008-2A6C-447B-8C5F-6C15A4939CA1}"/>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pieChart>
        <c:varyColors val="1"/>
        <c:ser>
          <c:idx val="0"/>
          <c:order val="0"/>
          <c:tx>
            <c:strRef>
              <c:f>アンケート集計!$S$46</c:f>
              <c:strCache>
                <c:ptCount val="1"/>
                <c:pt idx="0">
                  <c:v>④</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FD01-4EB8-88EC-B0254102A757}"/>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FD01-4EB8-88EC-B0254102A757}"/>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FD01-4EB8-88EC-B0254102A757}"/>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FD01-4EB8-88EC-B0254102A757}"/>
              </c:ext>
            </c:extLst>
          </c:dPt>
          <c:cat>
            <c:strRef>
              <c:f>アンケート集計!$O$47:$O$50</c:f>
              <c:strCache>
                <c:ptCount val="4"/>
                <c:pt idx="0">
                  <c:v>ア</c:v>
                </c:pt>
                <c:pt idx="1">
                  <c:v>イ</c:v>
                </c:pt>
                <c:pt idx="2">
                  <c:v>ウ</c:v>
                </c:pt>
                <c:pt idx="3">
                  <c:v>エ</c:v>
                </c:pt>
              </c:strCache>
            </c:strRef>
          </c:cat>
          <c:val>
            <c:numRef>
              <c:f>アンケート集計!$S$47:$S$50</c:f>
              <c:numCache>
                <c:formatCode>0;[Red]0</c:formatCode>
                <c:ptCount val="4"/>
                <c:pt idx="0">
                  <c:v>0</c:v>
                </c:pt>
                <c:pt idx="1">
                  <c:v>0</c:v>
                </c:pt>
                <c:pt idx="2">
                  <c:v>0</c:v>
                </c:pt>
                <c:pt idx="3">
                  <c:v>0</c:v>
                </c:pt>
              </c:numCache>
            </c:numRef>
          </c:val>
          <c:extLst>
            <c:ext xmlns:c16="http://schemas.microsoft.com/office/drawing/2014/chart" uri="{C3380CC4-5D6E-409C-BE32-E72D297353CC}">
              <c16:uniqueId val="{00000008-FD01-4EB8-88EC-B0254102A757}"/>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pieChart>
        <c:varyColors val="1"/>
        <c:ser>
          <c:idx val="0"/>
          <c:order val="0"/>
          <c:tx>
            <c:strRef>
              <c:f>アンケート集計!$T$46</c:f>
              <c:strCache>
                <c:ptCount val="1"/>
                <c:pt idx="0">
                  <c:v>⑤</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D40B-4D08-A174-7C217C8774DF}"/>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D40B-4D08-A174-7C217C8774DF}"/>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D40B-4D08-A174-7C217C8774DF}"/>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D40B-4D08-A174-7C217C8774DF}"/>
              </c:ext>
            </c:extLst>
          </c:dPt>
          <c:cat>
            <c:strRef>
              <c:f>アンケート集計!$O$47:$O$50</c:f>
              <c:strCache>
                <c:ptCount val="4"/>
                <c:pt idx="0">
                  <c:v>ア</c:v>
                </c:pt>
                <c:pt idx="1">
                  <c:v>イ</c:v>
                </c:pt>
                <c:pt idx="2">
                  <c:v>ウ</c:v>
                </c:pt>
                <c:pt idx="3">
                  <c:v>エ</c:v>
                </c:pt>
              </c:strCache>
            </c:strRef>
          </c:cat>
          <c:val>
            <c:numRef>
              <c:f>アンケート集計!$T$47:$T$50</c:f>
              <c:numCache>
                <c:formatCode>0;[Red]0</c:formatCode>
                <c:ptCount val="4"/>
                <c:pt idx="0">
                  <c:v>0</c:v>
                </c:pt>
                <c:pt idx="1">
                  <c:v>0</c:v>
                </c:pt>
                <c:pt idx="2">
                  <c:v>0</c:v>
                </c:pt>
                <c:pt idx="3">
                  <c:v>0</c:v>
                </c:pt>
              </c:numCache>
            </c:numRef>
          </c:val>
          <c:extLst>
            <c:ext xmlns:c16="http://schemas.microsoft.com/office/drawing/2014/chart" uri="{C3380CC4-5D6E-409C-BE32-E72D297353CC}">
              <c16:uniqueId val="{00000008-D40B-4D08-A174-7C217C8774DF}"/>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pieChart>
        <c:varyColors val="1"/>
        <c:ser>
          <c:idx val="0"/>
          <c:order val="0"/>
          <c:tx>
            <c:strRef>
              <c:f>アンケート集計!$AC$46</c:f>
              <c:strCache>
                <c:ptCount val="1"/>
                <c:pt idx="0">
                  <c:v>①</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DE7E-4326-8B25-432AB2A39BBB}"/>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DE7E-4326-8B25-432AB2A39BBB}"/>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DE7E-4326-8B25-432AB2A39BBB}"/>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DE7E-4326-8B25-432AB2A39BBB}"/>
              </c:ext>
            </c:extLst>
          </c:dPt>
          <c:cat>
            <c:strRef>
              <c:f>アンケート集計!$AB$47:$AB$50</c:f>
              <c:strCache>
                <c:ptCount val="4"/>
                <c:pt idx="0">
                  <c:v>ア</c:v>
                </c:pt>
                <c:pt idx="1">
                  <c:v>イ</c:v>
                </c:pt>
                <c:pt idx="2">
                  <c:v>ウ</c:v>
                </c:pt>
                <c:pt idx="3">
                  <c:v>エ</c:v>
                </c:pt>
              </c:strCache>
            </c:strRef>
          </c:cat>
          <c:val>
            <c:numRef>
              <c:f>アンケート集計!$AC$47:$AC$50</c:f>
              <c:numCache>
                <c:formatCode>0;[Red]0</c:formatCode>
                <c:ptCount val="4"/>
                <c:pt idx="0">
                  <c:v>0</c:v>
                </c:pt>
                <c:pt idx="1">
                  <c:v>0</c:v>
                </c:pt>
                <c:pt idx="2">
                  <c:v>0</c:v>
                </c:pt>
                <c:pt idx="3">
                  <c:v>0</c:v>
                </c:pt>
              </c:numCache>
            </c:numRef>
          </c:val>
          <c:extLst>
            <c:ext xmlns:c16="http://schemas.microsoft.com/office/drawing/2014/chart" uri="{C3380CC4-5D6E-409C-BE32-E72D297353CC}">
              <c16:uniqueId val="{00000008-DE7E-4326-8B25-432AB2A39BBB}"/>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1079247196373175E-2"/>
          <c:y val="0.24124513618677046"/>
          <c:w val="0.78102332378907191"/>
          <c:h val="0.53486422173881965"/>
        </c:manualLayout>
      </c:layout>
      <c:pieChart>
        <c:varyColors val="1"/>
        <c:ser>
          <c:idx val="0"/>
          <c:order val="0"/>
          <c:tx>
            <c:strRef>
              <c:f>アンケート集計!$AD$46</c:f>
              <c:strCache>
                <c:ptCount val="1"/>
                <c:pt idx="0">
                  <c:v>②</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9BB3-4B11-93C3-1FB7756A71F7}"/>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9BB3-4B11-93C3-1FB7756A71F7}"/>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9BB3-4B11-93C3-1FB7756A71F7}"/>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9BB3-4B11-93C3-1FB7756A71F7}"/>
              </c:ext>
            </c:extLst>
          </c:dPt>
          <c:cat>
            <c:numRef>
              <c:f>アンケート集計!$AA$47:$AA$50</c:f>
              <c:numCache>
                <c:formatCode>General</c:formatCode>
                <c:ptCount val="4"/>
                <c:pt idx="1">
                  <c:v>40</c:v>
                </c:pt>
              </c:numCache>
            </c:numRef>
          </c:cat>
          <c:val>
            <c:numRef>
              <c:f>アンケート集計!$AD$47:$AD$50</c:f>
              <c:numCache>
                <c:formatCode>0;[Red]0</c:formatCode>
                <c:ptCount val="4"/>
                <c:pt idx="0">
                  <c:v>0</c:v>
                </c:pt>
                <c:pt idx="1">
                  <c:v>0</c:v>
                </c:pt>
                <c:pt idx="2">
                  <c:v>0</c:v>
                </c:pt>
                <c:pt idx="3">
                  <c:v>0</c:v>
                </c:pt>
              </c:numCache>
            </c:numRef>
          </c:val>
          <c:extLst>
            <c:ext xmlns:c16="http://schemas.microsoft.com/office/drawing/2014/chart" uri="{C3380CC4-5D6E-409C-BE32-E72D297353CC}">
              <c16:uniqueId val="{00000008-9BB3-4B11-93C3-1FB7756A71F7}"/>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pieChart>
        <c:varyColors val="1"/>
        <c:ser>
          <c:idx val="0"/>
          <c:order val="0"/>
          <c:tx>
            <c:strRef>
              <c:f>アンケート集計!$AE$46</c:f>
              <c:strCache>
                <c:ptCount val="1"/>
                <c:pt idx="0">
                  <c:v>③</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DF53-49AC-BCAB-6CB383DFE44B}"/>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DF53-49AC-BCAB-6CB383DFE44B}"/>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DF53-49AC-BCAB-6CB383DFE44B}"/>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DF53-49AC-BCAB-6CB383DFE44B}"/>
              </c:ext>
            </c:extLst>
          </c:dPt>
          <c:cat>
            <c:strRef>
              <c:f>アンケート集計!$AB$47:$AB$50</c:f>
              <c:strCache>
                <c:ptCount val="4"/>
                <c:pt idx="0">
                  <c:v>ア</c:v>
                </c:pt>
                <c:pt idx="1">
                  <c:v>イ</c:v>
                </c:pt>
                <c:pt idx="2">
                  <c:v>ウ</c:v>
                </c:pt>
                <c:pt idx="3">
                  <c:v>エ</c:v>
                </c:pt>
              </c:strCache>
            </c:strRef>
          </c:cat>
          <c:val>
            <c:numRef>
              <c:f>アンケート集計!$AE$47:$AE$50</c:f>
              <c:numCache>
                <c:formatCode>0;[Red]0</c:formatCode>
                <c:ptCount val="4"/>
                <c:pt idx="0">
                  <c:v>0</c:v>
                </c:pt>
                <c:pt idx="1">
                  <c:v>0</c:v>
                </c:pt>
                <c:pt idx="2">
                  <c:v>0</c:v>
                </c:pt>
                <c:pt idx="3">
                  <c:v>0</c:v>
                </c:pt>
              </c:numCache>
            </c:numRef>
          </c:val>
          <c:extLst>
            <c:ext xmlns:c16="http://schemas.microsoft.com/office/drawing/2014/chart" uri="{C3380CC4-5D6E-409C-BE32-E72D297353CC}">
              <c16:uniqueId val="{00000008-DF53-49AC-BCAB-6CB383DFE44B}"/>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6.7632850241545889E-2"/>
          <c:y val="0.24877891240157479"/>
          <c:w val="0.82608695652173914"/>
          <c:h val="0.556640625"/>
        </c:manualLayout>
      </c:layout>
      <c:pieChart>
        <c:varyColors val="1"/>
        <c:ser>
          <c:idx val="0"/>
          <c:order val="0"/>
          <c:tx>
            <c:strRef>
              <c:f>アンケート集計!$AF$46</c:f>
              <c:strCache>
                <c:ptCount val="1"/>
                <c:pt idx="0">
                  <c:v>④</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E912-42D6-AF91-3C9D33D1B3D9}"/>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E912-42D6-AF91-3C9D33D1B3D9}"/>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E912-42D6-AF91-3C9D33D1B3D9}"/>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E912-42D6-AF91-3C9D33D1B3D9}"/>
              </c:ext>
            </c:extLst>
          </c:dPt>
          <c:cat>
            <c:strRef>
              <c:f>アンケート集計!$AB$47:$AB$50</c:f>
              <c:strCache>
                <c:ptCount val="4"/>
                <c:pt idx="0">
                  <c:v>ア</c:v>
                </c:pt>
                <c:pt idx="1">
                  <c:v>イ</c:v>
                </c:pt>
                <c:pt idx="2">
                  <c:v>ウ</c:v>
                </c:pt>
                <c:pt idx="3">
                  <c:v>エ</c:v>
                </c:pt>
              </c:strCache>
            </c:strRef>
          </c:cat>
          <c:val>
            <c:numRef>
              <c:f>アンケート集計!$AF$47:$AF$50</c:f>
              <c:numCache>
                <c:formatCode>0;[Red]0</c:formatCode>
                <c:ptCount val="4"/>
                <c:pt idx="0">
                  <c:v>0</c:v>
                </c:pt>
                <c:pt idx="1">
                  <c:v>0</c:v>
                </c:pt>
                <c:pt idx="2">
                  <c:v>0</c:v>
                </c:pt>
                <c:pt idx="3">
                  <c:v>0</c:v>
                </c:pt>
              </c:numCache>
            </c:numRef>
          </c:val>
          <c:extLst>
            <c:ext xmlns:c16="http://schemas.microsoft.com/office/drawing/2014/chart" uri="{C3380CC4-5D6E-409C-BE32-E72D297353CC}">
              <c16:uniqueId val="{00000008-E912-42D6-AF91-3C9D33D1B3D9}"/>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pieChart>
        <c:varyColors val="1"/>
        <c:ser>
          <c:idx val="0"/>
          <c:order val="0"/>
          <c:tx>
            <c:strRef>
              <c:f>アンケート集計!$AG$46</c:f>
              <c:strCache>
                <c:ptCount val="1"/>
                <c:pt idx="0">
                  <c:v>⑤</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5F7C-4138-A78E-243A9BAF18A0}"/>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5F7C-4138-A78E-243A9BAF18A0}"/>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5F7C-4138-A78E-243A9BAF18A0}"/>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5F7C-4138-A78E-243A9BAF18A0}"/>
              </c:ext>
            </c:extLst>
          </c:dPt>
          <c:cat>
            <c:strRef>
              <c:f>アンケート集計!$AB$47:$AB$50</c:f>
              <c:strCache>
                <c:ptCount val="4"/>
                <c:pt idx="0">
                  <c:v>ア</c:v>
                </c:pt>
                <c:pt idx="1">
                  <c:v>イ</c:v>
                </c:pt>
                <c:pt idx="2">
                  <c:v>ウ</c:v>
                </c:pt>
                <c:pt idx="3">
                  <c:v>エ</c:v>
                </c:pt>
              </c:strCache>
            </c:strRef>
          </c:cat>
          <c:val>
            <c:numRef>
              <c:f>アンケート集計!$AG$47:$AG$50</c:f>
              <c:numCache>
                <c:formatCode>0;[Red]0</c:formatCode>
                <c:ptCount val="4"/>
                <c:pt idx="0">
                  <c:v>0</c:v>
                </c:pt>
                <c:pt idx="1">
                  <c:v>0</c:v>
                </c:pt>
                <c:pt idx="2">
                  <c:v>0</c:v>
                </c:pt>
                <c:pt idx="3">
                  <c:v>0</c:v>
                </c:pt>
              </c:numCache>
            </c:numRef>
          </c:val>
          <c:extLst>
            <c:ext xmlns:c16="http://schemas.microsoft.com/office/drawing/2014/chart" uri="{C3380CC4-5D6E-409C-BE32-E72D297353CC}">
              <c16:uniqueId val="{00000008-5F7C-4138-A78E-243A9BAF18A0}"/>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a:t>得点分布</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barChart>
        <c:barDir val="col"/>
        <c:grouping val="clustered"/>
        <c:varyColors val="0"/>
        <c:ser>
          <c:idx val="1"/>
          <c:order val="1"/>
          <c:tx>
            <c:strRef>
              <c:f>中１国!$DP$26</c:f>
              <c:strCache>
                <c:ptCount val="1"/>
                <c:pt idx="0">
                  <c:v>人　数</c:v>
                </c:pt>
              </c:strCache>
            </c:strRef>
          </c:tx>
          <c:spPr>
            <a:solidFill>
              <a:schemeClr val="accent2"/>
            </a:solidFill>
            <a:ln>
              <a:noFill/>
            </a:ln>
            <a:effectLst/>
          </c:spPr>
          <c:invertIfNegative val="0"/>
          <c:cat>
            <c:strRef>
              <c:f>中１国!$DN$27:$DN$36</c:f>
              <c:strCache>
                <c:ptCount val="10"/>
                <c:pt idx="0">
                  <c:v>0-10</c:v>
                </c:pt>
                <c:pt idx="1">
                  <c:v>11-20</c:v>
                </c:pt>
                <c:pt idx="2">
                  <c:v>21-30</c:v>
                </c:pt>
                <c:pt idx="3">
                  <c:v>31-40</c:v>
                </c:pt>
                <c:pt idx="4">
                  <c:v>41-50</c:v>
                </c:pt>
                <c:pt idx="5">
                  <c:v>51-60</c:v>
                </c:pt>
                <c:pt idx="6">
                  <c:v>61-70</c:v>
                </c:pt>
                <c:pt idx="7">
                  <c:v>71-80</c:v>
                </c:pt>
                <c:pt idx="8">
                  <c:v>81-90</c:v>
                </c:pt>
                <c:pt idx="9">
                  <c:v>91-100</c:v>
                </c:pt>
              </c:strCache>
            </c:strRef>
          </c:cat>
          <c:val>
            <c:numRef>
              <c:f>中１国!$DP$27:$DP$36</c:f>
              <c:numCache>
                <c:formatCode>0_);[Red]\(0\)</c:formatCode>
                <c:ptCount val="10"/>
                <c:pt idx="0">
                  <c:v>40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0-7F4A-479F-BC83-F6A03E39F32E}"/>
            </c:ext>
          </c:extLst>
        </c:ser>
        <c:dLbls>
          <c:showLegendKey val="0"/>
          <c:showVal val="0"/>
          <c:showCatName val="0"/>
          <c:showSerName val="0"/>
          <c:showPercent val="0"/>
          <c:showBubbleSize val="0"/>
        </c:dLbls>
        <c:gapWidth val="30"/>
        <c:overlap val="-27"/>
        <c:axId val="185227528"/>
        <c:axId val="185224000"/>
        <c:extLst>
          <c:ext xmlns:c15="http://schemas.microsoft.com/office/drawing/2012/chart" uri="{02D57815-91ED-43cb-92C2-25804820EDAC}">
            <c15:filteredBarSeries>
              <c15:ser>
                <c:idx val="0"/>
                <c:order val="0"/>
                <c:tx>
                  <c:strRef>
                    <c:extLst>
                      <c:ext uri="{02D57815-91ED-43cb-92C2-25804820EDAC}">
                        <c15:formulaRef>
                          <c15:sqref>中１国!$DO$26</c15:sqref>
                        </c15:formulaRef>
                      </c:ext>
                    </c:extLst>
                    <c:strCache>
                      <c:ptCount val="1"/>
                    </c:strCache>
                  </c:strRef>
                </c:tx>
                <c:spPr>
                  <a:solidFill>
                    <a:schemeClr val="accent1"/>
                  </a:solidFill>
                  <a:ln>
                    <a:noFill/>
                  </a:ln>
                  <a:effectLst/>
                </c:spPr>
                <c:invertIfNegative val="0"/>
                <c:cat>
                  <c:strRef>
                    <c:extLst>
                      <c:ext uri="{02D57815-91ED-43cb-92C2-25804820EDAC}">
                        <c15:formulaRef>
                          <c15:sqref>中１国!$DN$27:$DN$36</c15:sqref>
                        </c15:formulaRef>
                      </c:ext>
                    </c:extLst>
                    <c:strCache>
                      <c:ptCount val="10"/>
                      <c:pt idx="0">
                        <c:v>0-10</c:v>
                      </c:pt>
                      <c:pt idx="1">
                        <c:v>11-20</c:v>
                      </c:pt>
                      <c:pt idx="2">
                        <c:v>21-30</c:v>
                      </c:pt>
                      <c:pt idx="3">
                        <c:v>31-40</c:v>
                      </c:pt>
                      <c:pt idx="4">
                        <c:v>41-50</c:v>
                      </c:pt>
                      <c:pt idx="5">
                        <c:v>51-60</c:v>
                      </c:pt>
                      <c:pt idx="6">
                        <c:v>61-70</c:v>
                      </c:pt>
                      <c:pt idx="7">
                        <c:v>71-80</c:v>
                      </c:pt>
                      <c:pt idx="8">
                        <c:v>81-90</c:v>
                      </c:pt>
                      <c:pt idx="9">
                        <c:v>91-100</c:v>
                      </c:pt>
                    </c:strCache>
                  </c:strRef>
                </c:cat>
                <c:val>
                  <c:numRef>
                    <c:extLst>
                      <c:ext uri="{02D57815-91ED-43cb-92C2-25804820EDAC}">
                        <c15:formulaRef>
                          <c15:sqref>中１国!$DO$27:$DO$36</c15:sqref>
                        </c15:formulaRef>
                      </c:ext>
                    </c:extLst>
                    <c:numCache>
                      <c:formatCode>@</c:formatCode>
                      <c:ptCount val="10"/>
                    </c:numCache>
                  </c:numRef>
                </c:val>
                <c:extLst>
                  <c:ext xmlns:c16="http://schemas.microsoft.com/office/drawing/2014/chart" uri="{C3380CC4-5D6E-409C-BE32-E72D297353CC}">
                    <c16:uniqueId val="{00000001-7F4A-479F-BC83-F6A03E39F32E}"/>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中１国!$DQ$26</c15:sqref>
                        </c15:formulaRef>
                      </c:ext>
                    </c:extLst>
                    <c:strCache>
                      <c:ptCount val="1"/>
                    </c:strCache>
                  </c:strRef>
                </c:tx>
                <c:spPr>
                  <a:solidFill>
                    <a:schemeClr val="accent3"/>
                  </a:solidFill>
                  <a:ln>
                    <a:noFill/>
                  </a:ln>
                  <a:effectLst/>
                </c:spPr>
                <c:invertIfNegative val="0"/>
                <c:cat>
                  <c:strRef>
                    <c:extLst xmlns:c15="http://schemas.microsoft.com/office/drawing/2012/chart">
                      <c:ext xmlns:c15="http://schemas.microsoft.com/office/drawing/2012/chart" uri="{02D57815-91ED-43cb-92C2-25804820EDAC}">
                        <c15:formulaRef>
                          <c15:sqref>中１国!$DN$27:$DN$36</c15:sqref>
                        </c15:formulaRef>
                      </c:ext>
                    </c:extLst>
                    <c:strCache>
                      <c:ptCount val="10"/>
                      <c:pt idx="0">
                        <c:v>0-10</c:v>
                      </c:pt>
                      <c:pt idx="1">
                        <c:v>11-20</c:v>
                      </c:pt>
                      <c:pt idx="2">
                        <c:v>21-30</c:v>
                      </c:pt>
                      <c:pt idx="3">
                        <c:v>31-40</c:v>
                      </c:pt>
                      <c:pt idx="4">
                        <c:v>41-50</c:v>
                      </c:pt>
                      <c:pt idx="5">
                        <c:v>51-60</c:v>
                      </c:pt>
                      <c:pt idx="6">
                        <c:v>61-70</c:v>
                      </c:pt>
                      <c:pt idx="7">
                        <c:v>71-80</c:v>
                      </c:pt>
                      <c:pt idx="8">
                        <c:v>81-90</c:v>
                      </c:pt>
                      <c:pt idx="9">
                        <c:v>91-100</c:v>
                      </c:pt>
                    </c:strCache>
                  </c:strRef>
                </c:cat>
                <c:val>
                  <c:numRef>
                    <c:extLst xmlns:c15="http://schemas.microsoft.com/office/drawing/2012/chart">
                      <c:ext xmlns:c15="http://schemas.microsoft.com/office/drawing/2012/chart" uri="{02D57815-91ED-43cb-92C2-25804820EDAC}">
                        <c15:formulaRef>
                          <c15:sqref>中１国!$DQ$27:$DQ$36</c15:sqref>
                        </c15:formulaRef>
                      </c:ext>
                    </c:extLst>
                    <c:numCache>
                      <c:formatCode>0_);[Red]\(0\)</c:formatCode>
                      <c:ptCount val="10"/>
                    </c:numCache>
                  </c:numRef>
                </c:val>
                <c:extLst xmlns:c15="http://schemas.microsoft.com/office/drawing/2012/chart">
                  <c:ext xmlns:c16="http://schemas.microsoft.com/office/drawing/2014/chart" uri="{C3380CC4-5D6E-409C-BE32-E72D297353CC}">
                    <c16:uniqueId val="{00000002-7F4A-479F-BC83-F6A03E39F32E}"/>
                  </c:ext>
                </c:extLst>
              </c15:ser>
            </c15:filteredBarSeries>
          </c:ext>
        </c:extLst>
      </c:barChart>
      <c:catAx>
        <c:axId val="1852275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85224000"/>
        <c:crosses val="autoZero"/>
        <c:auto val="1"/>
        <c:lblAlgn val="ctr"/>
        <c:lblOffset val="100"/>
        <c:noMultiLvlLbl val="0"/>
      </c:catAx>
      <c:valAx>
        <c:axId val="185224000"/>
        <c:scaling>
          <c:orientation val="minMax"/>
        </c:scaling>
        <c:delete val="0"/>
        <c:axPos val="l"/>
        <c:majorGridlines>
          <c:spPr>
            <a:ln w="9525" cap="flat" cmpd="sng" algn="ctr">
              <a:solidFill>
                <a:schemeClr val="tx1">
                  <a:lumMod val="15000"/>
                  <a:lumOff val="85000"/>
                </a:schemeClr>
              </a:solidFill>
              <a:round/>
            </a:ln>
            <a:effectLst/>
          </c:spPr>
        </c:majorGridlines>
        <c:numFmt formatCode="0_);[Red]\(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8522752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a:t>得点分布</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barChart>
        <c:barDir val="col"/>
        <c:grouping val="clustered"/>
        <c:varyColors val="0"/>
        <c:ser>
          <c:idx val="1"/>
          <c:order val="1"/>
          <c:tx>
            <c:strRef>
              <c:f>中１国!$DP$26</c:f>
              <c:strCache>
                <c:ptCount val="1"/>
                <c:pt idx="0">
                  <c:v>人　数</c:v>
                </c:pt>
              </c:strCache>
            </c:strRef>
          </c:tx>
          <c:spPr>
            <a:solidFill>
              <a:schemeClr val="accent2"/>
            </a:solidFill>
            <a:ln>
              <a:noFill/>
            </a:ln>
            <a:effectLst/>
          </c:spPr>
          <c:invertIfNegative val="0"/>
          <c:cat>
            <c:strRef>
              <c:f>中１国!$DN$27:$DN$36</c:f>
              <c:strCache>
                <c:ptCount val="10"/>
                <c:pt idx="0">
                  <c:v>0-10</c:v>
                </c:pt>
                <c:pt idx="1">
                  <c:v>11-20</c:v>
                </c:pt>
                <c:pt idx="2">
                  <c:v>21-30</c:v>
                </c:pt>
                <c:pt idx="3">
                  <c:v>31-40</c:v>
                </c:pt>
                <c:pt idx="4">
                  <c:v>41-50</c:v>
                </c:pt>
                <c:pt idx="5">
                  <c:v>51-60</c:v>
                </c:pt>
                <c:pt idx="6">
                  <c:v>61-70</c:v>
                </c:pt>
                <c:pt idx="7">
                  <c:v>71-80</c:v>
                </c:pt>
                <c:pt idx="8">
                  <c:v>81-90</c:v>
                </c:pt>
                <c:pt idx="9">
                  <c:v>91-100</c:v>
                </c:pt>
              </c:strCache>
            </c:strRef>
          </c:cat>
          <c:val>
            <c:numRef>
              <c:f>中１国!$DP$27:$DP$36</c:f>
              <c:numCache>
                <c:formatCode>0_);[Red]\(0\)</c:formatCode>
                <c:ptCount val="10"/>
                <c:pt idx="0">
                  <c:v>40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0-06E6-49DC-A664-6EF87AFA76B8}"/>
            </c:ext>
          </c:extLst>
        </c:ser>
        <c:dLbls>
          <c:showLegendKey val="0"/>
          <c:showVal val="0"/>
          <c:showCatName val="0"/>
          <c:showSerName val="0"/>
          <c:showPercent val="0"/>
          <c:showBubbleSize val="0"/>
        </c:dLbls>
        <c:gapWidth val="30"/>
        <c:overlap val="-27"/>
        <c:axId val="185225176"/>
        <c:axId val="185228312"/>
        <c:extLst>
          <c:ext xmlns:c15="http://schemas.microsoft.com/office/drawing/2012/chart" uri="{02D57815-91ED-43cb-92C2-25804820EDAC}">
            <c15:filteredBarSeries>
              <c15:ser>
                <c:idx val="0"/>
                <c:order val="0"/>
                <c:tx>
                  <c:strRef>
                    <c:extLst>
                      <c:ext uri="{02D57815-91ED-43cb-92C2-25804820EDAC}">
                        <c15:formulaRef>
                          <c15:sqref>中１国!$DO$26</c15:sqref>
                        </c15:formulaRef>
                      </c:ext>
                    </c:extLst>
                    <c:strCache>
                      <c:ptCount val="1"/>
                    </c:strCache>
                  </c:strRef>
                </c:tx>
                <c:spPr>
                  <a:solidFill>
                    <a:schemeClr val="accent1"/>
                  </a:solidFill>
                  <a:ln>
                    <a:noFill/>
                  </a:ln>
                  <a:effectLst/>
                </c:spPr>
                <c:invertIfNegative val="0"/>
                <c:cat>
                  <c:strRef>
                    <c:extLst>
                      <c:ext uri="{02D57815-91ED-43cb-92C2-25804820EDAC}">
                        <c15:formulaRef>
                          <c15:sqref>中１国!$DN$27:$DN$36</c15:sqref>
                        </c15:formulaRef>
                      </c:ext>
                    </c:extLst>
                    <c:strCache>
                      <c:ptCount val="10"/>
                      <c:pt idx="0">
                        <c:v>0-10</c:v>
                      </c:pt>
                      <c:pt idx="1">
                        <c:v>11-20</c:v>
                      </c:pt>
                      <c:pt idx="2">
                        <c:v>21-30</c:v>
                      </c:pt>
                      <c:pt idx="3">
                        <c:v>31-40</c:v>
                      </c:pt>
                      <c:pt idx="4">
                        <c:v>41-50</c:v>
                      </c:pt>
                      <c:pt idx="5">
                        <c:v>51-60</c:v>
                      </c:pt>
                      <c:pt idx="6">
                        <c:v>61-70</c:v>
                      </c:pt>
                      <c:pt idx="7">
                        <c:v>71-80</c:v>
                      </c:pt>
                      <c:pt idx="8">
                        <c:v>81-90</c:v>
                      </c:pt>
                      <c:pt idx="9">
                        <c:v>91-100</c:v>
                      </c:pt>
                    </c:strCache>
                  </c:strRef>
                </c:cat>
                <c:val>
                  <c:numRef>
                    <c:extLst>
                      <c:ext uri="{02D57815-91ED-43cb-92C2-25804820EDAC}">
                        <c15:formulaRef>
                          <c15:sqref>中１国!$DO$27:$DO$36</c15:sqref>
                        </c15:formulaRef>
                      </c:ext>
                    </c:extLst>
                    <c:numCache>
                      <c:formatCode>@</c:formatCode>
                      <c:ptCount val="10"/>
                    </c:numCache>
                  </c:numRef>
                </c:val>
                <c:extLst>
                  <c:ext xmlns:c16="http://schemas.microsoft.com/office/drawing/2014/chart" uri="{C3380CC4-5D6E-409C-BE32-E72D297353CC}">
                    <c16:uniqueId val="{00000001-06E6-49DC-A664-6EF87AFA76B8}"/>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中１国!$DQ$26</c15:sqref>
                        </c15:formulaRef>
                      </c:ext>
                    </c:extLst>
                    <c:strCache>
                      <c:ptCount val="1"/>
                    </c:strCache>
                  </c:strRef>
                </c:tx>
                <c:spPr>
                  <a:solidFill>
                    <a:schemeClr val="accent3"/>
                  </a:solidFill>
                  <a:ln>
                    <a:noFill/>
                  </a:ln>
                  <a:effectLst/>
                </c:spPr>
                <c:invertIfNegative val="0"/>
                <c:cat>
                  <c:strRef>
                    <c:extLst xmlns:c15="http://schemas.microsoft.com/office/drawing/2012/chart">
                      <c:ext xmlns:c15="http://schemas.microsoft.com/office/drawing/2012/chart" uri="{02D57815-91ED-43cb-92C2-25804820EDAC}">
                        <c15:formulaRef>
                          <c15:sqref>中１国!$DN$27:$DN$36</c15:sqref>
                        </c15:formulaRef>
                      </c:ext>
                    </c:extLst>
                    <c:strCache>
                      <c:ptCount val="10"/>
                      <c:pt idx="0">
                        <c:v>0-10</c:v>
                      </c:pt>
                      <c:pt idx="1">
                        <c:v>11-20</c:v>
                      </c:pt>
                      <c:pt idx="2">
                        <c:v>21-30</c:v>
                      </c:pt>
                      <c:pt idx="3">
                        <c:v>31-40</c:v>
                      </c:pt>
                      <c:pt idx="4">
                        <c:v>41-50</c:v>
                      </c:pt>
                      <c:pt idx="5">
                        <c:v>51-60</c:v>
                      </c:pt>
                      <c:pt idx="6">
                        <c:v>61-70</c:v>
                      </c:pt>
                      <c:pt idx="7">
                        <c:v>71-80</c:v>
                      </c:pt>
                      <c:pt idx="8">
                        <c:v>81-90</c:v>
                      </c:pt>
                      <c:pt idx="9">
                        <c:v>91-100</c:v>
                      </c:pt>
                    </c:strCache>
                  </c:strRef>
                </c:cat>
                <c:val>
                  <c:numRef>
                    <c:extLst xmlns:c15="http://schemas.microsoft.com/office/drawing/2012/chart">
                      <c:ext xmlns:c15="http://schemas.microsoft.com/office/drawing/2012/chart" uri="{02D57815-91ED-43cb-92C2-25804820EDAC}">
                        <c15:formulaRef>
                          <c15:sqref>中１国!$DQ$27:$DQ$36</c15:sqref>
                        </c15:formulaRef>
                      </c:ext>
                    </c:extLst>
                    <c:numCache>
                      <c:formatCode>0_);[Red]\(0\)</c:formatCode>
                      <c:ptCount val="10"/>
                    </c:numCache>
                  </c:numRef>
                </c:val>
                <c:extLst xmlns:c15="http://schemas.microsoft.com/office/drawing/2012/chart">
                  <c:ext xmlns:c16="http://schemas.microsoft.com/office/drawing/2014/chart" uri="{C3380CC4-5D6E-409C-BE32-E72D297353CC}">
                    <c16:uniqueId val="{00000002-06E6-49DC-A664-6EF87AFA76B8}"/>
                  </c:ext>
                </c:extLst>
              </c15:ser>
            </c15:filteredBarSeries>
          </c:ext>
        </c:extLst>
      </c:barChart>
      <c:catAx>
        <c:axId val="1852251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85228312"/>
        <c:crosses val="autoZero"/>
        <c:auto val="1"/>
        <c:lblAlgn val="ctr"/>
        <c:lblOffset val="100"/>
        <c:noMultiLvlLbl val="0"/>
      </c:catAx>
      <c:valAx>
        <c:axId val="185228312"/>
        <c:scaling>
          <c:orientation val="minMax"/>
        </c:scaling>
        <c:delete val="0"/>
        <c:axPos val="l"/>
        <c:majorGridlines>
          <c:spPr>
            <a:ln w="9525" cap="flat" cmpd="sng" algn="ctr">
              <a:solidFill>
                <a:schemeClr val="tx1">
                  <a:lumMod val="15000"/>
                  <a:lumOff val="85000"/>
                </a:schemeClr>
              </a:solidFill>
              <a:round/>
            </a:ln>
            <a:effectLst/>
          </c:spPr>
        </c:majorGridlines>
        <c:numFmt formatCode="0_);[Red]\(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8522517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pieChart>
        <c:varyColors val="1"/>
        <c:ser>
          <c:idx val="0"/>
          <c:order val="0"/>
          <c:tx>
            <c:strRef>
              <c:f>アンケート集計!$G$46</c:f>
              <c:strCache>
                <c:ptCount val="1"/>
                <c:pt idx="0">
                  <c:v>⑤</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E013-4FD4-ABD0-4013DD301D48}"/>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E013-4FD4-ABD0-4013DD301D48}"/>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E013-4FD4-ABD0-4013DD301D48}"/>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E013-4FD4-ABD0-4013DD301D48}"/>
              </c:ext>
            </c:extLst>
          </c:dPt>
          <c:cat>
            <c:strRef>
              <c:f>アンケート集計!$B$47:$B$50</c:f>
              <c:strCache>
                <c:ptCount val="4"/>
                <c:pt idx="0">
                  <c:v>ア</c:v>
                </c:pt>
                <c:pt idx="1">
                  <c:v>イ</c:v>
                </c:pt>
                <c:pt idx="2">
                  <c:v>ウ</c:v>
                </c:pt>
                <c:pt idx="3">
                  <c:v>エ</c:v>
                </c:pt>
              </c:strCache>
            </c:strRef>
          </c:cat>
          <c:val>
            <c:numRef>
              <c:f>アンケート集計!$G$47:$G$50</c:f>
              <c:numCache>
                <c:formatCode>0;[Red]0</c:formatCode>
                <c:ptCount val="4"/>
                <c:pt idx="0">
                  <c:v>0</c:v>
                </c:pt>
                <c:pt idx="1">
                  <c:v>0</c:v>
                </c:pt>
                <c:pt idx="2">
                  <c:v>0</c:v>
                </c:pt>
                <c:pt idx="3">
                  <c:v>0</c:v>
                </c:pt>
              </c:numCache>
            </c:numRef>
          </c:val>
          <c:extLst>
            <c:ext xmlns:c16="http://schemas.microsoft.com/office/drawing/2014/chart" uri="{C3380CC4-5D6E-409C-BE32-E72D297353CC}">
              <c16:uniqueId val="{00000008-E013-4FD4-ABD0-4013DD301D48}"/>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pieChart>
        <c:varyColors val="1"/>
        <c:ser>
          <c:idx val="0"/>
          <c:order val="0"/>
          <c:tx>
            <c:strRef>
              <c:f>アンケート集計!$F$46</c:f>
              <c:strCache>
                <c:ptCount val="1"/>
                <c:pt idx="0">
                  <c:v>④</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9538-4E31-BB4C-062772560F5F}"/>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9538-4E31-BB4C-062772560F5F}"/>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9538-4E31-BB4C-062772560F5F}"/>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9538-4E31-BB4C-062772560F5F}"/>
              </c:ext>
            </c:extLst>
          </c:dPt>
          <c:cat>
            <c:strRef>
              <c:f>アンケート集計!$B$47:$B$50</c:f>
              <c:strCache>
                <c:ptCount val="4"/>
                <c:pt idx="0">
                  <c:v>ア</c:v>
                </c:pt>
                <c:pt idx="1">
                  <c:v>イ</c:v>
                </c:pt>
                <c:pt idx="2">
                  <c:v>ウ</c:v>
                </c:pt>
                <c:pt idx="3">
                  <c:v>エ</c:v>
                </c:pt>
              </c:strCache>
            </c:strRef>
          </c:cat>
          <c:val>
            <c:numRef>
              <c:f>アンケート集計!$F$47:$F$50</c:f>
              <c:numCache>
                <c:formatCode>0;[Red]0</c:formatCode>
                <c:ptCount val="4"/>
                <c:pt idx="0">
                  <c:v>0</c:v>
                </c:pt>
                <c:pt idx="1">
                  <c:v>0</c:v>
                </c:pt>
                <c:pt idx="2">
                  <c:v>0</c:v>
                </c:pt>
                <c:pt idx="3">
                  <c:v>0</c:v>
                </c:pt>
              </c:numCache>
            </c:numRef>
          </c:val>
          <c:extLst>
            <c:ext xmlns:c16="http://schemas.microsoft.com/office/drawing/2014/chart" uri="{C3380CC4-5D6E-409C-BE32-E72D297353CC}">
              <c16:uniqueId val="{00000008-9538-4E31-BB4C-062772560F5F}"/>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pieChart>
        <c:varyColors val="1"/>
        <c:ser>
          <c:idx val="0"/>
          <c:order val="0"/>
          <c:tx>
            <c:strRef>
              <c:f>アンケート集計!$E$46</c:f>
              <c:strCache>
                <c:ptCount val="1"/>
                <c:pt idx="0">
                  <c:v>③</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A3F4-4EAB-9FC6-C05CAF53ED03}"/>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A3F4-4EAB-9FC6-C05CAF53ED03}"/>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A3F4-4EAB-9FC6-C05CAF53ED03}"/>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A3F4-4EAB-9FC6-C05CAF53ED03}"/>
              </c:ext>
            </c:extLst>
          </c:dPt>
          <c:cat>
            <c:strRef>
              <c:f>アンケート集計!$B$47:$B$50</c:f>
              <c:strCache>
                <c:ptCount val="4"/>
                <c:pt idx="0">
                  <c:v>ア</c:v>
                </c:pt>
                <c:pt idx="1">
                  <c:v>イ</c:v>
                </c:pt>
                <c:pt idx="2">
                  <c:v>ウ</c:v>
                </c:pt>
                <c:pt idx="3">
                  <c:v>エ</c:v>
                </c:pt>
              </c:strCache>
            </c:strRef>
          </c:cat>
          <c:val>
            <c:numRef>
              <c:f>アンケート集計!$E$47:$E$50</c:f>
              <c:numCache>
                <c:formatCode>0;[Red]0</c:formatCode>
                <c:ptCount val="4"/>
                <c:pt idx="0">
                  <c:v>0</c:v>
                </c:pt>
                <c:pt idx="1">
                  <c:v>0</c:v>
                </c:pt>
                <c:pt idx="2">
                  <c:v>0</c:v>
                </c:pt>
                <c:pt idx="3">
                  <c:v>0</c:v>
                </c:pt>
              </c:numCache>
            </c:numRef>
          </c:val>
          <c:extLst>
            <c:ext xmlns:c16="http://schemas.microsoft.com/office/drawing/2014/chart" uri="{C3380CC4-5D6E-409C-BE32-E72D297353CC}">
              <c16:uniqueId val="{00000008-A3F4-4EAB-9FC6-C05CAF53ED03}"/>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pieChart>
        <c:varyColors val="1"/>
        <c:ser>
          <c:idx val="0"/>
          <c:order val="0"/>
          <c:tx>
            <c:strRef>
              <c:f>アンケート集計!$D$46</c:f>
              <c:strCache>
                <c:ptCount val="1"/>
                <c:pt idx="0">
                  <c:v>②</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3945-42A2-ACEF-209169B36C5D}"/>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3945-42A2-ACEF-209169B36C5D}"/>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3945-42A2-ACEF-209169B36C5D}"/>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3945-42A2-ACEF-209169B36C5D}"/>
              </c:ext>
            </c:extLst>
          </c:dPt>
          <c:cat>
            <c:strRef>
              <c:f>アンケート集計!$B$47:$B$50</c:f>
              <c:strCache>
                <c:ptCount val="4"/>
                <c:pt idx="0">
                  <c:v>ア</c:v>
                </c:pt>
                <c:pt idx="1">
                  <c:v>イ</c:v>
                </c:pt>
                <c:pt idx="2">
                  <c:v>ウ</c:v>
                </c:pt>
                <c:pt idx="3">
                  <c:v>エ</c:v>
                </c:pt>
              </c:strCache>
            </c:strRef>
          </c:cat>
          <c:val>
            <c:numRef>
              <c:f>アンケート集計!$D$47:$D$50</c:f>
              <c:numCache>
                <c:formatCode>0;[Red]0</c:formatCode>
                <c:ptCount val="4"/>
                <c:pt idx="0">
                  <c:v>0</c:v>
                </c:pt>
                <c:pt idx="1">
                  <c:v>0</c:v>
                </c:pt>
                <c:pt idx="2">
                  <c:v>0</c:v>
                </c:pt>
                <c:pt idx="3">
                  <c:v>0</c:v>
                </c:pt>
              </c:numCache>
            </c:numRef>
          </c:val>
          <c:extLst>
            <c:ext xmlns:c16="http://schemas.microsoft.com/office/drawing/2014/chart" uri="{C3380CC4-5D6E-409C-BE32-E72D297353CC}">
              <c16:uniqueId val="{00000008-3945-42A2-ACEF-209169B36C5D}"/>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pieChart>
        <c:varyColors val="1"/>
        <c:ser>
          <c:idx val="0"/>
          <c:order val="0"/>
          <c:tx>
            <c:strRef>
              <c:f>アンケート集計!$C$46</c:f>
              <c:strCache>
                <c:ptCount val="1"/>
                <c:pt idx="0">
                  <c:v>①</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92F7-4B5A-BA94-05D15BBAF4FE}"/>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92F7-4B5A-BA94-05D15BBAF4FE}"/>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92F7-4B5A-BA94-05D15BBAF4FE}"/>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92F7-4B5A-BA94-05D15BBAF4FE}"/>
              </c:ext>
            </c:extLst>
          </c:dPt>
          <c:cat>
            <c:strRef>
              <c:f>アンケート集計!$B$47:$B$50</c:f>
              <c:strCache>
                <c:ptCount val="4"/>
                <c:pt idx="0">
                  <c:v>ア</c:v>
                </c:pt>
                <c:pt idx="1">
                  <c:v>イ</c:v>
                </c:pt>
                <c:pt idx="2">
                  <c:v>ウ</c:v>
                </c:pt>
                <c:pt idx="3">
                  <c:v>エ</c:v>
                </c:pt>
              </c:strCache>
            </c:strRef>
          </c:cat>
          <c:val>
            <c:numRef>
              <c:f>アンケート集計!$C$47:$C$50</c:f>
              <c:numCache>
                <c:formatCode>0;[Red]0</c:formatCode>
                <c:ptCount val="4"/>
                <c:pt idx="0">
                  <c:v>0</c:v>
                </c:pt>
                <c:pt idx="1">
                  <c:v>0</c:v>
                </c:pt>
                <c:pt idx="2">
                  <c:v>0</c:v>
                </c:pt>
                <c:pt idx="3">
                  <c:v>0</c:v>
                </c:pt>
              </c:numCache>
            </c:numRef>
          </c:val>
          <c:extLst>
            <c:ext xmlns:c16="http://schemas.microsoft.com/office/drawing/2014/chart" uri="{C3380CC4-5D6E-409C-BE32-E72D297353CC}">
              <c16:uniqueId val="{00000008-92F7-4B5A-BA94-05D15BBAF4FE}"/>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pieChart>
        <c:varyColors val="1"/>
        <c:ser>
          <c:idx val="0"/>
          <c:order val="0"/>
          <c:tx>
            <c:strRef>
              <c:f>アンケート集計!$P$46</c:f>
              <c:strCache>
                <c:ptCount val="1"/>
                <c:pt idx="0">
                  <c:v>①</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A315-443E-8968-587DC3AD71F0}"/>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A315-443E-8968-587DC3AD71F0}"/>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A315-443E-8968-587DC3AD71F0}"/>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A315-443E-8968-587DC3AD71F0}"/>
              </c:ext>
            </c:extLst>
          </c:dPt>
          <c:cat>
            <c:strRef>
              <c:f>アンケート集計!$O$47:$O$50</c:f>
              <c:strCache>
                <c:ptCount val="4"/>
                <c:pt idx="0">
                  <c:v>ア</c:v>
                </c:pt>
                <c:pt idx="1">
                  <c:v>イ</c:v>
                </c:pt>
                <c:pt idx="2">
                  <c:v>ウ</c:v>
                </c:pt>
                <c:pt idx="3">
                  <c:v>エ</c:v>
                </c:pt>
              </c:strCache>
            </c:strRef>
          </c:cat>
          <c:val>
            <c:numRef>
              <c:f>アンケート集計!$P$47:$P$50</c:f>
              <c:numCache>
                <c:formatCode>0;[Red]0</c:formatCode>
                <c:ptCount val="4"/>
                <c:pt idx="0">
                  <c:v>0</c:v>
                </c:pt>
                <c:pt idx="1">
                  <c:v>0</c:v>
                </c:pt>
                <c:pt idx="2">
                  <c:v>0</c:v>
                </c:pt>
                <c:pt idx="3">
                  <c:v>0</c:v>
                </c:pt>
              </c:numCache>
            </c:numRef>
          </c:val>
          <c:extLst>
            <c:ext xmlns:c16="http://schemas.microsoft.com/office/drawing/2014/chart" uri="{C3380CC4-5D6E-409C-BE32-E72D297353CC}">
              <c16:uniqueId val="{00000008-A315-443E-8968-587DC3AD71F0}"/>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8" Type="http://schemas.openxmlformats.org/officeDocument/2006/relationships/chart" Target="../charts/chart11.xml"/><Relationship Id="rId13" Type="http://schemas.openxmlformats.org/officeDocument/2006/relationships/chart" Target="../charts/chart14.xml"/><Relationship Id="rId3" Type="http://schemas.openxmlformats.org/officeDocument/2006/relationships/chart" Target="../charts/chart6.xml"/><Relationship Id="rId7" Type="http://schemas.openxmlformats.org/officeDocument/2006/relationships/chart" Target="../charts/chart10.xml"/><Relationship Id="rId12" Type="http://schemas.openxmlformats.org/officeDocument/2006/relationships/image" Target="../media/image2.png"/><Relationship Id="rId17" Type="http://schemas.openxmlformats.org/officeDocument/2006/relationships/chart" Target="../charts/chart18.xml"/><Relationship Id="rId2" Type="http://schemas.openxmlformats.org/officeDocument/2006/relationships/chart" Target="../charts/chart5.xml"/><Relationship Id="rId16" Type="http://schemas.openxmlformats.org/officeDocument/2006/relationships/chart" Target="../charts/chart17.xml"/><Relationship Id="rId1" Type="http://schemas.openxmlformats.org/officeDocument/2006/relationships/chart" Target="../charts/chart4.xml"/><Relationship Id="rId6" Type="http://schemas.openxmlformats.org/officeDocument/2006/relationships/chart" Target="../charts/chart9.xml"/><Relationship Id="rId11" Type="http://schemas.openxmlformats.org/officeDocument/2006/relationships/image" Target="../media/image1.png"/><Relationship Id="rId5" Type="http://schemas.openxmlformats.org/officeDocument/2006/relationships/chart" Target="../charts/chart8.xml"/><Relationship Id="rId15" Type="http://schemas.openxmlformats.org/officeDocument/2006/relationships/chart" Target="../charts/chart16.xml"/><Relationship Id="rId10" Type="http://schemas.openxmlformats.org/officeDocument/2006/relationships/chart" Target="../charts/chart13.xml"/><Relationship Id="rId4" Type="http://schemas.openxmlformats.org/officeDocument/2006/relationships/chart" Target="../charts/chart7.xml"/><Relationship Id="rId9" Type="http://schemas.openxmlformats.org/officeDocument/2006/relationships/chart" Target="../charts/chart12.xml"/><Relationship Id="rId14" Type="http://schemas.openxmlformats.org/officeDocument/2006/relationships/chart" Target="../charts/chart15.xml"/></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0</xdr:col>
      <xdr:colOff>74543</xdr:colOff>
      <xdr:row>5</xdr:row>
      <xdr:rowOff>66261</xdr:rowOff>
    </xdr:from>
    <xdr:to>
      <xdr:col>1</xdr:col>
      <xdr:colOff>745434</xdr:colOff>
      <xdr:row>9</xdr:row>
      <xdr:rowOff>49696</xdr:rowOff>
    </xdr:to>
    <xdr:sp macro="" textlink="">
      <xdr:nvSpPr>
        <xdr:cNvPr id="40" name="テキスト ボックス 39">
          <a:extLst>
            <a:ext uri="{FF2B5EF4-FFF2-40B4-BE49-F238E27FC236}">
              <a16:creationId xmlns:a16="http://schemas.microsoft.com/office/drawing/2014/main" id="{6B815359-424A-4850-A7E5-1E3A0B6E793C}"/>
            </a:ext>
          </a:extLst>
        </xdr:cNvPr>
        <xdr:cNvSpPr txBox="1"/>
      </xdr:nvSpPr>
      <xdr:spPr>
        <a:xfrm>
          <a:off x="74543" y="523461"/>
          <a:ext cx="899491" cy="372055"/>
        </a:xfrm>
        <a:prstGeom prst="rect">
          <a:avLst/>
        </a:prstGeom>
        <a:solidFill>
          <a:schemeClr val="lt1"/>
        </a:solidFill>
        <a:ln w="158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800">
              <a:latin typeface="ＭＳ 明朝" panose="02020609040205080304" pitchFamily="17" charset="-128"/>
              <a:ea typeface="ＭＳ 明朝" panose="02020609040205080304" pitchFamily="17" charset="-128"/>
            </a:rPr>
            <a:t>中１国</a:t>
          </a:r>
        </a:p>
      </xdr:txBody>
    </xdr:sp>
    <xdr:clientData/>
  </xdr:twoCellAnchor>
  <xdr:twoCellAnchor>
    <xdr:from>
      <xdr:col>53</xdr:col>
      <xdr:colOff>8709</xdr:colOff>
      <xdr:row>10</xdr:row>
      <xdr:rowOff>24847</xdr:rowOff>
    </xdr:from>
    <xdr:to>
      <xdr:col>61</xdr:col>
      <xdr:colOff>3905</xdr:colOff>
      <xdr:row>10</xdr:row>
      <xdr:rowOff>24847</xdr:rowOff>
    </xdr:to>
    <xdr:cxnSp macro="">
      <xdr:nvCxnSpPr>
        <xdr:cNvPr id="41" name="直線コネクタ 40">
          <a:extLst>
            <a:ext uri="{FF2B5EF4-FFF2-40B4-BE49-F238E27FC236}">
              <a16:creationId xmlns:a16="http://schemas.microsoft.com/office/drawing/2014/main" id="{E8A5E9C9-4A44-4C27-A838-7C934D2FBA9B}"/>
            </a:ext>
          </a:extLst>
        </xdr:cNvPr>
        <xdr:cNvCxnSpPr/>
      </xdr:nvCxnSpPr>
      <xdr:spPr>
        <a:xfrm>
          <a:off x="11636829" y="969727"/>
          <a:ext cx="2083076"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223630</xdr:colOff>
      <xdr:row>2</xdr:row>
      <xdr:rowOff>91109</xdr:rowOff>
    </xdr:from>
    <xdr:to>
      <xdr:col>1</xdr:col>
      <xdr:colOff>629478</xdr:colOff>
      <xdr:row>5</xdr:row>
      <xdr:rowOff>16565</xdr:rowOff>
    </xdr:to>
    <xdr:sp macro="" textlink="">
      <xdr:nvSpPr>
        <xdr:cNvPr id="42" name="テキスト ボックス 41">
          <a:extLst>
            <a:ext uri="{FF2B5EF4-FFF2-40B4-BE49-F238E27FC236}">
              <a16:creationId xmlns:a16="http://schemas.microsoft.com/office/drawing/2014/main" id="{8A89C9E2-3D68-4319-808E-EE73DF284061}"/>
            </a:ext>
          </a:extLst>
        </xdr:cNvPr>
        <xdr:cNvSpPr txBox="1"/>
      </xdr:nvSpPr>
      <xdr:spPr>
        <a:xfrm>
          <a:off x="223630" y="273989"/>
          <a:ext cx="634448" cy="19977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r>
            <a:rPr kumimoji="1" lang="ja-JP" altLang="en-US" sz="1100"/>
            <a:t>令・　</a:t>
          </a:r>
          <a:r>
            <a:rPr kumimoji="1" lang="en-US" altLang="ja-JP" sz="1100"/>
            <a:t>)</a:t>
          </a:r>
          <a:endParaRPr kumimoji="1" lang="ja-JP" altLang="en-US" sz="1100"/>
        </a:p>
      </xdr:txBody>
    </xdr:sp>
    <xdr:clientData/>
  </xdr:twoCellAnchor>
  <xdr:twoCellAnchor>
    <xdr:from>
      <xdr:col>53</xdr:col>
      <xdr:colOff>0</xdr:colOff>
      <xdr:row>8</xdr:row>
      <xdr:rowOff>8518</xdr:rowOff>
    </xdr:from>
    <xdr:to>
      <xdr:col>61</xdr:col>
      <xdr:colOff>3905</xdr:colOff>
      <xdr:row>8</xdr:row>
      <xdr:rowOff>8518</xdr:rowOff>
    </xdr:to>
    <xdr:cxnSp macro="">
      <xdr:nvCxnSpPr>
        <xdr:cNvPr id="43" name="直線コネクタ 42">
          <a:extLst>
            <a:ext uri="{FF2B5EF4-FFF2-40B4-BE49-F238E27FC236}">
              <a16:creationId xmlns:a16="http://schemas.microsoft.com/office/drawing/2014/main" id="{E72D9DB9-87A2-408C-BD93-9B1F1F0D712B}"/>
            </a:ext>
          </a:extLst>
        </xdr:cNvPr>
        <xdr:cNvCxnSpPr/>
      </xdr:nvCxnSpPr>
      <xdr:spPr>
        <a:xfrm>
          <a:off x="11628120" y="755278"/>
          <a:ext cx="2091785"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8282</xdr:colOff>
      <xdr:row>17</xdr:row>
      <xdr:rowOff>74544</xdr:rowOff>
    </xdr:from>
    <xdr:to>
      <xdr:col>1</xdr:col>
      <xdr:colOff>935934</xdr:colOff>
      <xdr:row>22</xdr:row>
      <xdr:rowOff>16566</xdr:rowOff>
    </xdr:to>
    <xdr:cxnSp macro="">
      <xdr:nvCxnSpPr>
        <xdr:cNvPr id="44" name="直線コネクタ 43">
          <a:extLst>
            <a:ext uri="{FF2B5EF4-FFF2-40B4-BE49-F238E27FC236}">
              <a16:creationId xmlns:a16="http://schemas.microsoft.com/office/drawing/2014/main" id="{D1B93C8B-F07D-47EA-9ED2-8ACBE2D3494C}"/>
            </a:ext>
          </a:extLst>
        </xdr:cNvPr>
        <xdr:cNvCxnSpPr/>
      </xdr:nvCxnSpPr>
      <xdr:spPr>
        <a:xfrm>
          <a:off x="236882" y="1895724"/>
          <a:ext cx="897172" cy="597342"/>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12</xdr:row>
      <xdr:rowOff>109904</xdr:rowOff>
    </xdr:from>
    <xdr:to>
      <xdr:col>1</xdr:col>
      <xdr:colOff>935934</xdr:colOff>
      <xdr:row>20</xdr:row>
      <xdr:rowOff>115957</xdr:rowOff>
    </xdr:to>
    <xdr:cxnSp macro="">
      <xdr:nvCxnSpPr>
        <xdr:cNvPr id="45" name="直線コネクタ 44">
          <a:extLst>
            <a:ext uri="{FF2B5EF4-FFF2-40B4-BE49-F238E27FC236}">
              <a16:creationId xmlns:a16="http://schemas.microsoft.com/office/drawing/2014/main" id="{7DC62930-1250-481D-A143-196C73DF2CB8}"/>
            </a:ext>
          </a:extLst>
        </xdr:cNvPr>
        <xdr:cNvCxnSpPr/>
      </xdr:nvCxnSpPr>
      <xdr:spPr>
        <a:xfrm flipH="1" flipV="1">
          <a:off x="228600" y="1283384"/>
          <a:ext cx="905454" cy="104237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65</xdr:col>
      <xdr:colOff>8282</xdr:colOff>
      <xdr:row>17</xdr:row>
      <xdr:rowOff>74544</xdr:rowOff>
    </xdr:from>
    <xdr:to>
      <xdr:col>65</xdr:col>
      <xdr:colOff>935934</xdr:colOff>
      <xdr:row>22</xdr:row>
      <xdr:rowOff>16566</xdr:rowOff>
    </xdr:to>
    <xdr:cxnSp macro="">
      <xdr:nvCxnSpPr>
        <xdr:cNvPr id="46" name="直線コネクタ 45">
          <a:extLst>
            <a:ext uri="{FF2B5EF4-FFF2-40B4-BE49-F238E27FC236}">
              <a16:creationId xmlns:a16="http://schemas.microsoft.com/office/drawing/2014/main" id="{C2B0DE8E-9A2D-4722-A22B-CA626C74437D}"/>
            </a:ext>
          </a:extLst>
        </xdr:cNvPr>
        <xdr:cNvCxnSpPr/>
      </xdr:nvCxnSpPr>
      <xdr:spPr>
        <a:xfrm>
          <a:off x="14707262" y="1895724"/>
          <a:ext cx="881932" cy="597342"/>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0</xdr:colOff>
      <xdr:row>12</xdr:row>
      <xdr:rowOff>109904</xdr:rowOff>
    </xdr:from>
    <xdr:to>
      <xdr:col>65</xdr:col>
      <xdr:colOff>935934</xdr:colOff>
      <xdr:row>20</xdr:row>
      <xdr:rowOff>115957</xdr:rowOff>
    </xdr:to>
    <xdr:cxnSp macro="">
      <xdr:nvCxnSpPr>
        <xdr:cNvPr id="47" name="直線コネクタ 46">
          <a:extLst>
            <a:ext uri="{FF2B5EF4-FFF2-40B4-BE49-F238E27FC236}">
              <a16:creationId xmlns:a16="http://schemas.microsoft.com/office/drawing/2014/main" id="{B605B39B-CC52-4D6F-8475-A2A7428BE45B}"/>
            </a:ext>
          </a:extLst>
        </xdr:cNvPr>
        <xdr:cNvCxnSpPr/>
      </xdr:nvCxnSpPr>
      <xdr:spPr>
        <a:xfrm flipH="1" flipV="1">
          <a:off x="14698980" y="1283384"/>
          <a:ext cx="890214" cy="104237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65</xdr:col>
      <xdr:colOff>8282</xdr:colOff>
      <xdr:row>17</xdr:row>
      <xdr:rowOff>74544</xdr:rowOff>
    </xdr:from>
    <xdr:to>
      <xdr:col>65</xdr:col>
      <xdr:colOff>935934</xdr:colOff>
      <xdr:row>22</xdr:row>
      <xdr:rowOff>16566</xdr:rowOff>
    </xdr:to>
    <xdr:cxnSp macro="">
      <xdr:nvCxnSpPr>
        <xdr:cNvPr id="48" name="直線コネクタ 47">
          <a:extLst>
            <a:ext uri="{FF2B5EF4-FFF2-40B4-BE49-F238E27FC236}">
              <a16:creationId xmlns:a16="http://schemas.microsoft.com/office/drawing/2014/main" id="{EEDD09E9-9166-41B7-A490-98D893686572}"/>
            </a:ext>
          </a:extLst>
        </xdr:cNvPr>
        <xdr:cNvCxnSpPr/>
      </xdr:nvCxnSpPr>
      <xdr:spPr>
        <a:xfrm>
          <a:off x="14707262" y="1895724"/>
          <a:ext cx="881932" cy="597342"/>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0</xdr:colOff>
      <xdr:row>12</xdr:row>
      <xdr:rowOff>109904</xdr:rowOff>
    </xdr:from>
    <xdr:to>
      <xdr:col>65</xdr:col>
      <xdr:colOff>935934</xdr:colOff>
      <xdr:row>20</xdr:row>
      <xdr:rowOff>115957</xdr:rowOff>
    </xdr:to>
    <xdr:cxnSp macro="">
      <xdr:nvCxnSpPr>
        <xdr:cNvPr id="49" name="直線コネクタ 48">
          <a:extLst>
            <a:ext uri="{FF2B5EF4-FFF2-40B4-BE49-F238E27FC236}">
              <a16:creationId xmlns:a16="http://schemas.microsoft.com/office/drawing/2014/main" id="{0D2BBCB3-D5BF-4ABA-B4FE-381C4B1C6313}"/>
            </a:ext>
          </a:extLst>
        </xdr:cNvPr>
        <xdr:cNvCxnSpPr/>
      </xdr:nvCxnSpPr>
      <xdr:spPr>
        <a:xfrm flipH="1" flipV="1">
          <a:off x="14698980" y="1283384"/>
          <a:ext cx="890214" cy="104237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oneCellAnchor>
    <xdr:from>
      <xdr:col>136</xdr:col>
      <xdr:colOff>392425</xdr:colOff>
      <xdr:row>30</xdr:row>
      <xdr:rowOff>138450</xdr:rowOff>
    </xdr:from>
    <xdr:ext cx="65" cy="172227"/>
    <xdr:sp macro="" textlink="">
      <xdr:nvSpPr>
        <xdr:cNvPr id="50" name="テキスト ボックス 49">
          <a:extLst>
            <a:ext uri="{FF2B5EF4-FFF2-40B4-BE49-F238E27FC236}">
              <a16:creationId xmlns:a16="http://schemas.microsoft.com/office/drawing/2014/main" id="{E15F2A33-E79A-49D6-8D32-778D6A643DB1}"/>
            </a:ext>
          </a:extLst>
        </xdr:cNvPr>
        <xdr:cNvSpPr txBox="1"/>
      </xdr:nvSpPr>
      <xdr:spPr>
        <a:xfrm>
          <a:off x="38698165" y="3956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kumimoji="1" lang="ja-JP" altLang="en-US" sz="1100"/>
        </a:p>
      </xdr:txBody>
    </xdr:sp>
    <xdr:clientData/>
  </xdr:oneCellAnchor>
  <xdr:oneCellAnchor>
    <xdr:from>
      <xdr:col>138</xdr:col>
      <xdr:colOff>7499</xdr:colOff>
      <xdr:row>27</xdr:row>
      <xdr:rowOff>159025</xdr:rowOff>
    </xdr:from>
    <xdr:ext cx="145774" cy="188450"/>
    <mc:AlternateContent xmlns:mc="http://schemas.openxmlformats.org/markup-compatibility/2006" xmlns:a14="http://schemas.microsoft.com/office/drawing/2010/main">
      <mc:Choice Requires="a14">
        <xdr:sp macro="" textlink="">
          <xdr:nvSpPr>
            <xdr:cNvPr id="51" name="テキスト ボックス 50">
              <a:extLst>
                <a:ext uri="{FF2B5EF4-FFF2-40B4-BE49-F238E27FC236}">
                  <a16:creationId xmlns:a16="http://schemas.microsoft.com/office/drawing/2014/main" id="{6F5CCB2A-79D9-47A2-85BA-1F525A0EF68C}"/>
                </a:ext>
              </a:extLst>
            </xdr:cNvPr>
            <xdr:cNvSpPr txBox="1"/>
          </xdr:nvSpPr>
          <xdr:spPr>
            <a:xfrm>
              <a:off x="39524819" y="3473725"/>
              <a:ext cx="145774" cy="1884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r>
                      <a:rPr kumimoji="1" lang="ja-JP" altLang="en-US" sz="1100" i="1">
                        <a:latin typeface="Cambria Math" panose="02040503050406030204" pitchFamily="18" charset="0"/>
                      </a:rPr>
                      <m:t>√</m:t>
                    </m:r>
                  </m:oMath>
                </m:oMathPara>
              </a14:m>
              <a:endParaRPr kumimoji="1" lang="ja-JP" altLang="en-US" sz="1100"/>
            </a:p>
          </xdr:txBody>
        </xdr:sp>
      </mc:Choice>
      <mc:Fallback xmlns="">
        <xdr:sp macro="" textlink="">
          <xdr:nvSpPr>
            <xdr:cNvPr id="51" name="テキスト ボックス 50">
              <a:extLst>
                <a:ext uri="{FF2B5EF4-FFF2-40B4-BE49-F238E27FC236}">
                  <a16:creationId xmlns:a16="http://schemas.microsoft.com/office/drawing/2014/main" id="{6F5CCB2A-79D9-47A2-85BA-1F525A0EF68C}"/>
                </a:ext>
              </a:extLst>
            </xdr:cNvPr>
            <xdr:cNvSpPr txBox="1"/>
          </xdr:nvSpPr>
          <xdr:spPr>
            <a:xfrm>
              <a:off x="39524819" y="3473725"/>
              <a:ext cx="145774" cy="1884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kumimoji="1" lang="ja-JP" altLang="en-US" sz="1100" i="0">
                  <a:latin typeface="Cambria Math" panose="02040503050406030204" pitchFamily="18" charset="0"/>
                </a:rPr>
                <a:t>√</a:t>
              </a:r>
              <a:endParaRPr kumimoji="1" lang="ja-JP" altLang="en-US" sz="1100"/>
            </a:p>
          </xdr:txBody>
        </xdr:sp>
      </mc:Fallback>
    </mc:AlternateContent>
    <xdr:clientData/>
  </xdr:oneCellAnchor>
  <xdr:twoCellAnchor>
    <xdr:from>
      <xdr:col>138</xdr:col>
      <xdr:colOff>127069</xdr:colOff>
      <xdr:row>28</xdr:row>
      <xdr:rowOff>12721</xdr:rowOff>
    </xdr:from>
    <xdr:to>
      <xdr:col>138</xdr:col>
      <xdr:colOff>413646</xdr:colOff>
      <xdr:row>28</xdr:row>
      <xdr:rowOff>12721</xdr:rowOff>
    </xdr:to>
    <xdr:cxnSp macro="">
      <xdr:nvCxnSpPr>
        <xdr:cNvPr id="52" name="直線コネクタ 51">
          <a:extLst>
            <a:ext uri="{FF2B5EF4-FFF2-40B4-BE49-F238E27FC236}">
              <a16:creationId xmlns:a16="http://schemas.microsoft.com/office/drawing/2014/main" id="{8E8E7A48-737D-41E3-B51B-3825CBB60A13}"/>
            </a:ext>
          </a:extLst>
        </xdr:cNvPr>
        <xdr:cNvCxnSpPr/>
      </xdr:nvCxnSpPr>
      <xdr:spPr>
        <a:xfrm>
          <a:off x="39644389" y="3495061"/>
          <a:ext cx="286577" cy="0"/>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138</xdr:col>
      <xdr:colOff>236622</xdr:colOff>
      <xdr:row>27</xdr:row>
      <xdr:rowOff>16042</xdr:rowOff>
    </xdr:from>
    <xdr:to>
      <xdr:col>138</xdr:col>
      <xdr:colOff>293228</xdr:colOff>
      <xdr:row>27</xdr:row>
      <xdr:rowOff>159734</xdr:rowOff>
    </xdr:to>
    <xdr:sp macro="" textlink="">
      <xdr:nvSpPr>
        <xdr:cNvPr id="53" name="矢印: 下 65">
          <a:extLst>
            <a:ext uri="{FF2B5EF4-FFF2-40B4-BE49-F238E27FC236}">
              <a16:creationId xmlns:a16="http://schemas.microsoft.com/office/drawing/2014/main" id="{ABF012ED-2BF0-4F10-B178-FAFC1D09F857}"/>
            </a:ext>
          </a:extLst>
        </xdr:cNvPr>
        <xdr:cNvSpPr/>
      </xdr:nvSpPr>
      <xdr:spPr>
        <a:xfrm>
          <a:off x="39753942" y="3330742"/>
          <a:ext cx="56606" cy="143692"/>
        </a:xfrm>
        <a:prstGeom prst="downArrow">
          <a:avLst/>
        </a:prstGeom>
        <a:noFill/>
        <a:ln w="952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133</xdr:col>
      <xdr:colOff>0</xdr:colOff>
      <xdr:row>7</xdr:row>
      <xdr:rowOff>22860</xdr:rowOff>
    </xdr:from>
    <xdr:to>
      <xdr:col>137</xdr:col>
      <xdr:colOff>0</xdr:colOff>
      <xdr:row>7</xdr:row>
      <xdr:rowOff>22860</xdr:rowOff>
    </xdr:to>
    <xdr:cxnSp macro="">
      <xdr:nvCxnSpPr>
        <xdr:cNvPr id="74" name="直線コネクタ 73">
          <a:extLst>
            <a:ext uri="{FF2B5EF4-FFF2-40B4-BE49-F238E27FC236}">
              <a16:creationId xmlns:a16="http://schemas.microsoft.com/office/drawing/2014/main" id="{8EDE5D1D-7241-4931-84D7-C381E0A0E119}"/>
            </a:ext>
          </a:extLst>
        </xdr:cNvPr>
        <xdr:cNvCxnSpPr/>
      </xdr:nvCxnSpPr>
      <xdr:spPr>
        <a:xfrm>
          <a:off x="36812220" y="670560"/>
          <a:ext cx="214122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133</xdr:col>
      <xdr:colOff>0</xdr:colOff>
      <xdr:row>11</xdr:row>
      <xdr:rowOff>45720</xdr:rowOff>
    </xdr:from>
    <xdr:to>
      <xdr:col>137</xdr:col>
      <xdr:colOff>0</xdr:colOff>
      <xdr:row>11</xdr:row>
      <xdr:rowOff>45720</xdr:rowOff>
    </xdr:to>
    <xdr:cxnSp macro="">
      <xdr:nvCxnSpPr>
        <xdr:cNvPr id="75" name="直線コネクタ 74">
          <a:extLst>
            <a:ext uri="{FF2B5EF4-FFF2-40B4-BE49-F238E27FC236}">
              <a16:creationId xmlns:a16="http://schemas.microsoft.com/office/drawing/2014/main" id="{F78BFC52-182B-4120-8197-56F4798D8234}"/>
            </a:ext>
          </a:extLst>
        </xdr:cNvPr>
        <xdr:cNvCxnSpPr/>
      </xdr:nvCxnSpPr>
      <xdr:spPr>
        <a:xfrm>
          <a:off x="36812220" y="1089660"/>
          <a:ext cx="214122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45</xdr:col>
      <xdr:colOff>167640</xdr:colOff>
      <xdr:row>11</xdr:row>
      <xdr:rowOff>114300</xdr:rowOff>
    </xdr:from>
    <xdr:to>
      <xdr:col>46</xdr:col>
      <xdr:colOff>160020</xdr:colOff>
      <xdr:row>11</xdr:row>
      <xdr:rowOff>114300</xdr:rowOff>
    </xdr:to>
    <xdr:cxnSp macro="">
      <xdr:nvCxnSpPr>
        <xdr:cNvPr id="77" name="直線コネクタ 76">
          <a:extLst>
            <a:ext uri="{FF2B5EF4-FFF2-40B4-BE49-F238E27FC236}">
              <a16:creationId xmlns:a16="http://schemas.microsoft.com/office/drawing/2014/main" id="{38E70649-B643-4978-B5E2-2C88DB66E086}"/>
            </a:ext>
          </a:extLst>
        </xdr:cNvPr>
        <xdr:cNvCxnSpPr/>
      </xdr:nvCxnSpPr>
      <xdr:spPr>
        <a:xfrm>
          <a:off x="9342120" y="1158240"/>
          <a:ext cx="190500" cy="0"/>
        </a:xfrm>
        <a:prstGeom prst="line">
          <a:avLst/>
        </a:prstGeom>
        <a:ln>
          <a:prstDash val="lgDashDot"/>
        </a:ln>
      </xdr:spPr>
      <xdr:style>
        <a:lnRef idx="1">
          <a:schemeClr val="dk1"/>
        </a:lnRef>
        <a:fillRef idx="0">
          <a:schemeClr val="dk1"/>
        </a:fillRef>
        <a:effectRef idx="0">
          <a:schemeClr val="dk1"/>
        </a:effectRef>
        <a:fontRef idx="minor">
          <a:schemeClr val="tx1"/>
        </a:fontRef>
      </xdr:style>
    </xdr:cxnSp>
    <xdr:clientData/>
  </xdr:twoCellAnchor>
  <xdr:twoCellAnchor>
    <xdr:from>
      <xdr:col>116</xdr:col>
      <xdr:colOff>125506</xdr:colOff>
      <xdr:row>41</xdr:row>
      <xdr:rowOff>125506</xdr:rowOff>
    </xdr:from>
    <xdr:to>
      <xdr:col>129</xdr:col>
      <xdr:colOff>224118</xdr:colOff>
      <xdr:row>57</xdr:row>
      <xdr:rowOff>31375</xdr:rowOff>
    </xdr:to>
    <xdr:graphicFrame macro="">
      <xdr:nvGraphicFramePr>
        <xdr:cNvPr id="2" name="グラフ 1">
          <a:extLst>
            <a:ext uri="{FF2B5EF4-FFF2-40B4-BE49-F238E27FC236}">
              <a16:creationId xmlns:a16="http://schemas.microsoft.com/office/drawing/2014/main" id="{35DE01E7-1851-208E-E941-27B141B2795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121</xdr:col>
      <xdr:colOff>60960</xdr:colOff>
      <xdr:row>24</xdr:row>
      <xdr:rowOff>152400</xdr:rowOff>
    </xdr:from>
    <xdr:to>
      <xdr:col>129</xdr:col>
      <xdr:colOff>259080</xdr:colOff>
      <xdr:row>32</xdr:row>
      <xdr:rowOff>76199</xdr:rowOff>
    </xdr:to>
    <xdr:sp macro="" textlink="">
      <xdr:nvSpPr>
        <xdr:cNvPr id="3" name="テキスト ボックス 2">
          <a:extLst>
            <a:ext uri="{FF2B5EF4-FFF2-40B4-BE49-F238E27FC236}">
              <a16:creationId xmlns:a16="http://schemas.microsoft.com/office/drawing/2014/main" id="{45273CC4-0E35-4EB1-A61D-8914F7149CC0}"/>
            </a:ext>
          </a:extLst>
        </xdr:cNvPr>
        <xdr:cNvSpPr txBox="1"/>
      </xdr:nvSpPr>
      <xdr:spPr>
        <a:xfrm>
          <a:off x="31257240" y="3009900"/>
          <a:ext cx="2514600" cy="126491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solidFill>
                <a:srgbClr val="FF0000"/>
              </a:solidFill>
              <a:latin typeface="游ゴシック" panose="020B0400000000000000" pitchFamily="50" charset="-128"/>
              <a:ea typeface="游ゴシック" panose="020B0400000000000000" pitchFamily="50" charset="-128"/>
            </a:rPr>
            <a:t>◆検査人数が</a:t>
          </a:r>
          <a:r>
            <a:rPr kumimoji="1" lang="en-US" altLang="ja-JP" sz="1000">
              <a:solidFill>
                <a:srgbClr val="FF0000"/>
              </a:solidFill>
              <a:latin typeface="游ゴシック" panose="020B0400000000000000" pitchFamily="50" charset="-128"/>
              <a:ea typeface="游ゴシック" panose="020B0400000000000000" pitchFamily="50" charset="-128"/>
            </a:rPr>
            <a:t>30</a:t>
          </a:r>
          <a:r>
            <a:rPr kumimoji="1" lang="ja-JP" altLang="en-US" sz="1000">
              <a:solidFill>
                <a:srgbClr val="FF0000"/>
              </a:solidFill>
              <a:latin typeface="游ゴシック" panose="020B0400000000000000" pitchFamily="50" charset="-128"/>
              <a:ea typeface="游ゴシック" panose="020B0400000000000000" pitchFamily="50" charset="-128"/>
            </a:rPr>
            <a:t>人の場合、「得点順一覧表」と「標準偏差を求める」表の</a:t>
          </a:r>
          <a:r>
            <a:rPr kumimoji="1" lang="en-US" altLang="ja-JP" sz="1000">
              <a:solidFill>
                <a:srgbClr val="FF0000"/>
              </a:solidFill>
              <a:latin typeface="游ゴシック" panose="020B0400000000000000" pitchFamily="50" charset="-128"/>
              <a:ea typeface="游ゴシック" panose="020B0400000000000000" pitchFamily="50" charset="-128"/>
            </a:rPr>
            <a:t>31</a:t>
          </a:r>
          <a:r>
            <a:rPr kumimoji="1" lang="ja-JP" altLang="en-US" sz="1000">
              <a:solidFill>
                <a:srgbClr val="FF0000"/>
              </a:solidFill>
              <a:latin typeface="游ゴシック" panose="020B0400000000000000" pitchFamily="50" charset="-128"/>
              <a:ea typeface="游ゴシック" panose="020B0400000000000000" pitchFamily="50" charset="-128"/>
            </a:rPr>
            <a:t>番以降は空欄にしてください。正しく計算されません。（この文面は画面では表示されますが、印刷はされません。）</a:t>
          </a:r>
        </a:p>
      </xdr:txBody>
    </xdr:sp>
    <xdr:clientData fPrintsWithSheet="0"/>
  </xdr:twoCellAnchor>
  <xdr:twoCellAnchor>
    <xdr:from>
      <xdr:col>2</xdr:col>
      <xdr:colOff>0</xdr:colOff>
      <xdr:row>3</xdr:row>
      <xdr:rowOff>0</xdr:rowOff>
    </xdr:from>
    <xdr:to>
      <xdr:col>15</xdr:col>
      <xdr:colOff>60960</xdr:colOff>
      <xdr:row>10</xdr:row>
      <xdr:rowOff>38100</xdr:rowOff>
    </xdr:to>
    <xdr:sp macro="" textlink="">
      <xdr:nvSpPr>
        <xdr:cNvPr id="4" name="テキスト ボックス 3">
          <a:extLst>
            <a:ext uri="{FF2B5EF4-FFF2-40B4-BE49-F238E27FC236}">
              <a16:creationId xmlns:a16="http://schemas.microsoft.com/office/drawing/2014/main" id="{4466BD79-A4FF-4506-A54D-CFCEDF6BE335}"/>
            </a:ext>
          </a:extLst>
        </xdr:cNvPr>
        <xdr:cNvSpPr txBox="1"/>
      </xdr:nvSpPr>
      <xdr:spPr>
        <a:xfrm>
          <a:off x="1066800" y="274320"/>
          <a:ext cx="2659380" cy="7086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solidFill>
                <a:srgbClr val="FF0000"/>
              </a:solidFill>
            </a:rPr>
            <a:t>「主体的に学習に～」は、「アンケート集計」に「ア</a:t>
          </a:r>
          <a:r>
            <a:rPr kumimoji="1" lang="en-US" altLang="ja-JP" sz="900">
              <a:solidFill>
                <a:srgbClr val="FF0000"/>
              </a:solidFill>
            </a:rPr>
            <a:t>､</a:t>
          </a:r>
          <a:r>
            <a:rPr kumimoji="1" lang="ja-JP" altLang="en-US" sz="900">
              <a:solidFill>
                <a:srgbClr val="FF0000"/>
              </a:solidFill>
            </a:rPr>
            <a:t>イ</a:t>
          </a:r>
          <a:r>
            <a:rPr kumimoji="1" lang="en-US" altLang="ja-JP" sz="900">
              <a:solidFill>
                <a:srgbClr val="FF0000"/>
              </a:solidFill>
            </a:rPr>
            <a:t>､</a:t>
          </a:r>
          <a:r>
            <a:rPr kumimoji="1" lang="ja-JP" altLang="en-US" sz="900">
              <a:solidFill>
                <a:srgbClr val="FF0000"/>
              </a:solidFill>
            </a:rPr>
            <a:t>ウ</a:t>
          </a:r>
          <a:r>
            <a:rPr kumimoji="1" lang="en-US" altLang="ja-JP" sz="900">
              <a:solidFill>
                <a:srgbClr val="FF0000"/>
              </a:solidFill>
            </a:rPr>
            <a:t>､</a:t>
          </a:r>
          <a:r>
            <a:rPr kumimoji="1" lang="ja-JP" altLang="en-US" sz="900">
              <a:solidFill>
                <a:srgbClr val="FF0000"/>
              </a:solidFill>
            </a:rPr>
            <a:t>エ」を入力すると、自動的に表示されます。</a:t>
          </a:r>
          <a:endParaRPr kumimoji="1" lang="en-US" altLang="ja-JP" sz="900">
            <a:solidFill>
              <a:srgbClr val="FF0000"/>
            </a:solidFill>
          </a:endParaRPr>
        </a:p>
        <a:p>
          <a:r>
            <a:rPr kumimoji="1" lang="ja-JP" altLang="en-US" sz="900">
              <a:solidFill>
                <a:srgbClr val="FF0000"/>
              </a:solidFill>
            </a:rPr>
            <a:t>この文面は、画面では表示されますが、印刷はされません。</a:t>
          </a: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0</xdr:col>
      <xdr:colOff>74543</xdr:colOff>
      <xdr:row>5</xdr:row>
      <xdr:rowOff>66261</xdr:rowOff>
    </xdr:from>
    <xdr:to>
      <xdr:col>1</xdr:col>
      <xdr:colOff>745434</xdr:colOff>
      <xdr:row>9</xdr:row>
      <xdr:rowOff>49696</xdr:rowOff>
    </xdr:to>
    <xdr:sp macro="" textlink="">
      <xdr:nvSpPr>
        <xdr:cNvPr id="20" name="テキスト ボックス 19">
          <a:extLst>
            <a:ext uri="{FF2B5EF4-FFF2-40B4-BE49-F238E27FC236}">
              <a16:creationId xmlns:a16="http://schemas.microsoft.com/office/drawing/2014/main" id="{67741EFE-7545-4119-88C8-BBAE84595682}"/>
            </a:ext>
          </a:extLst>
        </xdr:cNvPr>
        <xdr:cNvSpPr txBox="1"/>
      </xdr:nvSpPr>
      <xdr:spPr>
        <a:xfrm>
          <a:off x="74543" y="523461"/>
          <a:ext cx="899491" cy="372055"/>
        </a:xfrm>
        <a:prstGeom prst="rect">
          <a:avLst/>
        </a:prstGeom>
        <a:solidFill>
          <a:schemeClr val="lt1"/>
        </a:solidFill>
        <a:ln w="158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800">
              <a:latin typeface="ＭＳ 明朝" panose="02020609040205080304" pitchFamily="17" charset="-128"/>
              <a:ea typeface="ＭＳ 明朝" panose="02020609040205080304" pitchFamily="17" charset="-128"/>
            </a:rPr>
            <a:t>中２国</a:t>
          </a:r>
        </a:p>
      </xdr:txBody>
    </xdr:sp>
    <xdr:clientData/>
  </xdr:twoCellAnchor>
  <xdr:twoCellAnchor>
    <xdr:from>
      <xdr:col>55</xdr:col>
      <xdr:colOff>8709</xdr:colOff>
      <xdr:row>10</xdr:row>
      <xdr:rowOff>24847</xdr:rowOff>
    </xdr:from>
    <xdr:to>
      <xdr:col>63</xdr:col>
      <xdr:colOff>3905</xdr:colOff>
      <xdr:row>10</xdr:row>
      <xdr:rowOff>24847</xdr:rowOff>
    </xdr:to>
    <xdr:cxnSp macro="">
      <xdr:nvCxnSpPr>
        <xdr:cNvPr id="21" name="直線コネクタ 20">
          <a:extLst>
            <a:ext uri="{FF2B5EF4-FFF2-40B4-BE49-F238E27FC236}">
              <a16:creationId xmlns:a16="http://schemas.microsoft.com/office/drawing/2014/main" id="{038DD1E3-A472-418A-BE1A-1A5563A36C9C}"/>
            </a:ext>
          </a:extLst>
        </xdr:cNvPr>
        <xdr:cNvCxnSpPr/>
      </xdr:nvCxnSpPr>
      <xdr:spPr>
        <a:xfrm>
          <a:off x="11636829" y="969727"/>
          <a:ext cx="2083076"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223630</xdr:colOff>
      <xdr:row>2</xdr:row>
      <xdr:rowOff>91109</xdr:rowOff>
    </xdr:from>
    <xdr:to>
      <xdr:col>1</xdr:col>
      <xdr:colOff>629478</xdr:colOff>
      <xdr:row>5</xdr:row>
      <xdr:rowOff>16565</xdr:rowOff>
    </xdr:to>
    <xdr:sp macro="" textlink="">
      <xdr:nvSpPr>
        <xdr:cNvPr id="22" name="テキスト ボックス 21">
          <a:extLst>
            <a:ext uri="{FF2B5EF4-FFF2-40B4-BE49-F238E27FC236}">
              <a16:creationId xmlns:a16="http://schemas.microsoft.com/office/drawing/2014/main" id="{A8F2F2CE-DF00-410E-AD6D-FB46EAA26572}"/>
            </a:ext>
          </a:extLst>
        </xdr:cNvPr>
        <xdr:cNvSpPr txBox="1"/>
      </xdr:nvSpPr>
      <xdr:spPr>
        <a:xfrm>
          <a:off x="223630" y="273989"/>
          <a:ext cx="634448" cy="19977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r>
            <a:rPr kumimoji="1" lang="ja-JP" altLang="en-US" sz="1100"/>
            <a:t>令・　</a:t>
          </a:r>
          <a:r>
            <a:rPr kumimoji="1" lang="en-US" altLang="ja-JP" sz="1100"/>
            <a:t>)</a:t>
          </a:r>
          <a:endParaRPr kumimoji="1" lang="ja-JP" altLang="en-US" sz="1100"/>
        </a:p>
      </xdr:txBody>
    </xdr:sp>
    <xdr:clientData/>
  </xdr:twoCellAnchor>
  <xdr:twoCellAnchor>
    <xdr:from>
      <xdr:col>55</xdr:col>
      <xdr:colOff>0</xdr:colOff>
      <xdr:row>8</xdr:row>
      <xdr:rowOff>8518</xdr:rowOff>
    </xdr:from>
    <xdr:to>
      <xdr:col>63</xdr:col>
      <xdr:colOff>3905</xdr:colOff>
      <xdr:row>8</xdr:row>
      <xdr:rowOff>8518</xdr:rowOff>
    </xdr:to>
    <xdr:cxnSp macro="">
      <xdr:nvCxnSpPr>
        <xdr:cNvPr id="23" name="直線コネクタ 22">
          <a:extLst>
            <a:ext uri="{FF2B5EF4-FFF2-40B4-BE49-F238E27FC236}">
              <a16:creationId xmlns:a16="http://schemas.microsoft.com/office/drawing/2014/main" id="{8C220821-C0BD-4684-907B-E5CB1A391904}"/>
            </a:ext>
          </a:extLst>
        </xdr:cNvPr>
        <xdr:cNvCxnSpPr/>
      </xdr:nvCxnSpPr>
      <xdr:spPr>
        <a:xfrm>
          <a:off x="11628120" y="755278"/>
          <a:ext cx="2091785"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8282</xdr:colOff>
      <xdr:row>17</xdr:row>
      <xdr:rowOff>74544</xdr:rowOff>
    </xdr:from>
    <xdr:to>
      <xdr:col>1</xdr:col>
      <xdr:colOff>935934</xdr:colOff>
      <xdr:row>22</xdr:row>
      <xdr:rowOff>16566</xdr:rowOff>
    </xdr:to>
    <xdr:cxnSp macro="">
      <xdr:nvCxnSpPr>
        <xdr:cNvPr id="24" name="直線コネクタ 23">
          <a:extLst>
            <a:ext uri="{FF2B5EF4-FFF2-40B4-BE49-F238E27FC236}">
              <a16:creationId xmlns:a16="http://schemas.microsoft.com/office/drawing/2014/main" id="{101553BD-EF00-4B6E-B924-4BCD1E8E1152}"/>
            </a:ext>
          </a:extLst>
        </xdr:cNvPr>
        <xdr:cNvCxnSpPr/>
      </xdr:nvCxnSpPr>
      <xdr:spPr>
        <a:xfrm>
          <a:off x="236882" y="1895724"/>
          <a:ext cx="897172" cy="597342"/>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12</xdr:row>
      <xdr:rowOff>109904</xdr:rowOff>
    </xdr:from>
    <xdr:to>
      <xdr:col>1</xdr:col>
      <xdr:colOff>935934</xdr:colOff>
      <xdr:row>20</xdr:row>
      <xdr:rowOff>115957</xdr:rowOff>
    </xdr:to>
    <xdr:cxnSp macro="">
      <xdr:nvCxnSpPr>
        <xdr:cNvPr id="25" name="直線コネクタ 24">
          <a:extLst>
            <a:ext uri="{FF2B5EF4-FFF2-40B4-BE49-F238E27FC236}">
              <a16:creationId xmlns:a16="http://schemas.microsoft.com/office/drawing/2014/main" id="{46A2B108-06C4-415E-98A6-613383BF70F0}"/>
            </a:ext>
          </a:extLst>
        </xdr:cNvPr>
        <xdr:cNvCxnSpPr/>
      </xdr:nvCxnSpPr>
      <xdr:spPr>
        <a:xfrm flipH="1" flipV="1">
          <a:off x="228600" y="1283384"/>
          <a:ext cx="905454" cy="104237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67</xdr:col>
      <xdr:colOff>8282</xdr:colOff>
      <xdr:row>17</xdr:row>
      <xdr:rowOff>74544</xdr:rowOff>
    </xdr:from>
    <xdr:to>
      <xdr:col>67</xdr:col>
      <xdr:colOff>935934</xdr:colOff>
      <xdr:row>22</xdr:row>
      <xdr:rowOff>16566</xdr:rowOff>
    </xdr:to>
    <xdr:cxnSp macro="">
      <xdr:nvCxnSpPr>
        <xdr:cNvPr id="26" name="直線コネクタ 25">
          <a:extLst>
            <a:ext uri="{FF2B5EF4-FFF2-40B4-BE49-F238E27FC236}">
              <a16:creationId xmlns:a16="http://schemas.microsoft.com/office/drawing/2014/main" id="{C72AC4A6-6B90-40FE-8B6C-0FDE51E5F0B7}"/>
            </a:ext>
          </a:extLst>
        </xdr:cNvPr>
        <xdr:cNvCxnSpPr/>
      </xdr:nvCxnSpPr>
      <xdr:spPr>
        <a:xfrm>
          <a:off x="14707262" y="1895724"/>
          <a:ext cx="881932" cy="597342"/>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12</xdr:row>
      <xdr:rowOff>109904</xdr:rowOff>
    </xdr:from>
    <xdr:to>
      <xdr:col>67</xdr:col>
      <xdr:colOff>935934</xdr:colOff>
      <xdr:row>20</xdr:row>
      <xdr:rowOff>115957</xdr:rowOff>
    </xdr:to>
    <xdr:cxnSp macro="">
      <xdr:nvCxnSpPr>
        <xdr:cNvPr id="27" name="直線コネクタ 26">
          <a:extLst>
            <a:ext uri="{FF2B5EF4-FFF2-40B4-BE49-F238E27FC236}">
              <a16:creationId xmlns:a16="http://schemas.microsoft.com/office/drawing/2014/main" id="{9D377CE0-1460-4668-9A55-FD1C86503709}"/>
            </a:ext>
          </a:extLst>
        </xdr:cNvPr>
        <xdr:cNvCxnSpPr/>
      </xdr:nvCxnSpPr>
      <xdr:spPr>
        <a:xfrm flipH="1" flipV="1">
          <a:off x="14698980" y="1283384"/>
          <a:ext cx="890214" cy="104237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67</xdr:col>
      <xdr:colOff>8282</xdr:colOff>
      <xdr:row>17</xdr:row>
      <xdr:rowOff>74544</xdr:rowOff>
    </xdr:from>
    <xdr:to>
      <xdr:col>67</xdr:col>
      <xdr:colOff>935934</xdr:colOff>
      <xdr:row>22</xdr:row>
      <xdr:rowOff>16566</xdr:rowOff>
    </xdr:to>
    <xdr:cxnSp macro="">
      <xdr:nvCxnSpPr>
        <xdr:cNvPr id="28" name="直線コネクタ 27">
          <a:extLst>
            <a:ext uri="{FF2B5EF4-FFF2-40B4-BE49-F238E27FC236}">
              <a16:creationId xmlns:a16="http://schemas.microsoft.com/office/drawing/2014/main" id="{7E847763-6A13-498E-A058-E2172296A9D1}"/>
            </a:ext>
          </a:extLst>
        </xdr:cNvPr>
        <xdr:cNvCxnSpPr/>
      </xdr:nvCxnSpPr>
      <xdr:spPr>
        <a:xfrm>
          <a:off x="14707262" y="1895724"/>
          <a:ext cx="881932" cy="597342"/>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12</xdr:row>
      <xdr:rowOff>109904</xdr:rowOff>
    </xdr:from>
    <xdr:to>
      <xdr:col>67</xdr:col>
      <xdr:colOff>935934</xdr:colOff>
      <xdr:row>20</xdr:row>
      <xdr:rowOff>115957</xdr:rowOff>
    </xdr:to>
    <xdr:cxnSp macro="">
      <xdr:nvCxnSpPr>
        <xdr:cNvPr id="29" name="直線コネクタ 28">
          <a:extLst>
            <a:ext uri="{FF2B5EF4-FFF2-40B4-BE49-F238E27FC236}">
              <a16:creationId xmlns:a16="http://schemas.microsoft.com/office/drawing/2014/main" id="{116150D2-1F2B-44A1-B024-C9680F73EA41}"/>
            </a:ext>
          </a:extLst>
        </xdr:cNvPr>
        <xdr:cNvCxnSpPr/>
      </xdr:nvCxnSpPr>
      <xdr:spPr>
        <a:xfrm flipH="1" flipV="1">
          <a:off x="14698980" y="1283384"/>
          <a:ext cx="890214" cy="104237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oneCellAnchor>
    <xdr:from>
      <xdr:col>138</xdr:col>
      <xdr:colOff>392425</xdr:colOff>
      <xdr:row>30</xdr:row>
      <xdr:rowOff>138450</xdr:rowOff>
    </xdr:from>
    <xdr:ext cx="65" cy="172227"/>
    <xdr:sp macro="" textlink="">
      <xdr:nvSpPr>
        <xdr:cNvPr id="30" name="テキスト ボックス 29">
          <a:extLst>
            <a:ext uri="{FF2B5EF4-FFF2-40B4-BE49-F238E27FC236}">
              <a16:creationId xmlns:a16="http://schemas.microsoft.com/office/drawing/2014/main" id="{F91071E3-17F0-4027-BE60-035E777737B6}"/>
            </a:ext>
          </a:extLst>
        </xdr:cNvPr>
        <xdr:cNvSpPr txBox="1"/>
      </xdr:nvSpPr>
      <xdr:spPr>
        <a:xfrm>
          <a:off x="39117265" y="3956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kumimoji="1" lang="ja-JP" altLang="en-US" sz="1100"/>
        </a:p>
      </xdr:txBody>
    </xdr:sp>
    <xdr:clientData/>
  </xdr:oneCellAnchor>
  <xdr:oneCellAnchor>
    <xdr:from>
      <xdr:col>140</xdr:col>
      <xdr:colOff>7499</xdr:colOff>
      <xdr:row>27</xdr:row>
      <xdr:rowOff>159025</xdr:rowOff>
    </xdr:from>
    <xdr:ext cx="145774" cy="188450"/>
    <mc:AlternateContent xmlns:mc="http://schemas.openxmlformats.org/markup-compatibility/2006" xmlns:a14="http://schemas.microsoft.com/office/drawing/2010/main">
      <mc:Choice Requires="a14">
        <xdr:sp macro="" textlink="">
          <xdr:nvSpPr>
            <xdr:cNvPr id="31" name="テキスト ボックス 30">
              <a:extLst>
                <a:ext uri="{FF2B5EF4-FFF2-40B4-BE49-F238E27FC236}">
                  <a16:creationId xmlns:a16="http://schemas.microsoft.com/office/drawing/2014/main" id="{AEB9F8FE-C5CD-4751-8188-4AF53B44F8BA}"/>
                </a:ext>
              </a:extLst>
            </xdr:cNvPr>
            <xdr:cNvSpPr txBox="1"/>
          </xdr:nvSpPr>
          <xdr:spPr>
            <a:xfrm>
              <a:off x="39943919" y="3473725"/>
              <a:ext cx="145774" cy="1884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r>
                      <a:rPr kumimoji="1" lang="ja-JP" altLang="en-US" sz="1100" i="1">
                        <a:latin typeface="Cambria Math" panose="02040503050406030204" pitchFamily="18" charset="0"/>
                      </a:rPr>
                      <m:t>√</m:t>
                    </m:r>
                  </m:oMath>
                </m:oMathPara>
              </a14:m>
              <a:endParaRPr kumimoji="1" lang="ja-JP" altLang="en-US" sz="1100"/>
            </a:p>
          </xdr:txBody>
        </xdr:sp>
      </mc:Choice>
      <mc:Fallback xmlns="">
        <xdr:sp macro="" textlink="">
          <xdr:nvSpPr>
            <xdr:cNvPr id="31" name="テキスト ボックス 30">
              <a:extLst>
                <a:ext uri="{FF2B5EF4-FFF2-40B4-BE49-F238E27FC236}">
                  <a16:creationId xmlns:a16="http://schemas.microsoft.com/office/drawing/2014/main" id="{AEB9F8FE-C5CD-4751-8188-4AF53B44F8BA}"/>
                </a:ext>
              </a:extLst>
            </xdr:cNvPr>
            <xdr:cNvSpPr txBox="1"/>
          </xdr:nvSpPr>
          <xdr:spPr>
            <a:xfrm>
              <a:off x="39943919" y="3473725"/>
              <a:ext cx="145774" cy="1884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kumimoji="1" lang="ja-JP" altLang="en-US" sz="1100" i="0">
                  <a:latin typeface="Cambria Math" panose="02040503050406030204" pitchFamily="18" charset="0"/>
                </a:rPr>
                <a:t>√</a:t>
              </a:r>
              <a:endParaRPr kumimoji="1" lang="ja-JP" altLang="en-US" sz="1100"/>
            </a:p>
          </xdr:txBody>
        </xdr:sp>
      </mc:Fallback>
    </mc:AlternateContent>
    <xdr:clientData/>
  </xdr:oneCellAnchor>
  <xdr:twoCellAnchor>
    <xdr:from>
      <xdr:col>140</xdr:col>
      <xdr:colOff>127069</xdr:colOff>
      <xdr:row>28</xdr:row>
      <xdr:rowOff>12721</xdr:rowOff>
    </xdr:from>
    <xdr:to>
      <xdr:col>140</xdr:col>
      <xdr:colOff>413646</xdr:colOff>
      <xdr:row>28</xdr:row>
      <xdr:rowOff>12721</xdr:rowOff>
    </xdr:to>
    <xdr:cxnSp macro="">
      <xdr:nvCxnSpPr>
        <xdr:cNvPr id="32" name="直線コネクタ 31">
          <a:extLst>
            <a:ext uri="{FF2B5EF4-FFF2-40B4-BE49-F238E27FC236}">
              <a16:creationId xmlns:a16="http://schemas.microsoft.com/office/drawing/2014/main" id="{98377E80-BFC9-4975-B6EB-01BDE287F139}"/>
            </a:ext>
          </a:extLst>
        </xdr:cNvPr>
        <xdr:cNvCxnSpPr/>
      </xdr:nvCxnSpPr>
      <xdr:spPr>
        <a:xfrm>
          <a:off x="40063489" y="3495061"/>
          <a:ext cx="286577" cy="0"/>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140</xdr:col>
      <xdr:colOff>236622</xdr:colOff>
      <xdr:row>27</xdr:row>
      <xdr:rowOff>16042</xdr:rowOff>
    </xdr:from>
    <xdr:to>
      <xdr:col>140</xdr:col>
      <xdr:colOff>293228</xdr:colOff>
      <xdr:row>27</xdr:row>
      <xdr:rowOff>159734</xdr:rowOff>
    </xdr:to>
    <xdr:sp macro="" textlink="">
      <xdr:nvSpPr>
        <xdr:cNvPr id="33" name="矢印: 下 65">
          <a:extLst>
            <a:ext uri="{FF2B5EF4-FFF2-40B4-BE49-F238E27FC236}">
              <a16:creationId xmlns:a16="http://schemas.microsoft.com/office/drawing/2014/main" id="{91DD5B03-DD17-4EFE-8E7F-AAF33916D11F}"/>
            </a:ext>
          </a:extLst>
        </xdr:cNvPr>
        <xdr:cNvSpPr/>
      </xdr:nvSpPr>
      <xdr:spPr>
        <a:xfrm>
          <a:off x="40173042" y="3330742"/>
          <a:ext cx="56606" cy="143692"/>
        </a:xfrm>
        <a:prstGeom prst="downArrow">
          <a:avLst/>
        </a:prstGeom>
        <a:noFill/>
        <a:ln w="952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135</xdr:col>
      <xdr:colOff>0</xdr:colOff>
      <xdr:row>7</xdr:row>
      <xdr:rowOff>22860</xdr:rowOff>
    </xdr:from>
    <xdr:to>
      <xdr:col>139</xdr:col>
      <xdr:colOff>0</xdr:colOff>
      <xdr:row>7</xdr:row>
      <xdr:rowOff>22860</xdr:rowOff>
    </xdr:to>
    <xdr:cxnSp macro="">
      <xdr:nvCxnSpPr>
        <xdr:cNvPr id="34" name="直線コネクタ 33">
          <a:extLst>
            <a:ext uri="{FF2B5EF4-FFF2-40B4-BE49-F238E27FC236}">
              <a16:creationId xmlns:a16="http://schemas.microsoft.com/office/drawing/2014/main" id="{41FF8180-B7AA-44F3-98BE-78F32EB0C3F7}"/>
            </a:ext>
          </a:extLst>
        </xdr:cNvPr>
        <xdr:cNvCxnSpPr/>
      </xdr:nvCxnSpPr>
      <xdr:spPr>
        <a:xfrm>
          <a:off x="37231320" y="670560"/>
          <a:ext cx="214122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135</xdr:col>
      <xdr:colOff>0</xdr:colOff>
      <xdr:row>11</xdr:row>
      <xdr:rowOff>45720</xdr:rowOff>
    </xdr:from>
    <xdr:to>
      <xdr:col>139</xdr:col>
      <xdr:colOff>0</xdr:colOff>
      <xdr:row>11</xdr:row>
      <xdr:rowOff>45720</xdr:rowOff>
    </xdr:to>
    <xdr:cxnSp macro="">
      <xdr:nvCxnSpPr>
        <xdr:cNvPr id="35" name="直線コネクタ 34">
          <a:extLst>
            <a:ext uri="{FF2B5EF4-FFF2-40B4-BE49-F238E27FC236}">
              <a16:creationId xmlns:a16="http://schemas.microsoft.com/office/drawing/2014/main" id="{9B0F7A00-38E6-4E77-9D15-93EB0A77851B}"/>
            </a:ext>
          </a:extLst>
        </xdr:cNvPr>
        <xdr:cNvCxnSpPr/>
      </xdr:nvCxnSpPr>
      <xdr:spPr>
        <a:xfrm>
          <a:off x="37231320" y="1089660"/>
          <a:ext cx="214122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42</xdr:col>
      <xdr:colOff>167640</xdr:colOff>
      <xdr:row>11</xdr:row>
      <xdr:rowOff>114300</xdr:rowOff>
    </xdr:from>
    <xdr:to>
      <xdr:col>43</xdr:col>
      <xdr:colOff>160020</xdr:colOff>
      <xdr:row>11</xdr:row>
      <xdr:rowOff>114300</xdr:rowOff>
    </xdr:to>
    <xdr:cxnSp macro="">
      <xdr:nvCxnSpPr>
        <xdr:cNvPr id="36" name="直線コネクタ 35">
          <a:extLst>
            <a:ext uri="{FF2B5EF4-FFF2-40B4-BE49-F238E27FC236}">
              <a16:creationId xmlns:a16="http://schemas.microsoft.com/office/drawing/2014/main" id="{BDEA8AEA-6749-4EC9-8BC8-8BD5F3D0ECA6}"/>
            </a:ext>
          </a:extLst>
        </xdr:cNvPr>
        <xdr:cNvCxnSpPr/>
      </xdr:nvCxnSpPr>
      <xdr:spPr>
        <a:xfrm>
          <a:off x="9342120" y="1158240"/>
          <a:ext cx="190500" cy="0"/>
        </a:xfrm>
        <a:prstGeom prst="line">
          <a:avLst/>
        </a:prstGeom>
        <a:ln>
          <a:prstDash val="lgDashDot"/>
        </a:ln>
      </xdr:spPr>
      <xdr:style>
        <a:lnRef idx="1">
          <a:schemeClr val="dk1"/>
        </a:lnRef>
        <a:fillRef idx="0">
          <a:schemeClr val="dk1"/>
        </a:fillRef>
        <a:effectRef idx="0">
          <a:schemeClr val="dk1"/>
        </a:effectRef>
        <a:fontRef idx="minor">
          <a:schemeClr val="tx1"/>
        </a:fontRef>
      </xdr:style>
    </xdr:cxnSp>
    <xdr:clientData/>
  </xdr:twoCellAnchor>
  <xdr:twoCellAnchor>
    <xdr:from>
      <xdr:col>118</xdr:col>
      <xdr:colOff>125506</xdr:colOff>
      <xdr:row>41</xdr:row>
      <xdr:rowOff>125506</xdr:rowOff>
    </xdr:from>
    <xdr:to>
      <xdr:col>131</xdr:col>
      <xdr:colOff>224118</xdr:colOff>
      <xdr:row>57</xdr:row>
      <xdr:rowOff>31375</xdr:rowOff>
    </xdr:to>
    <xdr:graphicFrame macro="">
      <xdr:nvGraphicFramePr>
        <xdr:cNvPr id="37" name="グラフ 36">
          <a:extLst>
            <a:ext uri="{FF2B5EF4-FFF2-40B4-BE49-F238E27FC236}">
              <a16:creationId xmlns:a16="http://schemas.microsoft.com/office/drawing/2014/main" id="{3711138D-5413-4D39-AFA6-5AAE95523A5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123</xdr:col>
      <xdr:colOff>53788</xdr:colOff>
      <xdr:row>25</xdr:row>
      <xdr:rowOff>0</xdr:rowOff>
    </xdr:from>
    <xdr:to>
      <xdr:col>131</xdr:col>
      <xdr:colOff>233082</xdr:colOff>
      <xdr:row>32</xdr:row>
      <xdr:rowOff>72613</xdr:rowOff>
    </xdr:to>
    <xdr:sp macro="" textlink="">
      <xdr:nvSpPr>
        <xdr:cNvPr id="2" name="テキスト ボックス 1">
          <a:extLst>
            <a:ext uri="{FF2B5EF4-FFF2-40B4-BE49-F238E27FC236}">
              <a16:creationId xmlns:a16="http://schemas.microsoft.com/office/drawing/2014/main" id="{93D00DAE-2E78-41BF-8E3F-3DCFC84E918D}"/>
            </a:ext>
          </a:extLst>
        </xdr:cNvPr>
        <xdr:cNvSpPr txBox="1"/>
      </xdr:nvSpPr>
      <xdr:spPr>
        <a:xfrm>
          <a:off x="31188212" y="2985247"/>
          <a:ext cx="2474258" cy="126491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solidFill>
                <a:srgbClr val="FF0000"/>
              </a:solidFill>
              <a:latin typeface="游ゴシック" panose="020B0400000000000000" pitchFamily="50" charset="-128"/>
              <a:ea typeface="游ゴシック" panose="020B0400000000000000" pitchFamily="50" charset="-128"/>
            </a:rPr>
            <a:t>◆検査人数が</a:t>
          </a:r>
          <a:r>
            <a:rPr kumimoji="1" lang="en-US" altLang="ja-JP" sz="1000">
              <a:solidFill>
                <a:srgbClr val="FF0000"/>
              </a:solidFill>
              <a:latin typeface="游ゴシック" panose="020B0400000000000000" pitchFamily="50" charset="-128"/>
              <a:ea typeface="游ゴシック" panose="020B0400000000000000" pitchFamily="50" charset="-128"/>
            </a:rPr>
            <a:t>30</a:t>
          </a:r>
          <a:r>
            <a:rPr kumimoji="1" lang="ja-JP" altLang="en-US" sz="1000">
              <a:solidFill>
                <a:srgbClr val="FF0000"/>
              </a:solidFill>
              <a:latin typeface="游ゴシック" panose="020B0400000000000000" pitchFamily="50" charset="-128"/>
              <a:ea typeface="游ゴシック" panose="020B0400000000000000" pitchFamily="50" charset="-128"/>
            </a:rPr>
            <a:t>人の場合、「得点順一覧表」と「標準偏差を求める」表の</a:t>
          </a:r>
          <a:r>
            <a:rPr kumimoji="1" lang="en-US" altLang="ja-JP" sz="1000">
              <a:solidFill>
                <a:srgbClr val="FF0000"/>
              </a:solidFill>
              <a:latin typeface="游ゴシック" panose="020B0400000000000000" pitchFamily="50" charset="-128"/>
              <a:ea typeface="游ゴシック" panose="020B0400000000000000" pitchFamily="50" charset="-128"/>
            </a:rPr>
            <a:t>31</a:t>
          </a:r>
          <a:r>
            <a:rPr kumimoji="1" lang="ja-JP" altLang="en-US" sz="1000">
              <a:solidFill>
                <a:srgbClr val="FF0000"/>
              </a:solidFill>
              <a:latin typeface="游ゴシック" panose="020B0400000000000000" pitchFamily="50" charset="-128"/>
              <a:ea typeface="游ゴシック" panose="020B0400000000000000" pitchFamily="50" charset="-128"/>
            </a:rPr>
            <a:t>番以降は空欄にしてください。正しく計算されません。（この文面は画面では表示されますが、印刷はされません。）</a:t>
          </a:r>
        </a:p>
      </xdr:txBody>
    </xdr:sp>
    <xdr:clientData fPrintsWithSheet="0"/>
  </xdr:twoCellAnchor>
  <xdr:twoCellAnchor>
    <xdr:from>
      <xdr:col>2</xdr:col>
      <xdr:colOff>0</xdr:colOff>
      <xdr:row>3</xdr:row>
      <xdr:rowOff>0</xdr:rowOff>
    </xdr:from>
    <xdr:to>
      <xdr:col>15</xdr:col>
      <xdr:colOff>60960</xdr:colOff>
      <xdr:row>10</xdr:row>
      <xdr:rowOff>38100</xdr:rowOff>
    </xdr:to>
    <xdr:sp macro="" textlink="">
      <xdr:nvSpPr>
        <xdr:cNvPr id="3" name="テキスト ボックス 2">
          <a:extLst>
            <a:ext uri="{FF2B5EF4-FFF2-40B4-BE49-F238E27FC236}">
              <a16:creationId xmlns:a16="http://schemas.microsoft.com/office/drawing/2014/main" id="{271A7249-08AA-4491-A8ED-CBE3F5CCA771}"/>
            </a:ext>
          </a:extLst>
        </xdr:cNvPr>
        <xdr:cNvSpPr txBox="1"/>
      </xdr:nvSpPr>
      <xdr:spPr>
        <a:xfrm>
          <a:off x="1066800" y="274320"/>
          <a:ext cx="2644140" cy="7086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solidFill>
                <a:srgbClr val="FF0000"/>
              </a:solidFill>
            </a:rPr>
            <a:t>「主体的に学習に～」は、「アンケート集計」に「ア</a:t>
          </a:r>
          <a:r>
            <a:rPr kumimoji="1" lang="en-US" altLang="ja-JP" sz="900">
              <a:solidFill>
                <a:srgbClr val="FF0000"/>
              </a:solidFill>
            </a:rPr>
            <a:t>､</a:t>
          </a:r>
          <a:r>
            <a:rPr kumimoji="1" lang="ja-JP" altLang="en-US" sz="900">
              <a:solidFill>
                <a:srgbClr val="FF0000"/>
              </a:solidFill>
            </a:rPr>
            <a:t>イ</a:t>
          </a:r>
          <a:r>
            <a:rPr kumimoji="1" lang="en-US" altLang="ja-JP" sz="900">
              <a:solidFill>
                <a:srgbClr val="FF0000"/>
              </a:solidFill>
            </a:rPr>
            <a:t>､</a:t>
          </a:r>
          <a:r>
            <a:rPr kumimoji="1" lang="ja-JP" altLang="en-US" sz="900">
              <a:solidFill>
                <a:srgbClr val="FF0000"/>
              </a:solidFill>
            </a:rPr>
            <a:t>ウ</a:t>
          </a:r>
          <a:r>
            <a:rPr kumimoji="1" lang="en-US" altLang="ja-JP" sz="900">
              <a:solidFill>
                <a:srgbClr val="FF0000"/>
              </a:solidFill>
            </a:rPr>
            <a:t>､</a:t>
          </a:r>
          <a:r>
            <a:rPr kumimoji="1" lang="ja-JP" altLang="en-US" sz="900">
              <a:solidFill>
                <a:srgbClr val="FF0000"/>
              </a:solidFill>
            </a:rPr>
            <a:t>エ」を入力すると、自動的に表示されます。</a:t>
          </a:r>
          <a:endParaRPr kumimoji="1" lang="en-US" altLang="ja-JP" sz="900">
            <a:solidFill>
              <a:srgbClr val="FF0000"/>
            </a:solidFill>
          </a:endParaRPr>
        </a:p>
        <a:p>
          <a:r>
            <a:rPr kumimoji="1" lang="ja-JP" altLang="en-US" sz="900">
              <a:solidFill>
                <a:srgbClr val="FF0000"/>
              </a:solidFill>
            </a:rPr>
            <a:t>この文面は、画面では表示されますが、印刷はされません。</a:t>
          </a:r>
        </a:p>
      </xdr:txBody>
    </xdr:sp>
    <xdr:clientData fPrintsWithSheet="0"/>
  </xdr:twoCellAnchor>
</xdr:wsDr>
</file>

<file path=xl/drawings/drawing3.xml><?xml version="1.0" encoding="utf-8"?>
<xdr:wsDr xmlns:xdr="http://schemas.openxmlformats.org/drawingml/2006/spreadsheetDrawing" xmlns:a="http://schemas.openxmlformats.org/drawingml/2006/main">
  <xdr:twoCellAnchor>
    <xdr:from>
      <xdr:col>0</xdr:col>
      <xdr:colOff>74543</xdr:colOff>
      <xdr:row>5</xdr:row>
      <xdr:rowOff>66261</xdr:rowOff>
    </xdr:from>
    <xdr:to>
      <xdr:col>1</xdr:col>
      <xdr:colOff>745434</xdr:colOff>
      <xdr:row>9</xdr:row>
      <xdr:rowOff>49696</xdr:rowOff>
    </xdr:to>
    <xdr:sp macro="" textlink="">
      <xdr:nvSpPr>
        <xdr:cNvPr id="20" name="テキスト ボックス 19">
          <a:extLst>
            <a:ext uri="{FF2B5EF4-FFF2-40B4-BE49-F238E27FC236}">
              <a16:creationId xmlns:a16="http://schemas.microsoft.com/office/drawing/2014/main" id="{8AF887B1-63AA-4A96-9EBC-5CF655FED248}"/>
            </a:ext>
          </a:extLst>
        </xdr:cNvPr>
        <xdr:cNvSpPr txBox="1"/>
      </xdr:nvSpPr>
      <xdr:spPr>
        <a:xfrm>
          <a:off x="74543" y="523461"/>
          <a:ext cx="899491" cy="372055"/>
        </a:xfrm>
        <a:prstGeom prst="rect">
          <a:avLst/>
        </a:prstGeom>
        <a:solidFill>
          <a:schemeClr val="lt1"/>
        </a:solidFill>
        <a:ln w="158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800">
              <a:latin typeface="ＭＳ 明朝" panose="02020609040205080304" pitchFamily="17" charset="-128"/>
              <a:ea typeface="ＭＳ 明朝" panose="02020609040205080304" pitchFamily="17" charset="-128"/>
            </a:rPr>
            <a:t>中３国</a:t>
          </a:r>
        </a:p>
      </xdr:txBody>
    </xdr:sp>
    <xdr:clientData/>
  </xdr:twoCellAnchor>
  <xdr:twoCellAnchor>
    <xdr:from>
      <xdr:col>53</xdr:col>
      <xdr:colOff>8709</xdr:colOff>
      <xdr:row>10</xdr:row>
      <xdr:rowOff>24847</xdr:rowOff>
    </xdr:from>
    <xdr:to>
      <xdr:col>61</xdr:col>
      <xdr:colOff>3905</xdr:colOff>
      <xdr:row>10</xdr:row>
      <xdr:rowOff>24847</xdr:rowOff>
    </xdr:to>
    <xdr:cxnSp macro="">
      <xdr:nvCxnSpPr>
        <xdr:cNvPr id="21" name="直線コネクタ 20">
          <a:extLst>
            <a:ext uri="{FF2B5EF4-FFF2-40B4-BE49-F238E27FC236}">
              <a16:creationId xmlns:a16="http://schemas.microsoft.com/office/drawing/2014/main" id="{A40DD71B-C7E4-4BAF-9044-C2BBD8D7C844}"/>
            </a:ext>
          </a:extLst>
        </xdr:cNvPr>
        <xdr:cNvCxnSpPr/>
      </xdr:nvCxnSpPr>
      <xdr:spPr>
        <a:xfrm>
          <a:off x="11636829" y="969727"/>
          <a:ext cx="2083076"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223630</xdr:colOff>
      <xdr:row>2</xdr:row>
      <xdr:rowOff>91109</xdr:rowOff>
    </xdr:from>
    <xdr:to>
      <xdr:col>1</xdr:col>
      <xdr:colOff>629478</xdr:colOff>
      <xdr:row>5</xdr:row>
      <xdr:rowOff>16565</xdr:rowOff>
    </xdr:to>
    <xdr:sp macro="" textlink="">
      <xdr:nvSpPr>
        <xdr:cNvPr id="22" name="テキスト ボックス 21">
          <a:extLst>
            <a:ext uri="{FF2B5EF4-FFF2-40B4-BE49-F238E27FC236}">
              <a16:creationId xmlns:a16="http://schemas.microsoft.com/office/drawing/2014/main" id="{2B14E209-C831-4956-9EFD-B5F909133C90}"/>
            </a:ext>
          </a:extLst>
        </xdr:cNvPr>
        <xdr:cNvSpPr txBox="1"/>
      </xdr:nvSpPr>
      <xdr:spPr>
        <a:xfrm>
          <a:off x="223630" y="273989"/>
          <a:ext cx="634448" cy="19977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r>
            <a:rPr kumimoji="1" lang="ja-JP" altLang="en-US" sz="1100"/>
            <a:t>令・　</a:t>
          </a:r>
          <a:r>
            <a:rPr kumimoji="1" lang="en-US" altLang="ja-JP" sz="1100"/>
            <a:t>)</a:t>
          </a:r>
          <a:endParaRPr kumimoji="1" lang="ja-JP" altLang="en-US" sz="1100"/>
        </a:p>
      </xdr:txBody>
    </xdr:sp>
    <xdr:clientData/>
  </xdr:twoCellAnchor>
  <xdr:twoCellAnchor>
    <xdr:from>
      <xdr:col>53</xdr:col>
      <xdr:colOff>0</xdr:colOff>
      <xdr:row>8</xdr:row>
      <xdr:rowOff>8518</xdr:rowOff>
    </xdr:from>
    <xdr:to>
      <xdr:col>61</xdr:col>
      <xdr:colOff>3905</xdr:colOff>
      <xdr:row>8</xdr:row>
      <xdr:rowOff>8518</xdr:rowOff>
    </xdr:to>
    <xdr:cxnSp macro="">
      <xdr:nvCxnSpPr>
        <xdr:cNvPr id="23" name="直線コネクタ 22">
          <a:extLst>
            <a:ext uri="{FF2B5EF4-FFF2-40B4-BE49-F238E27FC236}">
              <a16:creationId xmlns:a16="http://schemas.microsoft.com/office/drawing/2014/main" id="{80AEE740-29E0-4136-A204-92FE066C5C96}"/>
            </a:ext>
          </a:extLst>
        </xdr:cNvPr>
        <xdr:cNvCxnSpPr/>
      </xdr:nvCxnSpPr>
      <xdr:spPr>
        <a:xfrm>
          <a:off x="11628120" y="755278"/>
          <a:ext cx="2091785"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8282</xdr:colOff>
      <xdr:row>17</xdr:row>
      <xdr:rowOff>74544</xdr:rowOff>
    </xdr:from>
    <xdr:to>
      <xdr:col>1</xdr:col>
      <xdr:colOff>935934</xdr:colOff>
      <xdr:row>22</xdr:row>
      <xdr:rowOff>16566</xdr:rowOff>
    </xdr:to>
    <xdr:cxnSp macro="">
      <xdr:nvCxnSpPr>
        <xdr:cNvPr id="24" name="直線コネクタ 23">
          <a:extLst>
            <a:ext uri="{FF2B5EF4-FFF2-40B4-BE49-F238E27FC236}">
              <a16:creationId xmlns:a16="http://schemas.microsoft.com/office/drawing/2014/main" id="{40377BDD-23FD-45FD-92E1-AD7E85307002}"/>
            </a:ext>
          </a:extLst>
        </xdr:cNvPr>
        <xdr:cNvCxnSpPr/>
      </xdr:nvCxnSpPr>
      <xdr:spPr>
        <a:xfrm>
          <a:off x="236882" y="1895724"/>
          <a:ext cx="897172" cy="597342"/>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12</xdr:row>
      <xdr:rowOff>109904</xdr:rowOff>
    </xdr:from>
    <xdr:to>
      <xdr:col>1</xdr:col>
      <xdr:colOff>935934</xdr:colOff>
      <xdr:row>20</xdr:row>
      <xdr:rowOff>115957</xdr:rowOff>
    </xdr:to>
    <xdr:cxnSp macro="">
      <xdr:nvCxnSpPr>
        <xdr:cNvPr id="25" name="直線コネクタ 24">
          <a:extLst>
            <a:ext uri="{FF2B5EF4-FFF2-40B4-BE49-F238E27FC236}">
              <a16:creationId xmlns:a16="http://schemas.microsoft.com/office/drawing/2014/main" id="{C770D0DF-6129-420D-84FC-5077CD23C06B}"/>
            </a:ext>
          </a:extLst>
        </xdr:cNvPr>
        <xdr:cNvCxnSpPr/>
      </xdr:nvCxnSpPr>
      <xdr:spPr>
        <a:xfrm flipH="1" flipV="1">
          <a:off x="228600" y="1283384"/>
          <a:ext cx="905454" cy="104237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65</xdr:col>
      <xdr:colOff>8282</xdr:colOff>
      <xdr:row>17</xdr:row>
      <xdr:rowOff>74544</xdr:rowOff>
    </xdr:from>
    <xdr:to>
      <xdr:col>65</xdr:col>
      <xdr:colOff>935934</xdr:colOff>
      <xdr:row>22</xdr:row>
      <xdr:rowOff>16566</xdr:rowOff>
    </xdr:to>
    <xdr:cxnSp macro="">
      <xdr:nvCxnSpPr>
        <xdr:cNvPr id="26" name="直線コネクタ 25">
          <a:extLst>
            <a:ext uri="{FF2B5EF4-FFF2-40B4-BE49-F238E27FC236}">
              <a16:creationId xmlns:a16="http://schemas.microsoft.com/office/drawing/2014/main" id="{3B93E09A-A655-425E-BE94-355ED2A0641B}"/>
            </a:ext>
          </a:extLst>
        </xdr:cNvPr>
        <xdr:cNvCxnSpPr/>
      </xdr:nvCxnSpPr>
      <xdr:spPr>
        <a:xfrm>
          <a:off x="14707262" y="1895724"/>
          <a:ext cx="881932" cy="597342"/>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0</xdr:colOff>
      <xdr:row>12</xdr:row>
      <xdr:rowOff>109904</xdr:rowOff>
    </xdr:from>
    <xdr:to>
      <xdr:col>65</xdr:col>
      <xdr:colOff>935934</xdr:colOff>
      <xdr:row>20</xdr:row>
      <xdr:rowOff>115957</xdr:rowOff>
    </xdr:to>
    <xdr:cxnSp macro="">
      <xdr:nvCxnSpPr>
        <xdr:cNvPr id="27" name="直線コネクタ 26">
          <a:extLst>
            <a:ext uri="{FF2B5EF4-FFF2-40B4-BE49-F238E27FC236}">
              <a16:creationId xmlns:a16="http://schemas.microsoft.com/office/drawing/2014/main" id="{A6078351-D400-4B20-BCC2-12FD6BCEBEE5}"/>
            </a:ext>
          </a:extLst>
        </xdr:cNvPr>
        <xdr:cNvCxnSpPr/>
      </xdr:nvCxnSpPr>
      <xdr:spPr>
        <a:xfrm flipH="1" flipV="1">
          <a:off x="14698980" y="1283384"/>
          <a:ext cx="890214" cy="104237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65</xdr:col>
      <xdr:colOff>8282</xdr:colOff>
      <xdr:row>17</xdr:row>
      <xdr:rowOff>74544</xdr:rowOff>
    </xdr:from>
    <xdr:to>
      <xdr:col>65</xdr:col>
      <xdr:colOff>935934</xdr:colOff>
      <xdr:row>22</xdr:row>
      <xdr:rowOff>16566</xdr:rowOff>
    </xdr:to>
    <xdr:cxnSp macro="">
      <xdr:nvCxnSpPr>
        <xdr:cNvPr id="28" name="直線コネクタ 27">
          <a:extLst>
            <a:ext uri="{FF2B5EF4-FFF2-40B4-BE49-F238E27FC236}">
              <a16:creationId xmlns:a16="http://schemas.microsoft.com/office/drawing/2014/main" id="{30B0DBF8-7860-4BBC-8BD0-84F9C6EF39FF}"/>
            </a:ext>
          </a:extLst>
        </xdr:cNvPr>
        <xdr:cNvCxnSpPr/>
      </xdr:nvCxnSpPr>
      <xdr:spPr>
        <a:xfrm>
          <a:off x="14707262" y="1895724"/>
          <a:ext cx="881932" cy="597342"/>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0</xdr:colOff>
      <xdr:row>12</xdr:row>
      <xdr:rowOff>109904</xdr:rowOff>
    </xdr:from>
    <xdr:to>
      <xdr:col>65</xdr:col>
      <xdr:colOff>935934</xdr:colOff>
      <xdr:row>20</xdr:row>
      <xdr:rowOff>115957</xdr:rowOff>
    </xdr:to>
    <xdr:cxnSp macro="">
      <xdr:nvCxnSpPr>
        <xdr:cNvPr id="29" name="直線コネクタ 28">
          <a:extLst>
            <a:ext uri="{FF2B5EF4-FFF2-40B4-BE49-F238E27FC236}">
              <a16:creationId xmlns:a16="http://schemas.microsoft.com/office/drawing/2014/main" id="{252A52C4-0A59-4CDD-9923-26F55FAB06FD}"/>
            </a:ext>
          </a:extLst>
        </xdr:cNvPr>
        <xdr:cNvCxnSpPr/>
      </xdr:nvCxnSpPr>
      <xdr:spPr>
        <a:xfrm flipH="1" flipV="1">
          <a:off x="14698980" y="1283384"/>
          <a:ext cx="890214" cy="104237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oneCellAnchor>
    <xdr:from>
      <xdr:col>136</xdr:col>
      <xdr:colOff>392425</xdr:colOff>
      <xdr:row>30</xdr:row>
      <xdr:rowOff>138450</xdr:rowOff>
    </xdr:from>
    <xdr:ext cx="65" cy="172227"/>
    <xdr:sp macro="" textlink="">
      <xdr:nvSpPr>
        <xdr:cNvPr id="30" name="テキスト ボックス 29">
          <a:extLst>
            <a:ext uri="{FF2B5EF4-FFF2-40B4-BE49-F238E27FC236}">
              <a16:creationId xmlns:a16="http://schemas.microsoft.com/office/drawing/2014/main" id="{F5149939-BAD0-4802-B4A0-097AFC2321EB}"/>
            </a:ext>
          </a:extLst>
        </xdr:cNvPr>
        <xdr:cNvSpPr txBox="1"/>
      </xdr:nvSpPr>
      <xdr:spPr>
        <a:xfrm>
          <a:off x="39117265" y="3956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kumimoji="1" lang="ja-JP" altLang="en-US" sz="1100"/>
        </a:p>
      </xdr:txBody>
    </xdr:sp>
    <xdr:clientData/>
  </xdr:oneCellAnchor>
  <xdr:oneCellAnchor>
    <xdr:from>
      <xdr:col>138</xdr:col>
      <xdr:colOff>7499</xdr:colOff>
      <xdr:row>27</xdr:row>
      <xdr:rowOff>159025</xdr:rowOff>
    </xdr:from>
    <xdr:ext cx="145774" cy="188450"/>
    <mc:AlternateContent xmlns:mc="http://schemas.openxmlformats.org/markup-compatibility/2006" xmlns:a14="http://schemas.microsoft.com/office/drawing/2010/main">
      <mc:Choice Requires="a14">
        <xdr:sp macro="" textlink="">
          <xdr:nvSpPr>
            <xdr:cNvPr id="31" name="テキスト ボックス 30">
              <a:extLst>
                <a:ext uri="{FF2B5EF4-FFF2-40B4-BE49-F238E27FC236}">
                  <a16:creationId xmlns:a16="http://schemas.microsoft.com/office/drawing/2014/main" id="{9341D5AD-A137-41CF-80B6-F7ED71BC12FD}"/>
                </a:ext>
              </a:extLst>
            </xdr:cNvPr>
            <xdr:cNvSpPr txBox="1"/>
          </xdr:nvSpPr>
          <xdr:spPr>
            <a:xfrm>
              <a:off x="39943919" y="3473725"/>
              <a:ext cx="145774" cy="1884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r>
                      <a:rPr kumimoji="1" lang="ja-JP" altLang="en-US" sz="1100" i="1">
                        <a:latin typeface="Cambria Math" panose="02040503050406030204" pitchFamily="18" charset="0"/>
                      </a:rPr>
                      <m:t>√</m:t>
                    </m:r>
                  </m:oMath>
                </m:oMathPara>
              </a14:m>
              <a:endParaRPr kumimoji="1" lang="ja-JP" altLang="en-US" sz="1100"/>
            </a:p>
          </xdr:txBody>
        </xdr:sp>
      </mc:Choice>
      <mc:Fallback xmlns="">
        <xdr:sp macro="" textlink="">
          <xdr:nvSpPr>
            <xdr:cNvPr id="31" name="テキスト ボックス 30">
              <a:extLst>
                <a:ext uri="{FF2B5EF4-FFF2-40B4-BE49-F238E27FC236}">
                  <a16:creationId xmlns:a16="http://schemas.microsoft.com/office/drawing/2014/main" id="{9341D5AD-A137-41CF-80B6-F7ED71BC12FD}"/>
                </a:ext>
              </a:extLst>
            </xdr:cNvPr>
            <xdr:cNvSpPr txBox="1"/>
          </xdr:nvSpPr>
          <xdr:spPr>
            <a:xfrm>
              <a:off x="39943919" y="3473725"/>
              <a:ext cx="145774" cy="1884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kumimoji="1" lang="ja-JP" altLang="en-US" sz="1100" i="0">
                  <a:latin typeface="Cambria Math" panose="02040503050406030204" pitchFamily="18" charset="0"/>
                </a:rPr>
                <a:t>√</a:t>
              </a:r>
              <a:endParaRPr kumimoji="1" lang="ja-JP" altLang="en-US" sz="1100"/>
            </a:p>
          </xdr:txBody>
        </xdr:sp>
      </mc:Fallback>
    </mc:AlternateContent>
    <xdr:clientData/>
  </xdr:oneCellAnchor>
  <xdr:twoCellAnchor>
    <xdr:from>
      <xdr:col>138</xdr:col>
      <xdr:colOff>127069</xdr:colOff>
      <xdr:row>28</xdr:row>
      <xdr:rowOff>12721</xdr:rowOff>
    </xdr:from>
    <xdr:to>
      <xdr:col>138</xdr:col>
      <xdr:colOff>413646</xdr:colOff>
      <xdr:row>28</xdr:row>
      <xdr:rowOff>12721</xdr:rowOff>
    </xdr:to>
    <xdr:cxnSp macro="">
      <xdr:nvCxnSpPr>
        <xdr:cNvPr id="32" name="直線コネクタ 31">
          <a:extLst>
            <a:ext uri="{FF2B5EF4-FFF2-40B4-BE49-F238E27FC236}">
              <a16:creationId xmlns:a16="http://schemas.microsoft.com/office/drawing/2014/main" id="{517B447D-527B-4BAD-9F0C-455AC08FAEBD}"/>
            </a:ext>
          </a:extLst>
        </xdr:cNvPr>
        <xdr:cNvCxnSpPr/>
      </xdr:nvCxnSpPr>
      <xdr:spPr>
        <a:xfrm>
          <a:off x="40063489" y="3495061"/>
          <a:ext cx="286577" cy="0"/>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138</xdr:col>
      <xdr:colOff>236622</xdr:colOff>
      <xdr:row>27</xdr:row>
      <xdr:rowOff>16042</xdr:rowOff>
    </xdr:from>
    <xdr:to>
      <xdr:col>138</xdr:col>
      <xdr:colOff>293228</xdr:colOff>
      <xdr:row>27</xdr:row>
      <xdr:rowOff>159734</xdr:rowOff>
    </xdr:to>
    <xdr:sp macro="" textlink="">
      <xdr:nvSpPr>
        <xdr:cNvPr id="33" name="矢印: 下 65">
          <a:extLst>
            <a:ext uri="{FF2B5EF4-FFF2-40B4-BE49-F238E27FC236}">
              <a16:creationId xmlns:a16="http://schemas.microsoft.com/office/drawing/2014/main" id="{49F0AAF4-FAAD-4D97-87FD-C3958929060F}"/>
            </a:ext>
          </a:extLst>
        </xdr:cNvPr>
        <xdr:cNvSpPr/>
      </xdr:nvSpPr>
      <xdr:spPr>
        <a:xfrm>
          <a:off x="40173042" y="3330742"/>
          <a:ext cx="56606" cy="143692"/>
        </a:xfrm>
        <a:prstGeom prst="downArrow">
          <a:avLst/>
        </a:prstGeom>
        <a:noFill/>
        <a:ln w="952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133</xdr:col>
      <xdr:colOff>0</xdr:colOff>
      <xdr:row>7</xdr:row>
      <xdr:rowOff>22860</xdr:rowOff>
    </xdr:from>
    <xdr:to>
      <xdr:col>137</xdr:col>
      <xdr:colOff>0</xdr:colOff>
      <xdr:row>7</xdr:row>
      <xdr:rowOff>22860</xdr:rowOff>
    </xdr:to>
    <xdr:cxnSp macro="">
      <xdr:nvCxnSpPr>
        <xdr:cNvPr id="34" name="直線コネクタ 33">
          <a:extLst>
            <a:ext uri="{FF2B5EF4-FFF2-40B4-BE49-F238E27FC236}">
              <a16:creationId xmlns:a16="http://schemas.microsoft.com/office/drawing/2014/main" id="{33D8DBE8-DEC3-4029-964A-19EA09697CDE}"/>
            </a:ext>
          </a:extLst>
        </xdr:cNvPr>
        <xdr:cNvCxnSpPr/>
      </xdr:nvCxnSpPr>
      <xdr:spPr>
        <a:xfrm>
          <a:off x="37231320" y="670560"/>
          <a:ext cx="214122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133</xdr:col>
      <xdr:colOff>0</xdr:colOff>
      <xdr:row>11</xdr:row>
      <xdr:rowOff>45720</xdr:rowOff>
    </xdr:from>
    <xdr:to>
      <xdr:col>137</xdr:col>
      <xdr:colOff>0</xdr:colOff>
      <xdr:row>11</xdr:row>
      <xdr:rowOff>45720</xdr:rowOff>
    </xdr:to>
    <xdr:cxnSp macro="">
      <xdr:nvCxnSpPr>
        <xdr:cNvPr id="35" name="直線コネクタ 34">
          <a:extLst>
            <a:ext uri="{FF2B5EF4-FFF2-40B4-BE49-F238E27FC236}">
              <a16:creationId xmlns:a16="http://schemas.microsoft.com/office/drawing/2014/main" id="{78716557-4208-4C04-8999-7AC470C6A1F9}"/>
            </a:ext>
          </a:extLst>
        </xdr:cNvPr>
        <xdr:cNvCxnSpPr/>
      </xdr:nvCxnSpPr>
      <xdr:spPr>
        <a:xfrm>
          <a:off x="37231320" y="1089660"/>
          <a:ext cx="214122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42</xdr:col>
      <xdr:colOff>167640</xdr:colOff>
      <xdr:row>11</xdr:row>
      <xdr:rowOff>114300</xdr:rowOff>
    </xdr:from>
    <xdr:to>
      <xdr:col>43</xdr:col>
      <xdr:colOff>160020</xdr:colOff>
      <xdr:row>11</xdr:row>
      <xdr:rowOff>114300</xdr:rowOff>
    </xdr:to>
    <xdr:cxnSp macro="">
      <xdr:nvCxnSpPr>
        <xdr:cNvPr id="36" name="直線コネクタ 35">
          <a:extLst>
            <a:ext uri="{FF2B5EF4-FFF2-40B4-BE49-F238E27FC236}">
              <a16:creationId xmlns:a16="http://schemas.microsoft.com/office/drawing/2014/main" id="{05DB3A6E-69CE-47ED-B95D-5B451A6E470E}"/>
            </a:ext>
          </a:extLst>
        </xdr:cNvPr>
        <xdr:cNvCxnSpPr/>
      </xdr:nvCxnSpPr>
      <xdr:spPr>
        <a:xfrm>
          <a:off x="9342120" y="1158240"/>
          <a:ext cx="190500" cy="0"/>
        </a:xfrm>
        <a:prstGeom prst="line">
          <a:avLst/>
        </a:prstGeom>
        <a:ln>
          <a:prstDash val="lgDashDot"/>
        </a:ln>
      </xdr:spPr>
      <xdr:style>
        <a:lnRef idx="1">
          <a:schemeClr val="dk1"/>
        </a:lnRef>
        <a:fillRef idx="0">
          <a:schemeClr val="dk1"/>
        </a:fillRef>
        <a:effectRef idx="0">
          <a:schemeClr val="dk1"/>
        </a:effectRef>
        <a:fontRef idx="minor">
          <a:schemeClr val="tx1"/>
        </a:fontRef>
      </xdr:style>
    </xdr:cxnSp>
    <xdr:clientData/>
  </xdr:twoCellAnchor>
  <xdr:twoCellAnchor>
    <xdr:from>
      <xdr:col>116</xdr:col>
      <xdr:colOff>125506</xdr:colOff>
      <xdr:row>41</xdr:row>
      <xdr:rowOff>125506</xdr:rowOff>
    </xdr:from>
    <xdr:to>
      <xdr:col>129</xdr:col>
      <xdr:colOff>224118</xdr:colOff>
      <xdr:row>57</xdr:row>
      <xdr:rowOff>31375</xdr:rowOff>
    </xdr:to>
    <xdr:graphicFrame macro="">
      <xdr:nvGraphicFramePr>
        <xdr:cNvPr id="37" name="グラフ 36">
          <a:extLst>
            <a:ext uri="{FF2B5EF4-FFF2-40B4-BE49-F238E27FC236}">
              <a16:creationId xmlns:a16="http://schemas.microsoft.com/office/drawing/2014/main" id="{AD9A9741-2471-4F5E-A46A-38F7F8551A9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121</xdr:col>
      <xdr:colOff>45720</xdr:colOff>
      <xdr:row>24</xdr:row>
      <xdr:rowOff>160020</xdr:rowOff>
    </xdr:from>
    <xdr:to>
      <xdr:col>129</xdr:col>
      <xdr:colOff>289560</xdr:colOff>
      <xdr:row>32</xdr:row>
      <xdr:rowOff>83819</xdr:rowOff>
    </xdr:to>
    <xdr:sp macro="" textlink="">
      <xdr:nvSpPr>
        <xdr:cNvPr id="2" name="テキスト ボックス 1">
          <a:extLst>
            <a:ext uri="{FF2B5EF4-FFF2-40B4-BE49-F238E27FC236}">
              <a16:creationId xmlns:a16="http://schemas.microsoft.com/office/drawing/2014/main" id="{3A86276C-33B3-49A5-8BEA-3BE71E8C13A8}"/>
            </a:ext>
          </a:extLst>
        </xdr:cNvPr>
        <xdr:cNvSpPr txBox="1"/>
      </xdr:nvSpPr>
      <xdr:spPr>
        <a:xfrm>
          <a:off x="31333440" y="3002280"/>
          <a:ext cx="2560320" cy="126491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solidFill>
                <a:srgbClr val="FF0000"/>
              </a:solidFill>
              <a:latin typeface="游ゴシック" panose="020B0400000000000000" pitchFamily="50" charset="-128"/>
              <a:ea typeface="游ゴシック" panose="020B0400000000000000" pitchFamily="50" charset="-128"/>
            </a:rPr>
            <a:t>◆検査人数が</a:t>
          </a:r>
          <a:r>
            <a:rPr kumimoji="1" lang="en-US" altLang="ja-JP" sz="1000">
              <a:solidFill>
                <a:srgbClr val="FF0000"/>
              </a:solidFill>
              <a:latin typeface="游ゴシック" panose="020B0400000000000000" pitchFamily="50" charset="-128"/>
              <a:ea typeface="游ゴシック" panose="020B0400000000000000" pitchFamily="50" charset="-128"/>
            </a:rPr>
            <a:t>30</a:t>
          </a:r>
          <a:r>
            <a:rPr kumimoji="1" lang="ja-JP" altLang="en-US" sz="1000">
              <a:solidFill>
                <a:srgbClr val="FF0000"/>
              </a:solidFill>
              <a:latin typeface="游ゴシック" panose="020B0400000000000000" pitchFamily="50" charset="-128"/>
              <a:ea typeface="游ゴシック" panose="020B0400000000000000" pitchFamily="50" charset="-128"/>
            </a:rPr>
            <a:t>人の場合、「得点順一覧表」と「標準偏差を求める」表の</a:t>
          </a:r>
          <a:r>
            <a:rPr kumimoji="1" lang="en-US" altLang="ja-JP" sz="1000">
              <a:solidFill>
                <a:srgbClr val="FF0000"/>
              </a:solidFill>
              <a:latin typeface="游ゴシック" panose="020B0400000000000000" pitchFamily="50" charset="-128"/>
              <a:ea typeface="游ゴシック" panose="020B0400000000000000" pitchFamily="50" charset="-128"/>
            </a:rPr>
            <a:t>31</a:t>
          </a:r>
          <a:r>
            <a:rPr kumimoji="1" lang="ja-JP" altLang="en-US" sz="1000">
              <a:solidFill>
                <a:srgbClr val="FF0000"/>
              </a:solidFill>
              <a:latin typeface="游ゴシック" panose="020B0400000000000000" pitchFamily="50" charset="-128"/>
              <a:ea typeface="游ゴシック" panose="020B0400000000000000" pitchFamily="50" charset="-128"/>
            </a:rPr>
            <a:t>番以降は空欄にしてください。正しく計算されません。（この文面は画面では表示されますが、印刷はされません。）</a:t>
          </a:r>
        </a:p>
      </xdr:txBody>
    </xdr:sp>
    <xdr:clientData fPrintsWithSheet="0"/>
  </xdr:twoCellAnchor>
  <xdr:twoCellAnchor>
    <xdr:from>
      <xdr:col>2</xdr:col>
      <xdr:colOff>0</xdr:colOff>
      <xdr:row>3</xdr:row>
      <xdr:rowOff>0</xdr:rowOff>
    </xdr:from>
    <xdr:to>
      <xdr:col>15</xdr:col>
      <xdr:colOff>60960</xdr:colOff>
      <xdr:row>10</xdr:row>
      <xdr:rowOff>38100</xdr:rowOff>
    </xdr:to>
    <xdr:sp macro="" textlink="">
      <xdr:nvSpPr>
        <xdr:cNvPr id="3" name="テキスト ボックス 2">
          <a:extLst>
            <a:ext uri="{FF2B5EF4-FFF2-40B4-BE49-F238E27FC236}">
              <a16:creationId xmlns:a16="http://schemas.microsoft.com/office/drawing/2014/main" id="{F20ED6DA-CCFA-4175-BAB3-FB242798F9B5}"/>
            </a:ext>
          </a:extLst>
        </xdr:cNvPr>
        <xdr:cNvSpPr txBox="1"/>
      </xdr:nvSpPr>
      <xdr:spPr>
        <a:xfrm>
          <a:off x="1066800" y="274320"/>
          <a:ext cx="2727960" cy="7086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solidFill>
                <a:srgbClr val="FF0000"/>
              </a:solidFill>
            </a:rPr>
            <a:t>「主体的に学習に～」は、「アンケート集計」に「ア</a:t>
          </a:r>
          <a:r>
            <a:rPr kumimoji="1" lang="en-US" altLang="ja-JP" sz="900">
              <a:solidFill>
                <a:srgbClr val="FF0000"/>
              </a:solidFill>
            </a:rPr>
            <a:t>､</a:t>
          </a:r>
          <a:r>
            <a:rPr kumimoji="1" lang="ja-JP" altLang="en-US" sz="900">
              <a:solidFill>
                <a:srgbClr val="FF0000"/>
              </a:solidFill>
            </a:rPr>
            <a:t>イ</a:t>
          </a:r>
          <a:r>
            <a:rPr kumimoji="1" lang="en-US" altLang="ja-JP" sz="900">
              <a:solidFill>
                <a:srgbClr val="FF0000"/>
              </a:solidFill>
            </a:rPr>
            <a:t>､</a:t>
          </a:r>
          <a:r>
            <a:rPr kumimoji="1" lang="ja-JP" altLang="en-US" sz="900">
              <a:solidFill>
                <a:srgbClr val="FF0000"/>
              </a:solidFill>
            </a:rPr>
            <a:t>ウ</a:t>
          </a:r>
          <a:r>
            <a:rPr kumimoji="1" lang="en-US" altLang="ja-JP" sz="900">
              <a:solidFill>
                <a:srgbClr val="FF0000"/>
              </a:solidFill>
            </a:rPr>
            <a:t>､</a:t>
          </a:r>
          <a:r>
            <a:rPr kumimoji="1" lang="ja-JP" altLang="en-US" sz="900">
              <a:solidFill>
                <a:srgbClr val="FF0000"/>
              </a:solidFill>
            </a:rPr>
            <a:t>エ」を入力すると、自動的に表示されます。</a:t>
          </a:r>
          <a:endParaRPr kumimoji="1" lang="en-US" altLang="ja-JP" sz="900">
            <a:solidFill>
              <a:srgbClr val="FF0000"/>
            </a:solidFill>
          </a:endParaRPr>
        </a:p>
        <a:p>
          <a:r>
            <a:rPr kumimoji="1" lang="ja-JP" altLang="en-US" sz="900">
              <a:solidFill>
                <a:srgbClr val="FF0000"/>
              </a:solidFill>
            </a:rPr>
            <a:t>この文面は、画面では表示されますが、印刷はされません。</a:t>
          </a:r>
        </a:p>
      </xdr:txBody>
    </xdr:sp>
    <xdr:clientData fPrintsWithSheet="0"/>
  </xdr:twoCellAnchor>
</xdr:wsDr>
</file>

<file path=xl/drawings/drawing4.xml><?xml version="1.0" encoding="utf-8"?>
<xdr:wsDr xmlns:xdr="http://schemas.openxmlformats.org/drawingml/2006/spreadsheetDrawing" xmlns:a="http://schemas.openxmlformats.org/drawingml/2006/main">
  <xdr:twoCellAnchor>
    <xdr:from>
      <xdr:col>8</xdr:col>
      <xdr:colOff>274320</xdr:colOff>
      <xdr:row>2</xdr:row>
      <xdr:rowOff>45720</xdr:rowOff>
    </xdr:from>
    <xdr:to>
      <xdr:col>12</xdr:col>
      <xdr:colOff>220980</xdr:colOff>
      <xdr:row>15</xdr:row>
      <xdr:rowOff>76200</xdr:rowOff>
    </xdr:to>
    <xdr:sp macro="" textlink="">
      <xdr:nvSpPr>
        <xdr:cNvPr id="34" name="テキスト ボックス 33">
          <a:extLst>
            <a:ext uri="{FF2B5EF4-FFF2-40B4-BE49-F238E27FC236}">
              <a16:creationId xmlns:a16="http://schemas.microsoft.com/office/drawing/2014/main" id="{FC4933B4-3E5D-48B3-8615-AE0EB2FF31A8}"/>
            </a:ext>
          </a:extLst>
        </xdr:cNvPr>
        <xdr:cNvSpPr txBox="1"/>
      </xdr:nvSpPr>
      <xdr:spPr>
        <a:xfrm>
          <a:off x="4389120" y="495300"/>
          <a:ext cx="2476500" cy="27051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ja-JP" sz="1000">
              <a:solidFill>
                <a:schemeClr val="dk1"/>
              </a:solidFill>
              <a:effectLst/>
              <a:latin typeface="游ゴシック" panose="020B0400000000000000" pitchFamily="50" charset="-128"/>
              <a:ea typeface="游ゴシック" panose="020B0400000000000000" pitchFamily="50" charset="-128"/>
              <a:cs typeface="+mn-cs"/>
            </a:rPr>
            <a:t>①　国語の学習で学んだ事項を社会生活で生かそうとしていますか。</a:t>
          </a: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②　今回のテストで難しいと思う問題にも粘り強く取り組もうと思いますか。</a:t>
          </a: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③　共通点や相違点を踏まえて話し合い、互いの考えをまとめようとしていますか。</a:t>
          </a: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④　目的や意図に応じて、集めた材料を確認して文章を書こうとしていますか。</a:t>
          </a: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⑤　文章の構成や表現の効果を意識して読もうとしていますか。</a:t>
          </a:r>
        </a:p>
        <a:p>
          <a:endParaRPr kumimoji="1" lang="en-US" altLang="ja-JP" sz="1000">
            <a:latin typeface="游ゴシック" panose="020B0400000000000000" pitchFamily="50" charset="-128"/>
            <a:ea typeface="游ゴシック" panose="020B0400000000000000" pitchFamily="50" charset="-128"/>
          </a:endParaRPr>
        </a:p>
      </xdr:txBody>
    </xdr:sp>
    <xdr:clientData/>
  </xdr:twoCellAnchor>
  <xdr:twoCellAnchor>
    <xdr:from>
      <xdr:col>21</xdr:col>
      <xdr:colOff>213360</xdr:colOff>
      <xdr:row>2</xdr:row>
      <xdr:rowOff>38100</xdr:rowOff>
    </xdr:from>
    <xdr:to>
      <xdr:col>25</xdr:col>
      <xdr:colOff>441960</xdr:colOff>
      <xdr:row>15</xdr:row>
      <xdr:rowOff>167640</xdr:rowOff>
    </xdr:to>
    <xdr:sp macro="" textlink="">
      <xdr:nvSpPr>
        <xdr:cNvPr id="35" name="テキスト ボックス 34">
          <a:extLst>
            <a:ext uri="{FF2B5EF4-FFF2-40B4-BE49-F238E27FC236}">
              <a16:creationId xmlns:a16="http://schemas.microsoft.com/office/drawing/2014/main" id="{CB909AFB-345E-4F5D-9BD7-08481F73D064}"/>
            </a:ext>
          </a:extLst>
        </xdr:cNvPr>
        <xdr:cNvSpPr txBox="1"/>
      </xdr:nvSpPr>
      <xdr:spPr>
        <a:xfrm>
          <a:off x="11498580" y="487680"/>
          <a:ext cx="2758440" cy="28041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ja-JP" sz="1000">
              <a:solidFill>
                <a:schemeClr val="dk1"/>
              </a:solidFill>
              <a:effectLst/>
              <a:latin typeface="游ゴシック" panose="020B0400000000000000" pitchFamily="50" charset="-128"/>
              <a:ea typeface="游ゴシック" panose="020B0400000000000000" pitchFamily="50" charset="-128"/>
              <a:cs typeface="+mn-cs"/>
            </a:rPr>
            <a:t>①　国語の学習で学んだ事項を社会生活で生かそうとしていますか。</a:t>
          </a:r>
          <a:endParaRPr lang="ja-JP" altLang="ja-JP" sz="1000">
            <a:effectLst/>
            <a:latin typeface="游ゴシック" panose="020B0400000000000000" pitchFamily="50" charset="-128"/>
            <a:ea typeface="游ゴシック" panose="020B0400000000000000" pitchFamily="50" charset="-128"/>
          </a:endParaRP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②　今回のテストで難しいと思う問題にも粘り強く取り組もうと思いますか。</a:t>
          </a:r>
          <a:endParaRPr lang="ja-JP" altLang="ja-JP" sz="1000">
            <a:effectLst/>
            <a:latin typeface="游ゴシック" panose="020B0400000000000000" pitchFamily="50" charset="-128"/>
            <a:ea typeface="游ゴシック" panose="020B0400000000000000" pitchFamily="50" charset="-128"/>
          </a:endParaRP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③　共通点や相違点を踏まえて話し合い、互いの考えをまとめようとしていますか。</a:t>
          </a:r>
          <a:endParaRPr lang="ja-JP" altLang="ja-JP" sz="1000">
            <a:effectLst/>
            <a:latin typeface="游ゴシック" panose="020B0400000000000000" pitchFamily="50" charset="-128"/>
            <a:ea typeface="游ゴシック" panose="020B0400000000000000" pitchFamily="50" charset="-128"/>
          </a:endParaRP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④　目的や意図に応じて、集めた材料を確認して文章を書こうとしていますか。</a:t>
          </a:r>
          <a:endParaRPr lang="ja-JP" altLang="ja-JP" sz="1000">
            <a:effectLst/>
            <a:latin typeface="游ゴシック" panose="020B0400000000000000" pitchFamily="50" charset="-128"/>
            <a:ea typeface="游ゴシック" panose="020B0400000000000000" pitchFamily="50" charset="-128"/>
          </a:endParaRP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⑤　文章の構成や表現の効果を意識して読もうとしていますか。</a:t>
          </a:r>
          <a:endParaRPr lang="ja-JP" altLang="ja-JP" sz="1000">
            <a:effectLst/>
            <a:latin typeface="游ゴシック" panose="020B0400000000000000" pitchFamily="50" charset="-128"/>
            <a:ea typeface="游ゴシック" panose="020B0400000000000000" pitchFamily="50" charset="-128"/>
          </a:endParaRPr>
        </a:p>
        <a:p>
          <a:endParaRPr kumimoji="1" lang="en-US" altLang="ja-JP" sz="1000">
            <a:latin typeface="游ゴシック" panose="020B0400000000000000" pitchFamily="50" charset="-128"/>
            <a:ea typeface="游ゴシック" panose="020B0400000000000000" pitchFamily="50" charset="-128"/>
          </a:endParaRPr>
        </a:p>
      </xdr:txBody>
    </xdr:sp>
    <xdr:clientData/>
  </xdr:twoCellAnchor>
  <xdr:twoCellAnchor>
    <xdr:from>
      <xdr:col>8</xdr:col>
      <xdr:colOff>60960</xdr:colOff>
      <xdr:row>35</xdr:row>
      <xdr:rowOff>198120</xdr:rowOff>
    </xdr:from>
    <xdr:to>
      <xdr:col>10</xdr:col>
      <xdr:colOff>236220</xdr:colOff>
      <xdr:row>45</xdr:row>
      <xdr:rowOff>129540</xdr:rowOff>
    </xdr:to>
    <xdr:graphicFrame macro="">
      <xdr:nvGraphicFramePr>
        <xdr:cNvPr id="36" name="グラフ 35">
          <a:extLst>
            <a:ext uri="{FF2B5EF4-FFF2-40B4-BE49-F238E27FC236}">
              <a16:creationId xmlns:a16="http://schemas.microsoft.com/office/drawing/2014/main" id="{16E32DA4-39AD-4A59-8816-26317884313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300990</xdr:colOff>
      <xdr:row>26</xdr:row>
      <xdr:rowOff>83820</xdr:rowOff>
    </xdr:from>
    <xdr:to>
      <xdr:col>12</xdr:col>
      <xdr:colOff>449580</xdr:colOff>
      <xdr:row>36</xdr:row>
      <xdr:rowOff>0</xdr:rowOff>
    </xdr:to>
    <xdr:graphicFrame macro="">
      <xdr:nvGraphicFramePr>
        <xdr:cNvPr id="37" name="グラフ 36">
          <a:extLst>
            <a:ext uri="{FF2B5EF4-FFF2-40B4-BE49-F238E27FC236}">
              <a16:creationId xmlns:a16="http://schemas.microsoft.com/office/drawing/2014/main" id="{0C4FCF6D-91DA-4542-83FC-647298829E1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53340</xdr:colOff>
      <xdr:row>26</xdr:row>
      <xdr:rowOff>68580</xdr:rowOff>
    </xdr:from>
    <xdr:to>
      <xdr:col>10</xdr:col>
      <xdr:colOff>236220</xdr:colOff>
      <xdr:row>35</xdr:row>
      <xdr:rowOff>198120</xdr:rowOff>
    </xdr:to>
    <xdr:graphicFrame macro="">
      <xdr:nvGraphicFramePr>
        <xdr:cNvPr id="38" name="グラフ 37">
          <a:extLst>
            <a:ext uri="{FF2B5EF4-FFF2-40B4-BE49-F238E27FC236}">
              <a16:creationId xmlns:a16="http://schemas.microsoft.com/office/drawing/2014/main" id="{4828D3C0-818B-40B9-A62A-0C04F866BA2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304800</xdr:colOff>
      <xdr:row>16</xdr:row>
      <xdr:rowOff>160020</xdr:rowOff>
    </xdr:from>
    <xdr:to>
      <xdr:col>12</xdr:col>
      <xdr:colOff>457200</xdr:colOff>
      <xdr:row>26</xdr:row>
      <xdr:rowOff>7620</xdr:rowOff>
    </xdr:to>
    <xdr:graphicFrame macro="">
      <xdr:nvGraphicFramePr>
        <xdr:cNvPr id="39" name="グラフ 38">
          <a:extLst>
            <a:ext uri="{FF2B5EF4-FFF2-40B4-BE49-F238E27FC236}">
              <a16:creationId xmlns:a16="http://schemas.microsoft.com/office/drawing/2014/main" id="{F93F67DA-F4A6-4440-8535-43FFE792602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8</xdr:col>
      <xdr:colOff>38100</xdr:colOff>
      <xdr:row>16</xdr:row>
      <xdr:rowOff>148590</xdr:rowOff>
    </xdr:from>
    <xdr:to>
      <xdr:col>10</xdr:col>
      <xdr:colOff>228600</xdr:colOff>
      <xdr:row>26</xdr:row>
      <xdr:rowOff>0</xdr:rowOff>
    </xdr:to>
    <xdr:graphicFrame macro="">
      <xdr:nvGraphicFramePr>
        <xdr:cNvPr id="40" name="グラフ 39">
          <a:extLst>
            <a:ext uri="{FF2B5EF4-FFF2-40B4-BE49-F238E27FC236}">
              <a16:creationId xmlns:a16="http://schemas.microsoft.com/office/drawing/2014/main" id="{4D8D1438-1DC4-47D9-B3B6-DEAA6E5FC35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21</xdr:col>
      <xdr:colOff>64770</xdr:colOff>
      <xdr:row>20</xdr:row>
      <xdr:rowOff>99060</xdr:rowOff>
    </xdr:from>
    <xdr:to>
      <xdr:col>23</xdr:col>
      <xdr:colOff>243840</xdr:colOff>
      <xdr:row>30</xdr:row>
      <xdr:rowOff>0</xdr:rowOff>
    </xdr:to>
    <xdr:graphicFrame macro="">
      <xdr:nvGraphicFramePr>
        <xdr:cNvPr id="41" name="グラフ 40">
          <a:extLst>
            <a:ext uri="{FF2B5EF4-FFF2-40B4-BE49-F238E27FC236}">
              <a16:creationId xmlns:a16="http://schemas.microsoft.com/office/drawing/2014/main" id="{66797AF4-FDFE-4205-9C97-359E8995DAC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23</xdr:col>
      <xdr:colOff>388620</xdr:colOff>
      <xdr:row>20</xdr:row>
      <xdr:rowOff>76200</xdr:rowOff>
    </xdr:from>
    <xdr:to>
      <xdr:col>25</xdr:col>
      <xdr:colOff>464820</xdr:colOff>
      <xdr:row>29</xdr:row>
      <xdr:rowOff>182880</xdr:rowOff>
    </xdr:to>
    <xdr:graphicFrame macro="">
      <xdr:nvGraphicFramePr>
        <xdr:cNvPr id="42" name="グラフ 41">
          <a:extLst>
            <a:ext uri="{FF2B5EF4-FFF2-40B4-BE49-F238E27FC236}">
              <a16:creationId xmlns:a16="http://schemas.microsoft.com/office/drawing/2014/main" id="{EC2344CA-6851-4F2F-A70C-878C2B9827B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21</xdr:col>
      <xdr:colOff>140970</xdr:colOff>
      <xdr:row>29</xdr:row>
      <xdr:rowOff>148590</xdr:rowOff>
    </xdr:from>
    <xdr:to>
      <xdr:col>23</xdr:col>
      <xdr:colOff>259080</xdr:colOff>
      <xdr:row>39</xdr:row>
      <xdr:rowOff>60960</xdr:rowOff>
    </xdr:to>
    <xdr:graphicFrame macro="">
      <xdr:nvGraphicFramePr>
        <xdr:cNvPr id="43" name="グラフ 42">
          <a:extLst>
            <a:ext uri="{FF2B5EF4-FFF2-40B4-BE49-F238E27FC236}">
              <a16:creationId xmlns:a16="http://schemas.microsoft.com/office/drawing/2014/main" id="{43D7A665-1DD5-43E2-884F-01F0E5B498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23</xdr:col>
      <xdr:colOff>361950</xdr:colOff>
      <xdr:row>29</xdr:row>
      <xdr:rowOff>160020</xdr:rowOff>
    </xdr:from>
    <xdr:to>
      <xdr:col>25</xdr:col>
      <xdr:colOff>411480</xdr:colOff>
      <xdr:row>39</xdr:row>
      <xdr:rowOff>53340</xdr:rowOff>
    </xdr:to>
    <xdr:graphicFrame macro="">
      <xdr:nvGraphicFramePr>
        <xdr:cNvPr id="44" name="グラフ 43">
          <a:extLst>
            <a:ext uri="{FF2B5EF4-FFF2-40B4-BE49-F238E27FC236}">
              <a16:creationId xmlns:a16="http://schemas.microsoft.com/office/drawing/2014/main" id="{E7B720F3-1A85-45B7-A262-CC11AAA4144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21</xdr:col>
      <xdr:colOff>80010</xdr:colOff>
      <xdr:row>39</xdr:row>
      <xdr:rowOff>156210</xdr:rowOff>
    </xdr:from>
    <xdr:to>
      <xdr:col>23</xdr:col>
      <xdr:colOff>228600</xdr:colOff>
      <xdr:row>49</xdr:row>
      <xdr:rowOff>45720</xdr:rowOff>
    </xdr:to>
    <xdr:graphicFrame macro="">
      <xdr:nvGraphicFramePr>
        <xdr:cNvPr id="45" name="グラフ 44">
          <a:extLst>
            <a:ext uri="{FF2B5EF4-FFF2-40B4-BE49-F238E27FC236}">
              <a16:creationId xmlns:a16="http://schemas.microsoft.com/office/drawing/2014/main" id="{457880FB-FC08-41AE-AFAE-D1009FB8214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9</xdr:col>
      <xdr:colOff>137160</xdr:colOff>
      <xdr:row>47</xdr:row>
      <xdr:rowOff>83820</xdr:rowOff>
    </xdr:from>
    <xdr:to>
      <xdr:col>9</xdr:col>
      <xdr:colOff>419100</xdr:colOff>
      <xdr:row>48</xdr:row>
      <xdr:rowOff>160020</xdr:rowOff>
    </xdr:to>
    <xdr:sp macro="" textlink="">
      <xdr:nvSpPr>
        <xdr:cNvPr id="46" name="テキスト ボックス 45">
          <a:extLst>
            <a:ext uri="{FF2B5EF4-FFF2-40B4-BE49-F238E27FC236}">
              <a16:creationId xmlns:a16="http://schemas.microsoft.com/office/drawing/2014/main" id="{13C0C590-FD14-4434-A5EF-E19A02E9EF79}"/>
            </a:ext>
          </a:extLst>
        </xdr:cNvPr>
        <xdr:cNvSpPr txBox="1"/>
      </xdr:nvSpPr>
      <xdr:spPr>
        <a:xfrm>
          <a:off x="4884420" y="9822180"/>
          <a:ext cx="281940" cy="289560"/>
        </a:xfrm>
        <a:prstGeom prst="rect">
          <a:avLst/>
        </a:prstGeom>
        <a:noFill/>
        <a:ln w="635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游ゴシック" panose="020B0400000000000000" pitchFamily="50" charset="-128"/>
              <a:ea typeface="游ゴシック" panose="020B0400000000000000" pitchFamily="50" charset="-128"/>
            </a:rPr>
            <a:t>＋</a:t>
          </a:r>
        </a:p>
      </xdr:txBody>
    </xdr:sp>
    <xdr:clientData/>
  </xdr:twoCellAnchor>
  <xdr:twoCellAnchor editAs="oneCell">
    <xdr:from>
      <xdr:col>7</xdr:col>
      <xdr:colOff>487680</xdr:colOff>
      <xdr:row>47</xdr:row>
      <xdr:rowOff>30481</xdr:rowOff>
    </xdr:from>
    <xdr:to>
      <xdr:col>9</xdr:col>
      <xdr:colOff>228600</xdr:colOff>
      <xdr:row>49</xdr:row>
      <xdr:rowOff>15240</xdr:rowOff>
    </xdr:to>
    <xdr:pic>
      <xdr:nvPicPr>
        <xdr:cNvPr id="47" name="図 46">
          <a:extLst>
            <a:ext uri="{FF2B5EF4-FFF2-40B4-BE49-F238E27FC236}">
              <a16:creationId xmlns:a16="http://schemas.microsoft.com/office/drawing/2014/main" id="{D09FD52B-AEEC-4B9D-9146-6C62A49CF56C}"/>
            </a:ext>
          </a:extLst>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tretch>
          <a:fillRect/>
        </a:stretch>
      </xdr:blipFill>
      <xdr:spPr>
        <a:xfrm>
          <a:off x="4107180" y="9768841"/>
          <a:ext cx="868680" cy="411479"/>
        </a:xfrm>
        <a:prstGeom prst="rect">
          <a:avLst/>
        </a:prstGeom>
      </xdr:spPr>
    </xdr:pic>
    <xdr:clientData/>
  </xdr:twoCellAnchor>
  <xdr:twoCellAnchor editAs="oneCell">
    <xdr:from>
      <xdr:col>9</xdr:col>
      <xdr:colOff>396240</xdr:colOff>
      <xdr:row>47</xdr:row>
      <xdr:rowOff>30480</xdr:rowOff>
    </xdr:from>
    <xdr:to>
      <xdr:col>10</xdr:col>
      <xdr:colOff>274321</xdr:colOff>
      <xdr:row>49</xdr:row>
      <xdr:rowOff>15240</xdr:rowOff>
    </xdr:to>
    <xdr:pic>
      <xdr:nvPicPr>
        <xdr:cNvPr id="48" name="図 47">
          <a:extLst>
            <a:ext uri="{FF2B5EF4-FFF2-40B4-BE49-F238E27FC236}">
              <a16:creationId xmlns:a16="http://schemas.microsoft.com/office/drawing/2014/main" id="{52F29371-1012-44ED-9026-C0735EDFDD7B}"/>
            </a:ext>
          </a:extLst>
        </xdr:cNvPr>
        <xdr:cNvPicPr>
          <a:picLocks noChangeAspect="1"/>
        </xdr:cNvPicPr>
      </xdr:nvPicPr>
      <xdr:blipFill>
        <a:blip xmlns:r="http://schemas.openxmlformats.org/officeDocument/2006/relationships" r:embed="rId12">
          <a:extLst>
            <a:ext uri="{28A0092B-C50C-407E-A947-70E740481C1C}">
              <a14:useLocalDpi xmlns:a14="http://schemas.microsoft.com/office/drawing/2010/main" val="0"/>
            </a:ext>
          </a:extLst>
        </a:blip>
        <a:stretch>
          <a:fillRect/>
        </a:stretch>
      </xdr:blipFill>
      <xdr:spPr>
        <a:xfrm>
          <a:off x="5143500" y="9768840"/>
          <a:ext cx="510541" cy="411480"/>
        </a:xfrm>
        <a:prstGeom prst="rect">
          <a:avLst/>
        </a:prstGeom>
      </xdr:spPr>
    </xdr:pic>
    <xdr:clientData/>
  </xdr:twoCellAnchor>
  <xdr:twoCellAnchor editAs="oneCell">
    <xdr:from>
      <xdr:col>8</xdr:col>
      <xdr:colOff>114300</xdr:colOff>
      <xdr:row>49</xdr:row>
      <xdr:rowOff>83821</xdr:rowOff>
    </xdr:from>
    <xdr:to>
      <xdr:col>8</xdr:col>
      <xdr:colOff>594360</xdr:colOff>
      <xdr:row>51</xdr:row>
      <xdr:rowOff>60960</xdr:rowOff>
    </xdr:to>
    <xdr:pic>
      <xdr:nvPicPr>
        <xdr:cNvPr id="49" name="図 48">
          <a:extLst>
            <a:ext uri="{FF2B5EF4-FFF2-40B4-BE49-F238E27FC236}">
              <a16:creationId xmlns:a16="http://schemas.microsoft.com/office/drawing/2014/main" id="{221350E0-8906-4104-A6B0-F230C742D98B}"/>
            </a:ext>
          </a:extLst>
        </xdr:cNvPr>
        <xdr:cNvPicPr>
          <a:picLocks noChangeAspect="1"/>
        </xdr:cNvPicPr>
      </xdr:nvPicPr>
      <xdr:blipFill>
        <a:blip xmlns:r="http://schemas.openxmlformats.org/officeDocument/2006/relationships" r:embed="rId12">
          <a:extLst>
            <a:ext uri="{28A0092B-C50C-407E-A947-70E740481C1C}">
              <a14:useLocalDpi xmlns:a14="http://schemas.microsoft.com/office/drawing/2010/main" val="0"/>
            </a:ext>
          </a:extLst>
        </a:blip>
        <a:stretch>
          <a:fillRect/>
        </a:stretch>
      </xdr:blipFill>
      <xdr:spPr>
        <a:xfrm>
          <a:off x="4229100" y="10248901"/>
          <a:ext cx="480060" cy="403859"/>
        </a:xfrm>
        <a:prstGeom prst="rect">
          <a:avLst/>
        </a:prstGeom>
      </xdr:spPr>
    </xdr:pic>
    <xdr:clientData/>
  </xdr:twoCellAnchor>
  <xdr:twoCellAnchor>
    <xdr:from>
      <xdr:col>23</xdr:col>
      <xdr:colOff>281940</xdr:colOff>
      <xdr:row>40</xdr:row>
      <xdr:rowOff>76200</xdr:rowOff>
    </xdr:from>
    <xdr:to>
      <xdr:col>25</xdr:col>
      <xdr:colOff>495300</xdr:colOff>
      <xdr:row>46</xdr:row>
      <xdr:rowOff>167640</xdr:rowOff>
    </xdr:to>
    <xdr:sp macro="" textlink="">
      <xdr:nvSpPr>
        <xdr:cNvPr id="50" name="テキスト ボックス 49">
          <a:extLst>
            <a:ext uri="{FF2B5EF4-FFF2-40B4-BE49-F238E27FC236}">
              <a16:creationId xmlns:a16="http://schemas.microsoft.com/office/drawing/2014/main" id="{F1EC7BF1-C194-4079-81A8-9F7A322DF429}"/>
            </a:ext>
          </a:extLst>
        </xdr:cNvPr>
        <xdr:cNvSpPr txBox="1"/>
      </xdr:nvSpPr>
      <xdr:spPr>
        <a:xfrm>
          <a:off x="12832080" y="8343900"/>
          <a:ext cx="1478280" cy="13487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latin typeface="游ゴシック" panose="020B0400000000000000" pitchFamily="50" charset="-128"/>
              <a:ea typeface="游ゴシック" panose="020B0400000000000000" pitchFamily="50" charset="-128"/>
            </a:rPr>
            <a:t>〔</a:t>
          </a:r>
          <a:r>
            <a:rPr kumimoji="1" lang="ja-JP" altLang="en-US" sz="1000">
              <a:latin typeface="游ゴシック" panose="020B0400000000000000" pitchFamily="50" charset="-128"/>
              <a:ea typeface="游ゴシック" panose="020B0400000000000000" pitchFamily="50" charset="-128"/>
            </a:rPr>
            <a:t>回答例</a:t>
          </a:r>
          <a:r>
            <a:rPr kumimoji="1" lang="en-US" altLang="ja-JP" sz="1000">
              <a:latin typeface="游ゴシック" panose="020B0400000000000000" pitchFamily="50" charset="-128"/>
              <a:ea typeface="游ゴシック" panose="020B0400000000000000" pitchFamily="50" charset="-128"/>
            </a:rPr>
            <a:t>〕</a:t>
          </a:r>
        </a:p>
        <a:p>
          <a:r>
            <a:rPr kumimoji="1" lang="ja-JP" altLang="en-US" sz="1000">
              <a:latin typeface="游ゴシック" panose="020B0400000000000000" pitchFamily="50" charset="-128"/>
              <a:ea typeface="游ゴシック" panose="020B0400000000000000" pitchFamily="50" charset="-128"/>
            </a:rPr>
            <a:t>ア よくしている</a:t>
          </a:r>
          <a:endParaRPr kumimoji="1" lang="en-US" altLang="ja-JP" sz="1000">
            <a:latin typeface="游ゴシック" panose="020B0400000000000000" pitchFamily="50" charset="-128"/>
            <a:ea typeface="游ゴシック" panose="020B0400000000000000" pitchFamily="50" charset="-128"/>
          </a:endParaRPr>
        </a:p>
        <a:p>
          <a:r>
            <a:rPr kumimoji="1" lang="ja-JP" altLang="en-US" sz="1000">
              <a:latin typeface="游ゴシック" panose="020B0400000000000000" pitchFamily="50" charset="-128"/>
              <a:ea typeface="游ゴシック" panose="020B0400000000000000" pitchFamily="50" charset="-128"/>
            </a:rPr>
            <a:t>イ している</a:t>
          </a:r>
          <a:endParaRPr kumimoji="1" lang="en-US" altLang="ja-JP" sz="1000">
            <a:latin typeface="游ゴシック" panose="020B0400000000000000" pitchFamily="50" charset="-128"/>
            <a:ea typeface="游ゴシック" panose="020B0400000000000000" pitchFamily="50" charset="-128"/>
          </a:endParaRPr>
        </a:p>
        <a:p>
          <a:r>
            <a:rPr kumimoji="1" lang="ja-JP" altLang="en-US" sz="1000">
              <a:latin typeface="游ゴシック" panose="020B0400000000000000" pitchFamily="50" charset="-128"/>
              <a:ea typeface="游ゴシック" panose="020B0400000000000000" pitchFamily="50" charset="-128"/>
            </a:rPr>
            <a:t>ウ あまりしていない</a:t>
          </a:r>
          <a:endParaRPr kumimoji="1" lang="en-US" altLang="ja-JP" sz="1000">
            <a:latin typeface="游ゴシック" panose="020B0400000000000000" pitchFamily="50" charset="-128"/>
            <a:ea typeface="游ゴシック" panose="020B0400000000000000" pitchFamily="50" charset="-128"/>
          </a:endParaRPr>
        </a:p>
        <a:p>
          <a:r>
            <a:rPr kumimoji="1" lang="ja-JP" altLang="en-US" sz="1000">
              <a:latin typeface="游ゴシック" panose="020B0400000000000000" pitchFamily="50" charset="-128"/>
              <a:ea typeface="游ゴシック" panose="020B0400000000000000" pitchFamily="50" charset="-128"/>
            </a:rPr>
            <a:t>エ していない</a:t>
          </a:r>
        </a:p>
      </xdr:txBody>
    </xdr:sp>
    <xdr:clientData/>
  </xdr:twoCellAnchor>
  <xdr:twoCellAnchor>
    <xdr:from>
      <xdr:col>10</xdr:col>
      <xdr:colOff>266700</xdr:colOff>
      <xdr:row>36</xdr:row>
      <xdr:rowOff>152400</xdr:rowOff>
    </xdr:from>
    <xdr:to>
      <xdr:col>12</xdr:col>
      <xdr:colOff>480060</xdr:colOff>
      <xdr:row>43</xdr:row>
      <xdr:rowOff>60960</xdr:rowOff>
    </xdr:to>
    <xdr:sp macro="" textlink="">
      <xdr:nvSpPr>
        <xdr:cNvPr id="51" name="テキスト ボックス 50">
          <a:extLst>
            <a:ext uri="{FF2B5EF4-FFF2-40B4-BE49-F238E27FC236}">
              <a16:creationId xmlns:a16="http://schemas.microsoft.com/office/drawing/2014/main" id="{66076CD9-9EF3-4B95-A19E-3944CF66FEB6}"/>
            </a:ext>
          </a:extLst>
        </xdr:cNvPr>
        <xdr:cNvSpPr txBox="1"/>
      </xdr:nvSpPr>
      <xdr:spPr>
        <a:xfrm>
          <a:off x="5646420" y="7597140"/>
          <a:ext cx="1478280" cy="13487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latin typeface="游ゴシック" panose="020B0400000000000000" pitchFamily="50" charset="-128"/>
              <a:ea typeface="游ゴシック" panose="020B0400000000000000" pitchFamily="50" charset="-128"/>
            </a:rPr>
            <a:t>〔</a:t>
          </a:r>
          <a:r>
            <a:rPr kumimoji="1" lang="ja-JP" altLang="en-US" sz="1000">
              <a:latin typeface="游ゴシック" panose="020B0400000000000000" pitchFamily="50" charset="-128"/>
              <a:ea typeface="游ゴシック" panose="020B0400000000000000" pitchFamily="50" charset="-128"/>
            </a:rPr>
            <a:t>回答例</a:t>
          </a:r>
          <a:r>
            <a:rPr kumimoji="1" lang="en-US" altLang="ja-JP" sz="1000">
              <a:latin typeface="游ゴシック" panose="020B0400000000000000" pitchFamily="50" charset="-128"/>
              <a:ea typeface="游ゴシック" panose="020B0400000000000000" pitchFamily="50" charset="-128"/>
            </a:rPr>
            <a:t>〕</a:t>
          </a:r>
        </a:p>
        <a:p>
          <a:r>
            <a:rPr kumimoji="1" lang="ja-JP" altLang="en-US" sz="1000">
              <a:latin typeface="游ゴシック" panose="020B0400000000000000" pitchFamily="50" charset="-128"/>
              <a:ea typeface="游ゴシック" panose="020B0400000000000000" pitchFamily="50" charset="-128"/>
            </a:rPr>
            <a:t>ア よくしている</a:t>
          </a:r>
          <a:endParaRPr kumimoji="1" lang="en-US" altLang="ja-JP" sz="1000">
            <a:latin typeface="游ゴシック" panose="020B0400000000000000" pitchFamily="50" charset="-128"/>
            <a:ea typeface="游ゴシック" panose="020B0400000000000000" pitchFamily="50" charset="-128"/>
          </a:endParaRPr>
        </a:p>
        <a:p>
          <a:r>
            <a:rPr kumimoji="1" lang="ja-JP" altLang="en-US" sz="1000">
              <a:latin typeface="游ゴシック" panose="020B0400000000000000" pitchFamily="50" charset="-128"/>
              <a:ea typeface="游ゴシック" panose="020B0400000000000000" pitchFamily="50" charset="-128"/>
            </a:rPr>
            <a:t>イ している</a:t>
          </a:r>
          <a:endParaRPr kumimoji="1" lang="en-US" altLang="ja-JP" sz="1000">
            <a:latin typeface="游ゴシック" panose="020B0400000000000000" pitchFamily="50" charset="-128"/>
            <a:ea typeface="游ゴシック" panose="020B0400000000000000" pitchFamily="50" charset="-128"/>
          </a:endParaRPr>
        </a:p>
        <a:p>
          <a:r>
            <a:rPr kumimoji="1" lang="ja-JP" altLang="en-US" sz="1000">
              <a:latin typeface="游ゴシック" panose="020B0400000000000000" pitchFamily="50" charset="-128"/>
              <a:ea typeface="游ゴシック" panose="020B0400000000000000" pitchFamily="50" charset="-128"/>
            </a:rPr>
            <a:t>ウ あまりしていない</a:t>
          </a:r>
          <a:endParaRPr kumimoji="1" lang="en-US" altLang="ja-JP" sz="1000">
            <a:latin typeface="游ゴシック" panose="020B0400000000000000" pitchFamily="50" charset="-128"/>
            <a:ea typeface="游ゴシック" panose="020B0400000000000000" pitchFamily="50" charset="-128"/>
          </a:endParaRPr>
        </a:p>
        <a:p>
          <a:r>
            <a:rPr kumimoji="1" lang="ja-JP" altLang="en-US" sz="1000">
              <a:latin typeface="游ゴシック" panose="020B0400000000000000" pitchFamily="50" charset="-128"/>
              <a:ea typeface="游ゴシック" panose="020B0400000000000000" pitchFamily="50" charset="-128"/>
            </a:rPr>
            <a:t>エ していない</a:t>
          </a:r>
        </a:p>
      </xdr:txBody>
    </xdr:sp>
    <xdr:clientData/>
  </xdr:twoCellAnchor>
  <xdr:twoCellAnchor>
    <xdr:from>
      <xdr:col>34</xdr:col>
      <xdr:colOff>213360</xdr:colOff>
      <xdr:row>2</xdr:row>
      <xdr:rowOff>38100</xdr:rowOff>
    </xdr:from>
    <xdr:to>
      <xdr:col>38</xdr:col>
      <xdr:colOff>441960</xdr:colOff>
      <xdr:row>14</xdr:row>
      <xdr:rowOff>53340</xdr:rowOff>
    </xdr:to>
    <xdr:sp macro="" textlink="">
      <xdr:nvSpPr>
        <xdr:cNvPr id="52" name="テキスト ボックス 51">
          <a:extLst>
            <a:ext uri="{FF2B5EF4-FFF2-40B4-BE49-F238E27FC236}">
              <a16:creationId xmlns:a16="http://schemas.microsoft.com/office/drawing/2014/main" id="{0E00CA63-770D-452E-BDC8-A668917CD02A}"/>
            </a:ext>
          </a:extLst>
        </xdr:cNvPr>
        <xdr:cNvSpPr txBox="1"/>
      </xdr:nvSpPr>
      <xdr:spPr>
        <a:xfrm>
          <a:off x="18691860" y="487680"/>
          <a:ext cx="2758440" cy="248412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ja-JP" sz="1000">
              <a:solidFill>
                <a:schemeClr val="dk1"/>
              </a:solidFill>
              <a:effectLst/>
              <a:latin typeface="游ゴシック" panose="020B0400000000000000" pitchFamily="50" charset="-128"/>
              <a:ea typeface="游ゴシック" panose="020B0400000000000000" pitchFamily="50" charset="-128"/>
              <a:cs typeface="+mn-cs"/>
            </a:rPr>
            <a:t>①　国語の学習で学んだ事項を社会生活で生かそうとしていますか。</a:t>
          </a:r>
          <a:endParaRPr lang="ja-JP" altLang="ja-JP" sz="1000">
            <a:effectLst/>
            <a:latin typeface="游ゴシック" panose="020B0400000000000000" pitchFamily="50" charset="-128"/>
            <a:ea typeface="游ゴシック" panose="020B0400000000000000" pitchFamily="50" charset="-128"/>
          </a:endParaRP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②　今回のテストで難しいと思う問題にも粘り強く取り組もうと思いますか。</a:t>
          </a:r>
          <a:endParaRPr lang="ja-JP" altLang="ja-JP" sz="1000">
            <a:effectLst/>
            <a:latin typeface="游ゴシック" panose="020B0400000000000000" pitchFamily="50" charset="-128"/>
            <a:ea typeface="游ゴシック" panose="020B0400000000000000" pitchFamily="50" charset="-128"/>
          </a:endParaRP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③　共通点や相違点を踏まえて話し合い、互いの考えをまとめようとしていますか。</a:t>
          </a:r>
          <a:endParaRPr lang="ja-JP" altLang="ja-JP" sz="1000">
            <a:effectLst/>
            <a:latin typeface="游ゴシック" panose="020B0400000000000000" pitchFamily="50" charset="-128"/>
            <a:ea typeface="游ゴシック" panose="020B0400000000000000" pitchFamily="50" charset="-128"/>
          </a:endParaRP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④　目的や意図に応じて、集めた材料を確認して文章を書こうとしていますか。</a:t>
          </a:r>
          <a:endParaRPr lang="ja-JP" altLang="ja-JP" sz="1000">
            <a:effectLst/>
            <a:latin typeface="游ゴシック" panose="020B0400000000000000" pitchFamily="50" charset="-128"/>
            <a:ea typeface="游ゴシック" panose="020B0400000000000000" pitchFamily="50" charset="-128"/>
          </a:endParaRP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⑤　文章の構成や表現の効果を意識して読もうとしていますか。</a:t>
          </a:r>
          <a:endParaRPr lang="ja-JP" altLang="ja-JP" sz="1000">
            <a:effectLst/>
            <a:latin typeface="游ゴシック" panose="020B0400000000000000" pitchFamily="50" charset="-128"/>
            <a:ea typeface="游ゴシック" panose="020B0400000000000000" pitchFamily="50" charset="-128"/>
          </a:endParaRPr>
        </a:p>
        <a:p>
          <a:endParaRPr kumimoji="1" lang="en-US" altLang="ja-JP" sz="1000">
            <a:latin typeface="游ゴシック" panose="020B0400000000000000" pitchFamily="50" charset="-128"/>
            <a:ea typeface="游ゴシック" panose="020B0400000000000000" pitchFamily="50" charset="-128"/>
          </a:endParaRPr>
        </a:p>
      </xdr:txBody>
    </xdr:sp>
    <xdr:clientData/>
  </xdr:twoCellAnchor>
  <xdr:twoCellAnchor>
    <xdr:from>
      <xdr:col>34</xdr:col>
      <xdr:colOff>95250</xdr:colOff>
      <xdr:row>18</xdr:row>
      <xdr:rowOff>15240</xdr:rowOff>
    </xdr:from>
    <xdr:to>
      <xdr:col>36</xdr:col>
      <xdr:colOff>274320</xdr:colOff>
      <xdr:row>27</xdr:row>
      <xdr:rowOff>121920</xdr:rowOff>
    </xdr:to>
    <xdr:graphicFrame macro="">
      <xdr:nvGraphicFramePr>
        <xdr:cNvPr id="53" name="グラフ 52">
          <a:extLst>
            <a:ext uri="{FF2B5EF4-FFF2-40B4-BE49-F238E27FC236}">
              <a16:creationId xmlns:a16="http://schemas.microsoft.com/office/drawing/2014/main" id="{E17DC181-F344-435F-BC56-C07C0BD19A6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36</xdr:col>
      <xdr:colOff>388620</xdr:colOff>
      <xdr:row>18</xdr:row>
      <xdr:rowOff>7620</xdr:rowOff>
    </xdr:from>
    <xdr:to>
      <xdr:col>38</xdr:col>
      <xdr:colOff>464820</xdr:colOff>
      <xdr:row>27</xdr:row>
      <xdr:rowOff>114300</xdr:rowOff>
    </xdr:to>
    <xdr:graphicFrame macro="">
      <xdr:nvGraphicFramePr>
        <xdr:cNvPr id="54" name="グラフ 53">
          <a:extLst>
            <a:ext uri="{FF2B5EF4-FFF2-40B4-BE49-F238E27FC236}">
              <a16:creationId xmlns:a16="http://schemas.microsoft.com/office/drawing/2014/main" id="{0F4A66F3-B314-45EC-9202-01A78E5A55A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34</xdr:col>
      <xdr:colOff>133350</xdr:colOff>
      <xdr:row>27</xdr:row>
      <xdr:rowOff>194310</xdr:rowOff>
    </xdr:from>
    <xdr:to>
      <xdr:col>36</xdr:col>
      <xdr:colOff>251460</xdr:colOff>
      <xdr:row>37</xdr:row>
      <xdr:rowOff>106680</xdr:rowOff>
    </xdr:to>
    <xdr:graphicFrame macro="">
      <xdr:nvGraphicFramePr>
        <xdr:cNvPr id="55" name="グラフ 54">
          <a:extLst>
            <a:ext uri="{FF2B5EF4-FFF2-40B4-BE49-F238E27FC236}">
              <a16:creationId xmlns:a16="http://schemas.microsoft.com/office/drawing/2014/main" id="{AB24B130-77E6-45BB-8B53-297CF9E1401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36</xdr:col>
      <xdr:colOff>392430</xdr:colOff>
      <xdr:row>27</xdr:row>
      <xdr:rowOff>198120</xdr:rowOff>
    </xdr:from>
    <xdr:to>
      <xdr:col>38</xdr:col>
      <xdr:colOff>441960</xdr:colOff>
      <xdr:row>37</xdr:row>
      <xdr:rowOff>91440</xdr:rowOff>
    </xdr:to>
    <xdr:graphicFrame macro="">
      <xdr:nvGraphicFramePr>
        <xdr:cNvPr id="56" name="グラフ 55">
          <a:extLst>
            <a:ext uri="{FF2B5EF4-FFF2-40B4-BE49-F238E27FC236}">
              <a16:creationId xmlns:a16="http://schemas.microsoft.com/office/drawing/2014/main" id="{BC9E0EA7-DABF-4447-9279-01D6F5D497A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34</xdr:col>
      <xdr:colOff>87630</xdr:colOff>
      <xdr:row>37</xdr:row>
      <xdr:rowOff>179070</xdr:rowOff>
    </xdr:from>
    <xdr:to>
      <xdr:col>36</xdr:col>
      <xdr:colOff>236220</xdr:colOff>
      <xdr:row>47</xdr:row>
      <xdr:rowOff>83820</xdr:rowOff>
    </xdr:to>
    <xdr:graphicFrame macro="">
      <xdr:nvGraphicFramePr>
        <xdr:cNvPr id="57" name="グラフ 56">
          <a:extLst>
            <a:ext uri="{FF2B5EF4-FFF2-40B4-BE49-F238E27FC236}">
              <a16:creationId xmlns:a16="http://schemas.microsoft.com/office/drawing/2014/main" id="{42CC00B0-6D7D-4C31-B30A-F461CB11B5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36</xdr:col>
      <xdr:colOff>266700</xdr:colOff>
      <xdr:row>37</xdr:row>
      <xdr:rowOff>152400</xdr:rowOff>
    </xdr:from>
    <xdr:to>
      <xdr:col>38</xdr:col>
      <xdr:colOff>480060</xdr:colOff>
      <xdr:row>44</xdr:row>
      <xdr:rowOff>53340</xdr:rowOff>
    </xdr:to>
    <xdr:sp macro="" textlink="">
      <xdr:nvSpPr>
        <xdr:cNvPr id="58" name="テキスト ボックス 57">
          <a:extLst>
            <a:ext uri="{FF2B5EF4-FFF2-40B4-BE49-F238E27FC236}">
              <a16:creationId xmlns:a16="http://schemas.microsoft.com/office/drawing/2014/main" id="{4693AA55-11AB-49D8-985A-5EA5245E1593}"/>
            </a:ext>
          </a:extLst>
        </xdr:cNvPr>
        <xdr:cNvSpPr txBox="1"/>
      </xdr:nvSpPr>
      <xdr:spPr>
        <a:xfrm>
          <a:off x="20010120" y="7802880"/>
          <a:ext cx="1478280" cy="13487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latin typeface="游ゴシック" panose="020B0400000000000000" pitchFamily="50" charset="-128"/>
              <a:ea typeface="游ゴシック" panose="020B0400000000000000" pitchFamily="50" charset="-128"/>
            </a:rPr>
            <a:t>〔</a:t>
          </a:r>
          <a:r>
            <a:rPr kumimoji="1" lang="ja-JP" altLang="en-US" sz="1000">
              <a:latin typeface="游ゴシック" panose="020B0400000000000000" pitchFamily="50" charset="-128"/>
              <a:ea typeface="游ゴシック" panose="020B0400000000000000" pitchFamily="50" charset="-128"/>
            </a:rPr>
            <a:t>回答例</a:t>
          </a:r>
          <a:r>
            <a:rPr kumimoji="1" lang="en-US" altLang="ja-JP" sz="1000">
              <a:latin typeface="游ゴシック" panose="020B0400000000000000" pitchFamily="50" charset="-128"/>
              <a:ea typeface="游ゴシック" panose="020B0400000000000000" pitchFamily="50" charset="-128"/>
            </a:rPr>
            <a:t>〕</a:t>
          </a:r>
        </a:p>
        <a:p>
          <a:r>
            <a:rPr kumimoji="1" lang="ja-JP" altLang="en-US" sz="1000">
              <a:latin typeface="游ゴシック" panose="020B0400000000000000" pitchFamily="50" charset="-128"/>
              <a:ea typeface="游ゴシック" panose="020B0400000000000000" pitchFamily="50" charset="-128"/>
            </a:rPr>
            <a:t>ア よくしている</a:t>
          </a:r>
          <a:endParaRPr kumimoji="1" lang="en-US" altLang="ja-JP" sz="1000">
            <a:latin typeface="游ゴシック" panose="020B0400000000000000" pitchFamily="50" charset="-128"/>
            <a:ea typeface="游ゴシック" panose="020B0400000000000000" pitchFamily="50" charset="-128"/>
          </a:endParaRPr>
        </a:p>
        <a:p>
          <a:r>
            <a:rPr kumimoji="1" lang="ja-JP" altLang="en-US" sz="1000">
              <a:latin typeface="游ゴシック" panose="020B0400000000000000" pitchFamily="50" charset="-128"/>
              <a:ea typeface="游ゴシック" panose="020B0400000000000000" pitchFamily="50" charset="-128"/>
            </a:rPr>
            <a:t>イ している</a:t>
          </a:r>
          <a:endParaRPr kumimoji="1" lang="en-US" altLang="ja-JP" sz="1000">
            <a:latin typeface="游ゴシック" panose="020B0400000000000000" pitchFamily="50" charset="-128"/>
            <a:ea typeface="游ゴシック" panose="020B0400000000000000" pitchFamily="50" charset="-128"/>
          </a:endParaRPr>
        </a:p>
        <a:p>
          <a:r>
            <a:rPr kumimoji="1" lang="ja-JP" altLang="en-US" sz="1000">
              <a:latin typeface="游ゴシック" panose="020B0400000000000000" pitchFamily="50" charset="-128"/>
              <a:ea typeface="游ゴシック" panose="020B0400000000000000" pitchFamily="50" charset="-128"/>
            </a:rPr>
            <a:t>ウ あまりしていない</a:t>
          </a:r>
          <a:endParaRPr kumimoji="1" lang="en-US" altLang="ja-JP" sz="1000">
            <a:latin typeface="游ゴシック" panose="020B0400000000000000" pitchFamily="50" charset="-128"/>
            <a:ea typeface="游ゴシック" panose="020B0400000000000000" pitchFamily="50" charset="-128"/>
          </a:endParaRPr>
        </a:p>
        <a:p>
          <a:r>
            <a:rPr kumimoji="1" lang="ja-JP" altLang="en-US" sz="1000">
              <a:latin typeface="游ゴシック" panose="020B0400000000000000" pitchFamily="50" charset="-128"/>
              <a:ea typeface="游ゴシック" panose="020B0400000000000000" pitchFamily="50" charset="-128"/>
            </a:rPr>
            <a:t>エ していない</a:t>
          </a: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13</xdr:col>
      <xdr:colOff>457200</xdr:colOff>
      <xdr:row>31</xdr:row>
      <xdr:rowOff>21740</xdr:rowOff>
    </xdr:to>
    <xdr:pic>
      <xdr:nvPicPr>
        <xdr:cNvPr id="2" name="図 1">
          <a:extLst>
            <a:ext uri="{FF2B5EF4-FFF2-40B4-BE49-F238E27FC236}">
              <a16:creationId xmlns:a16="http://schemas.microsoft.com/office/drawing/2014/main" id="{CB233CCA-45D2-4959-85EC-E00BA843FBB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9600" y="167640"/>
          <a:ext cx="7772400" cy="505094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12</xdr:col>
      <xdr:colOff>24849</xdr:colOff>
      <xdr:row>14</xdr:row>
      <xdr:rowOff>17521</xdr:rowOff>
    </xdr:from>
    <xdr:to>
      <xdr:col>12</xdr:col>
      <xdr:colOff>223631</xdr:colOff>
      <xdr:row>15</xdr:row>
      <xdr:rowOff>82827</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3491949" y="2236846"/>
          <a:ext cx="198782" cy="198656"/>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24849</xdr:colOff>
      <xdr:row>14</xdr:row>
      <xdr:rowOff>24849</xdr:rowOff>
    </xdr:from>
    <xdr:to>
      <xdr:col>13</xdr:col>
      <xdr:colOff>215347</xdr:colOff>
      <xdr:row>15</xdr:row>
      <xdr:rowOff>82827</xdr:rowOff>
    </xdr:to>
    <xdr:sp macro="" textlink="">
      <xdr:nvSpPr>
        <xdr:cNvPr id="3" name="正方形/長方形 2">
          <a:extLst>
            <a:ext uri="{FF2B5EF4-FFF2-40B4-BE49-F238E27FC236}">
              <a16:creationId xmlns:a16="http://schemas.microsoft.com/office/drawing/2014/main" id="{00000000-0008-0000-0300-000003000000}"/>
            </a:ext>
          </a:extLst>
        </xdr:cNvPr>
        <xdr:cNvSpPr/>
      </xdr:nvSpPr>
      <xdr:spPr>
        <a:xfrm>
          <a:off x="3730074" y="2244174"/>
          <a:ext cx="190498" cy="191328"/>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24849</xdr:colOff>
      <xdr:row>14</xdr:row>
      <xdr:rowOff>17521</xdr:rowOff>
    </xdr:from>
    <xdr:to>
      <xdr:col>14</xdr:col>
      <xdr:colOff>223630</xdr:colOff>
      <xdr:row>15</xdr:row>
      <xdr:rowOff>82826</xdr:rowOff>
    </xdr:to>
    <xdr:sp macro="" textlink="">
      <xdr:nvSpPr>
        <xdr:cNvPr id="4" name="正方形/長方形 3">
          <a:extLst>
            <a:ext uri="{FF2B5EF4-FFF2-40B4-BE49-F238E27FC236}">
              <a16:creationId xmlns:a16="http://schemas.microsoft.com/office/drawing/2014/main" id="{00000000-0008-0000-0300-000004000000}"/>
            </a:ext>
          </a:extLst>
        </xdr:cNvPr>
        <xdr:cNvSpPr/>
      </xdr:nvSpPr>
      <xdr:spPr>
        <a:xfrm>
          <a:off x="3968199" y="2236846"/>
          <a:ext cx="198781" cy="198655"/>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32176</xdr:colOff>
      <xdr:row>14</xdr:row>
      <xdr:rowOff>24848</xdr:rowOff>
    </xdr:from>
    <xdr:to>
      <xdr:col>15</xdr:col>
      <xdr:colOff>207065</xdr:colOff>
      <xdr:row>15</xdr:row>
      <xdr:rowOff>91109</xdr:rowOff>
    </xdr:to>
    <xdr:sp macro="" textlink="">
      <xdr:nvSpPr>
        <xdr:cNvPr id="5" name="正方形/長方形 4">
          <a:extLst>
            <a:ext uri="{FF2B5EF4-FFF2-40B4-BE49-F238E27FC236}">
              <a16:creationId xmlns:a16="http://schemas.microsoft.com/office/drawing/2014/main" id="{00000000-0008-0000-0300-000005000000}"/>
            </a:ext>
          </a:extLst>
        </xdr:cNvPr>
        <xdr:cNvSpPr/>
      </xdr:nvSpPr>
      <xdr:spPr>
        <a:xfrm>
          <a:off x="4213651" y="2244173"/>
          <a:ext cx="174889" cy="199611"/>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24848</xdr:colOff>
      <xdr:row>14</xdr:row>
      <xdr:rowOff>17521</xdr:rowOff>
    </xdr:from>
    <xdr:to>
      <xdr:col>11</xdr:col>
      <xdr:colOff>223630</xdr:colOff>
      <xdr:row>15</xdr:row>
      <xdr:rowOff>82827</xdr:rowOff>
    </xdr:to>
    <xdr:sp macro="" textlink="">
      <xdr:nvSpPr>
        <xdr:cNvPr id="6" name="正方形/長方形 5">
          <a:extLst>
            <a:ext uri="{FF2B5EF4-FFF2-40B4-BE49-F238E27FC236}">
              <a16:creationId xmlns:a16="http://schemas.microsoft.com/office/drawing/2014/main" id="{00000000-0008-0000-0300-000006000000}"/>
            </a:ext>
          </a:extLst>
        </xdr:cNvPr>
        <xdr:cNvSpPr/>
      </xdr:nvSpPr>
      <xdr:spPr>
        <a:xfrm>
          <a:off x="3253823" y="2236846"/>
          <a:ext cx="198782" cy="198656"/>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24848</xdr:colOff>
      <xdr:row>14</xdr:row>
      <xdr:rowOff>17521</xdr:rowOff>
    </xdr:from>
    <xdr:to>
      <xdr:col>10</xdr:col>
      <xdr:colOff>223630</xdr:colOff>
      <xdr:row>15</xdr:row>
      <xdr:rowOff>82827</xdr:rowOff>
    </xdr:to>
    <xdr:sp macro="" textlink="">
      <xdr:nvSpPr>
        <xdr:cNvPr id="7" name="正方形/長方形 6">
          <a:extLst>
            <a:ext uri="{FF2B5EF4-FFF2-40B4-BE49-F238E27FC236}">
              <a16:creationId xmlns:a16="http://schemas.microsoft.com/office/drawing/2014/main" id="{00000000-0008-0000-0300-000007000000}"/>
            </a:ext>
          </a:extLst>
        </xdr:cNvPr>
        <xdr:cNvSpPr/>
      </xdr:nvSpPr>
      <xdr:spPr>
        <a:xfrm>
          <a:off x="3015698" y="2236846"/>
          <a:ext cx="198782" cy="198656"/>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24849</xdr:colOff>
      <xdr:row>14</xdr:row>
      <xdr:rowOff>17521</xdr:rowOff>
    </xdr:from>
    <xdr:to>
      <xdr:col>9</xdr:col>
      <xdr:colOff>223631</xdr:colOff>
      <xdr:row>15</xdr:row>
      <xdr:rowOff>82827</xdr:rowOff>
    </xdr:to>
    <xdr:sp macro="" textlink="">
      <xdr:nvSpPr>
        <xdr:cNvPr id="8" name="正方形/長方形 7">
          <a:extLst>
            <a:ext uri="{FF2B5EF4-FFF2-40B4-BE49-F238E27FC236}">
              <a16:creationId xmlns:a16="http://schemas.microsoft.com/office/drawing/2014/main" id="{00000000-0008-0000-0300-000008000000}"/>
            </a:ext>
          </a:extLst>
        </xdr:cNvPr>
        <xdr:cNvSpPr/>
      </xdr:nvSpPr>
      <xdr:spPr>
        <a:xfrm>
          <a:off x="2777574" y="2236846"/>
          <a:ext cx="198782" cy="198656"/>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24849</xdr:colOff>
      <xdr:row>14</xdr:row>
      <xdr:rowOff>17521</xdr:rowOff>
    </xdr:from>
    <xdr:to>
      <xdr:col>8</xdr:col>
      <xdr:colOff>223631</xdr:colOff>
      <xdr:row>15</xdr:row>
      <xdr:rowOff>82827</xdr:rowOff>
    </xdr:to>
    <xdr:sp macro="" textlink="">
      <xdr:nvSpPr>
        <xdr:cNvPr id="9" name="正方形/長方形 8">
          <a:extLst>
            <a:ext uri="{FF2B5EF4-FFF2-40B4-BE49-F238E27FC236}">
              <a16:creationId xmlns:a16="http://schemas.microsoft.com/office/drawing/2014/main" id="{00000000-0008-0000-0300-000009000000}"/>
            </a:ext>
          </a:extLst>
        </xdr:cNvPr>
        <xdr:cNvSpPr/>
      </xdr:nvSpPr>
      <xdr:spPr>
        <a:xfrm>
          <a:off x="2539449" y="2236846"/>
          <a:ext cx="198782" cy="198656"/>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16566</xdr:colOff>
      <xdr:row>14</xdr:row>
      <xdr:rowOff>17521</xdr:rowOff>
    </xdr:from>
    <xdr:to>
      <xdr:col>7</xdr:col>
      <xdr:colOff>215348</xdr:colOff>
      <xdr:row>15</xdr:row>
      <xdr:rowOff>82827</xdr:rowOff>
    </xdr:to>
    <xdr:sp macro="" textlink="">
      <xdr:nvSpPr>
        <xdr:cNvPr id="10" name="正方形/長方形 9">
          <a:extLst>
            <a:ext uri="{FF2B5EF4-FFF2-40B4-BE49-F238E27FC236}">
              <a16:creationId xmlns:a16="http://schemas.microsoft.com/office/drawing/2014/main" id="{00000000-0008-0000-0300-00000A000000}"/>
            </a:ext>
          </a:extLst>
        </xdr:cNvPr>
        <xdr:cNvSpPr/>
      </xdr:nvSpPr>
      <xdr:spPr>
        <a:xfrm>
          <a:off x="2293041" y="2236846"/>
          <a:ext cx="198782" cy="198656"/>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24848</xdr:colOff>
      <xdr:row>14</xdr:row>
      <xdr:rowOff>17521</xdr:rowOff>
    </xdr:from>
    <xdr:to>
      <xdr:col>6</xdr:col>
      <xdr:colOff>223630</xdr:colOff>
      <xdr:row>15</xdr:row>
      <xdr:rowOff>82827</xdr:rowOff>
    </xdr:to>
    <xdr:sp macro="" textlink="">
      <xdr:nvSpPr>
        <xdr:cNvPr id="11" name="正方形/長方形 10">
          <a:extLst>
            <a:ext uri="{FF2B5EF4-FFF2-40B4-BE49-F238E27FC236}">
              <a16:creationId xmlns:a16="http://schemas.microsoft.com/office/drawing/2014/main" id="{00000000-0008-0000-0300-00000B000000}"/>
            </a:ext>
          </a:extLst>
        </xdr:cNvPr>
        <xdr:cNvSpPr/>
      </xdr:nvSpPr>
      <xdr:spPr>
        <a:xfrm>
          <a:off x="2063198" y="2236846"/>
          <a:ext cx="198782" cy="198656"/>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24849</xdr:colOff>
      <xdr:row>14</xdr:row>
      <xdr:rowOff>17521</xdr:rowOff>
    </xdr:from>
    <xdr:to>
      <xdr:col>5</xdr:col>
      <xdr:colOff>223631</xdr:colOff>
      <xdr:row>15</xdr:row>
      <xdr:rowOff>82827</xdr:rowOff>
    </xdr:to>
    <xdr:sp macro="" textlink="">
      <xdr:nvSpPr>
        <xdr:cNvPr id="12" name="正方形/長方形 11">
          <a:extLst>
            <a:ext uri="{FF2B5EF4-FFF2-40B4-BE49-F238E27FC236}">
              <a16:creationId xmlns:a16="http://schemas.microsoft.com/office/drawing/2014/main" id="{00000000-0008-0000-0300-00000C000000}"/>
            </a:ext>
          </a:extLst>
        </xdr:cNvPr>
        <xdr:cNvSpPr/>
      </xdr:nvSpPr>
      <xdr:spPr>
        <a:xfrm>
          <a:off x="1825074" y="2236846"/>
          <a:ext cx="198782" cy="198656"/>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24848</xdr:colOff>
      <xdr:row>14</xdr:row>
      <xdr:rowOff>17521</xdr:rowOff>
    </xdr:from>
    <xdr:to>
      <xdr:col>4</xdr:col>
      <xdr:colOff>223630</xdr:colOff>
      <xdr:row>15</xdr:row>
      <xdr:rowOff>82827</xdr:rowOff>
    </xdr:to>
    <xdr:sp macro="" textlink="">
      <xdr:nvSpPr>
        <xdr:cNvPr id="13" name="正方形/長方形 12">
          <a:extLst>
            <a:ext uri="{FF2B5EF4-FFF2-40B4-BE49-F238E27FC236}">
              <a16:creationId xmlns:a16="http://schemas.microsoft.com/office/drawing/2014/main" id="{00000000-0008-0000-0300-00000D000000}"/>
            </a:ext>
          </a:extLst>
        </xdr:cNvPr>
        <xdr:cNvSpPr/>
      </xdr:nvSpPr>
      <xdr:spPr>
        <a:xfrm>
          <a:off x="1586948" y="2236846"/>
          <a:ext cx="198782" cy="198656"/>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8282</xdr:colOff>
      <xdr:row>15</xdr:row>
      <xdr:rowOff>74544</xdr:rowOff>
    </xdr:from>
    <xdr:to>
      <xdr:col>1</xdr:col>
      <xdr:colOff>935934</xdr:colOff>
      <xdr:row>20</xdr:row>
      <xdr:rowOff>16566</xdr:rowOff>
    </xdr:to>
    <xdr:cxnSp macro="">
      <xdr:nvCxnSpPr>
        <xdr:cNvPr id="14" name="直線コネクタ 13">
          <a:extLst>
            <a:ext uri="{FF2B5EF4-FFF2-40B4-BE49-F238E27FC236}">
              <a16:creationId xmlns:a16="http://schemas.microsoft.com/office/drawing/2014/main" id="{00000000-0008-0000-0300-00000E000000}"/>
            </a:ext>
          </a:extLst>
        </xdr:cNvPr>
        <xdr:cNvCxnSpPr/>
      </xdr:nvCxnSpPr>
      <xdr:spPr>
        <a:xfrm>
          <a:off x="246407" y="2427219"/>
          <a:ext cx="851452" cy="608772"/>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10</xdr:row>
      <xdr:rowOff>109904</xdr:rowOff>
    </xdr:from>
    <xdr:to>
      <xdr:col>1</xdr:col>
      <xdr:colOff>871904</xdr:colOff>
      <xdr:row>18</xdr:row>
      <xdr:rowOff>109904</xdr:rowOff>
    </xdr:to>
    <xdr:cxnSp macro="">
      <xdr:nvCxnSpPr>
        <xdr:cNvPr id="15" name="直線コネクタ 14">
          <a:extLst>
            <a:ext uri="{FF2B5EF4-FFF2-40B4-BE49-F238E27FC236}">
              <a16:creationId xmlns:a16="http://schemas.microsoft.com/office/drawing/2014/main" id="{00000000-0008-0000-0300-00000F000000}"/>
            </a:ext>
          </a:extLst>
        </xdr:cNvPr>
        <xdr:cNvCxnSpPr/>
      </xdr:nvCxnSpPr>
      <xdr:spPr>
        <a:xfrm flipH="1" flipV="1">
          <a:off x="238125" y="1795829"/>
          <a:ext cx="852854" cy="106680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161925</xdr:colOff>
      <xdr:row>21</xdr:row>
      <xdr:rowOff>95250</xdr:rowOff>
    </xdr:from>
    <xdr:to>
      <xdr:col>10</xdr:col>
      <xdr:colOff>276225</xdr:colOff>
      <xdr:row>22</xdr:row>
      <xdr:rowOff>142875</xdr:rowOff>
    </xdr:to>
    <xdr:sp macro="" textlink="">
      <xdr:nvSpPr>
        <xdr:cNvPr id="16" name="下矢印 15">
          <a:extLst>
            <a:ext uri="{FF2B5EF4-FFF2-40B4-BE49-F238E27FC236}">
              <a16:creationId xmlns:a16="http://schemas.microsoft.com/office/drawing/2014/main" id="{00000000-0008-0000-0300-000010000000}"/>
            </a:ext>
          </a:extLst>
        </xdr:cNvPr>
        <xdr:cNvSpPr/>
      </xdr:nvSpPr>
      <xdr:spPr>
        <a:xfrm>
          <a:off x="3152775" y="3314700"/>
          <a:ext cx="76200" cy="247650"/>
        </a:xfrm>
        <a:prstGeom prst="down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P70"/>
  <sheetViews>
    <sheetView zoomScaleNormal="100" zoomScalePageLayoutView="85" workbookViewId="0">
      <pane xSplit="2" ySplit="22" topLeftCell="C23" activePane="bottomRight" state="frozen"/>
      <selection pane="topRight" activeCell="C1" sqref="C1"/>
      <selection pane="bottomLeft" activeCell="A23" sqref="A23"/>
      <selection pane="bottomRight" activeCell="B24" sqref="B24"/>
    </sheetView>
  </sheetViews>
  <sheetFormatPr defaultRowHeight="13.2" x14ac:dyDescent="0.2"/>
  <cols>
    <col min="1" max="1" width="3.109375" customWidth="1"/>
    <col min="2" max="2" width="12.44140625" customWidth="1"/>
    <col min="3" max="3" width="4.44140625" customWidth="1"/>
    <col min="4" max="4" width="2.88671875" customWidth="1"/>
    <col min="5" max="52" width="2.77734375" customWidth="1"/>
    <col min="53" max="53" width="4.44140625" customWidth="1"/>
    <col min="54" max="54" width="3.109375" customWidth="1"/>
    <col min="55" max="55" width="3.6640625" customWidth="1"/>
    <col min="56" max="56" width="2.88671875" customWidth="1"/>
    <col min="57" max="60" width="4" customWidth="1"/>
    <col min="61" max="61" width="4.88671875" customWidth="1"/>
    <col min="62" max="62" width="4.77734375" customWidth="1"/>
    <col min="63" max="63" width="1.77734375" customWidth="1"/>
    <col min="64" max="65" width="3.21875" customWidth="1"/>
    <col min="66" max="66" width="12.33203125" customWidth="1"/>
    <col min="67" max="67" width="4.33203125" customWidth="1"/>
    <col min="68" max="68" width="2.88671875" customWidth="1"/>
    <col min="69" max="69" width="4.33203125" customWidth="1"/>
    <col min="70" max="70" width="2.88671875" customWidth="1"/>
    <col min="71" max="74" width="4.33203125" customWidth="1"/>
    <col min="75" max="109" width="4.109375" customWidth="1"/>
    <col min="110" max="111" width="5" customWidth="1"/>
    <col min="112" max="112" width="4.33203125" customWidth="1"/>
    <col min="113" max="113" width="4.6640625" customWidth="1"/>
    <col min="114" max="114" width="12" customWidth="1"/>
    <col min="115" max="117" width="5.88671875" customWidth="1"/>
    <col min="118" max="118" width="6.88671875" customWidth="1"/>
    <col min="119" max="129" width="4.21875" customWidth="1"/>
    <col min="130" max="131" width="4.77734375" customWidth="1"/>
    <col min="132" max="132" width="11.88671875" customWidth="1"/>
    <col min="133" max="133" width="6.21875" customWidth="1"/>
    <col min="134" max="134" width="7.21875" customWidth="1"/>
    <col min="135" max="135" width="9.88671875" customWidth="1"/>
    <col min="136" max="136" width="3.44140625" customWidth="1"/>
    <col min="138" max="138" width="7.77734375" customWidth="1"/>
    <col min="139" max="139" width="6.44140625" customWidth="1"/>
    <col min="140" max="140" width="7.109375" customWidth="1"/>
    <col min="141" max="141" width="7.88671875" customWidth="1"/>
    <col min="142" max="142" width="7.77734375" customWidth="1"/>
    <col min="143" max="143" width="7.88671875" customWidth="1"/>
    <col min="144" max="144" width="6.88671875" customWidth="1"/>
    <col min="145" max="145" width="4" customWidth="1"/>
    <col min="146" max="146" width="2.88671875" customWidth="1"/>
  </cols>
  <sheetData>
    <row r="1" spans="1:137" ht="7.5" customHeight="1" x14ac:dyDescent="0.2">
      <c r="B1" s="38" t="s">
        <v>29</v>
      </c>
      <c r="C1" s="737" t="s">
        <v>30</v>
      </c>
      <c r="D1" s="737"/>
      <c r="E1" s="737"/>
      <c r="F1" s="737"/>
      <c r="G1" s="737"/>
      <c r="H1" s="737"/>
      <c r="I1" s="737"/>
      <c r="J1" s="737"/>
      <c r="K1" s="737"/>
      <c r="L1" s="737"/>
      <c r="M1" s="737"/>
      <c r="N1" s="737"/>
      <c r="O1" s="737"/>
      <c r="P1" s="737"/>
      <c r="Q1" s="737"/>
      <c r="R1" s="737"/>
      <c r="S1" s="737"/>
      <c r="T1" s="737"/>
      <c r="U1" s="737"/>
      <c r="V1" s="737"/>
      <c r="W1" s="737"/>
      <c r="X1" s="737"/>
      <c r="Y1" s="737"/>
      <c r="Z1" s="737"/>
      <c r="AA1" s="737"/>
      <c r="AB1" s="737"/>
      <c r="AC1" s="39"/>
      <c r="AD1" s="39"/>
      <c r="AE1" s="39"/>
      <c r="AF1" s="39"/>
      <c r="AG1" s="39"/>
      <c r="AH1" s="39"/>
      <c r="AI1" s="39"/>
      <c r="AJ1" s="39"/>
      <c r="AK1" s="39"/>
      <c r="AL1" s="39"/>
      <c r="AM1" s="39"/>
      <c r="AN1" s="39"/>
      <c r="AO1" s="39"/>
      <c r="AP1" s="39"/>
      <c r="AQ1" s="39"/>
      <c r="AR1" s="39"/>
      <c r="AS1" s="39"/>
      <c r="AT1" s="39"/>
      <c r="AU1" s="39"/>
      <c r="AV1" s="39"/>
      <c r="AW1" s="39"/>
      <c r="AX1" s="39"/>
      <c r="AY1" s="39"/>
      <c r="AZ1" s="39"/>
      <c r="BA1" s="39"/>
      <c r="BB1" s="39"/>
      <c r="BC1" s="39"/>
      <c r="BD1" s="39"/>
      <c r="BI1" s="16"/>
      <c r="BJ1" s="16"/>
      <c r="BK1" s="16"/>
      <c r="CW1" s="40"/>
      <c r="CX1" s="40"/>
      <c r="CY1" s="40"/>
      <c r="CZ1" s="40"/>
      <c r="DA1" s="40"/>
      <c r="DB1" s="40"/>
      <c r="DC1" s="40"/>
      <c r="DD1" s="40"/>
      <c r="DE1" s="40"/>
      <c r="DF1" s="40"/>
      <c r="DG1" s="40"/>
      <c r="DH1" s="40"/>
      <c r="DI1" s="40"/>
      <c r="DJ1" s="40"/>
      <c r="DK1" s="40"/>
      <c r="DL1" s="40"/>
      <c r="DM1" s="40"/>
      <c r="DN1" s="40"/>
      <c r="DO1" s="40"/>
      <c r="DP1" s="40"/>
      <c r="DQ1" s="40"/>
      <c r="DR1" s="40"/>
      <c r="DS1" s="40"/>
      <c r="EA1" s="16"/>
      <c r="EB1" s="41"/>
      <c r="EC1" s="16"/>
      <c r="ED1" s="16"/>
      <c r="EE1" s="16"/>
    </row>
    <row r="2" spans="1:137" ht="7.5" customHeight="1" x14ac:dyDescent="0.2">
      <c r="B2" s="38"/>
      <c r="C2" s="737"/>
      <c r="D2" s="737"/>
      <c r="E2" s="737"/>
      <c r="F2" s="737"/>
      <c r="G2" s="737"/>
      <c r="H2" s="737"/>
      <c r="I2" s="737"/>
      <c r="J2" s="737"/>
      <c r="K2" s="737"/>
      <c r="L2" s="737"/>
      <c r="M2" s="737"/>
      <c r="N2" s="737"/>
      <c r="O2" s="737"/>
      <c r="P2" s="737"/>
      <c r="Q2" s="737"/>
      <c r="R2" s="737"/>
      <c r="S2" s="737"/>
      <c r="T2" s="737"/>
      <c r="U2" s="737"/>
      <c r="V2" s="737"/>
      <c r="W2" s="737"/>
      <c r="X2" s="737"/>
      <c r="Y2" s="737"/>
      <c r="Z2" s="737"/>
      <c r="AA2" s="737"/>
      <c r="AB2" s="737"/>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I2" s="16"/>
      <c r="BJ2" s="16"/>
      <c r="BK2" s="16"/>
      <c r="CW2" s="40"/>
      <c r="CX2" s="40"/>
      <c r="CY2" s="40"/>
      <c r="CZ2" s="40"/>
      <c r="DA2" s="40"/>
      <c r="DB2" s="40"/>
      <c r="DC2" s="40"/>
      <c r="DD2" s="40"/>
      <c r="DE2" s="40"/>
      <c r="DF2" s="40"/>
      <c r="DG2" s="40"/>
      <c r="DH2" s="40"/>
      <c r="DI2" s="40"/>
      <c r="DJ2" s="40"/>
      <c r="DK2" s="40"/>
      <c r="DL2" s="42"/>
      <c r="DM2" s="40"/>
      <c r="DN2" s="40"/>
      <c r="DO2" s="746" t="s">
        <v>169</v>
      </c>
      <c r="DP2" s="746"/>
      <c r="DQ2" s="746"/>
      <c r="DR2" s="746"/>
      <c r="DS2" s="746"/>
      <c r="DT2" s="746"/>
      <c r="DU2" s="746"/>
      <c r="DV2" s="746"/>
      <c r="DW2" s="746"/>
      <c r="DX2" s="746"/>
      <c r="DY2" s="746"/>
      <c r="DZ2" s="746"/>
      <c r="EA2" s="746"/>
      <c r="EB2" s="41"/>
      <c r="EC2" s="16"/>
      <c r="ED2" s="16"/>
      <c r="EE2" s="16"/>
    </row>
    <row r="3" spans="1:137" ht="7.5" customHeight="1" x14ac:dyDescent="0.2">
      <c r="B3" s="38"/>
      <c r="C3" s="737"/>
      <c r="D3" s="737"/>
      <c r="E3" s="737"/>
      <c r="F3" s="737"/>
      <c r="G3" s="737"/>
      <c r="H3" s="737"/>
      <c r="I3" s="737"/>
      <c r="J3" s="737"/>
      <c r="K3" s="737"/>
      <c r="L3" s="737"/>
      <c r="M3" s="737"/>
      <c r="N3" s="737"/>
      <c r="O3" s="737"/>
      <c r="P3" s="737"/>
      <c r="Q3" s="737"/>
      <c r="R3" s="737"/>
      <c r="S3" s="737"/>
      <c r="T3" s="737"/>
      <c r="U3" s="737"/>
      <c r="V3" s="737"/>
      <c r="W3" s="737"/>
      <c r="X3" s="737"/>
      <c r="Y3" s="737"/>
      <c r="Z3" s="737"/>
      <c r="AA3" s="737"/>
      <c r="AB3" s="737"/>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I3" s="16"/>
      <c r="BJ3" s="16"/>
      <c r="BK3" s="16"/>
      <c r="CW3" s="40"/>
      <c r="CX3" s="40"/>
      <c r="CY3" s="40"/>
      <c r="CZ3" s="40"/>
      <c r="DA3" s="40"/>
      <c r="DB3" s="40"/>
      <c r="DC3" s="40"/>
      <c r="DD3" s="40"/>
      <c r="DE3" s="40"/>
      <c r="DF3" s="40"/>
      <c r="DG3" s="40"/>
      <c r="DH3" s="40"/>
      <c r="DI3" s="40"/>
      <c r="DJ3" s="40"/>
      <c r="DK3" s="40"/>
      <c r="DL3" s="40"/>
      <c r="DM3" s="40"/>
      <c r="DN3" s="40"/>
      <c r="DO3" s="746"/>
      <c r="DP3" s="746"/>
      <c r="DQ3" s="746"/>
      <c r="DR3" s="746"/>
      <c r="DS3" s="746"/>
      <c r="DT3" s="746"/>
      <c r="DU3" s="746"/>
      <c r="DV3" s="746"/>
      <c r="DW3" s="746"/>
      <c r="DX3" s="746"/>
      <c r="DY3" s="746"/>
      <c r="DZ3" s="746"/>
      <c r="EA3" s="746"/>
      <c r="EB3" s="41"/>
      <c r="EC3" s="16"/>
      <c r="ED3" s="16"/>
      <c r="EE3" s="16"/>
    </row>
    <row r="4" spans="1:137" ht="7.5" customHeight="1" x14ac:dyDescent="0.2">
      <c r="BI4" s="16"/>
      <c r="BJ4" s="16"/>
      <c r="BK4" s="16"/>
      <c r="CW4" s="40"/>
      <c r="CX4" s="40"/>
      <c r="CY4" s="40"/>
      <c r="CZ4" s="40"/>
      <c r="DA4" s="40"/>
      <c r="DB4" s="40"/>
      <c r="DC4" s="40"/>
      <c r="DD4" s="40"/>
      <c r="DE4" s="40"/>
      <c r="DF4" s="40"/>
      <c r="DG4" s="40"/>
      <c r="DH4" s="40"/>
      <c r="DI4" s="40"/>
      <c r="DJ4" s="40"/>
      <c r="DK4" s="738" t="s">
        <v>31</v>
      </c>
      <c r="DL4" s="738" t="s">
        <v>32</v>
      </c>
      <c r="DM4" s="738"/>
      <c r="DN4" s="40"/>
      <c r="DO4" s="746"/>
      <c r="DP4" s="746"/>
      <c r="DQ4" s="746"/>
      <c r="DR4" s="746"/>
      <c r="DS4" s="746"/>
      <c r="DT4" s="746"/>
      <c r="DU4" s="746"/>
      <c r="DV4" s="746"/>
      <c r="DW4" s="746"/>
      <c r="DX4" s="746"/>
      <c r="DY4" s="746"/>
      <c r="DZ4" s="746"/>
      <c r="EA4" s="746"/>
      <c r="EB4" s="41"/>
      <c r="EC4" s="16"/>
      <c r="ED4" s="16"/>
      <c r="EE4" s="16"/>
    </row>
    <row r="5" spans="1:137" ht="7.5" customHeight="1" x14ac:dyDescent="0.2">
      <c r="BB5" s="739" t="s">
        <v>33</v>
      </c>
      <c r="BC5" s="739"/>
      <c r="BD5" s="739"/>
      <c r="BE5" s="739"/>
      <c r="BF5" s="739"/>
      <c r="BG5" s="739"/>
      <c r="BH5" s="739"/>
      <c r="BI5" s="739"/>
      <c r="BJ5" s="43"/>
      <c r="BK5" s="43"/>
      <c r="CW5" s="40"/>
      <c r="CX5" s="40"/>
      <c r="CY5" s="40"/>
      <c r="CZ5" s="40"/>
      <c r="DA5" s="40"/>
      <c r="DB5" s="40"/>
      <c r="DC5" s="40"/>
      <c r="DD5" s="40"/>
      <c r="DE5" s="40"/>
      <c r="DF5" s="40"/>
      <c r="DG5" s="40"/>
      <c r="DH5" s="40"/>
      <c r="DI5" s="40"/>
      <c r="DJ5" s="40"/>
      <c r="DK5" s="738"/>
      <c r="DL5" s="738"/>
      <c r="DM5" s="738"/>
      <c r="DN5" s="40"/>
      <c r="DO5" s="40"/>
      <c r="DP5" s="40"/>
      <c r="DQ5" s="40"/>
      <c r="DR5" s="40"/>
      <c r="DS5" s="40"/>
      <c r="DT5" s="40"/>
      <c r="EA5" s="16"/>
      <c r="EB5" s="41"/>
      <c r="EC5" s="16"/>
      <c r="ED5" s="16"/>
      <c r="EE5" s="16"/>
    </row>
    <row r="6" spans="1:137" ht="7.5" customHeight="1" x14ac:dyDescent="0.2">
      <c r="BB6" s="739"/>
      <c r="BC6" s="739"/>
      <c r="BD6" s="739"/>
      <c r="BE6" s="739"/>
      <c r="BF6" s="739"/>
      <c r="BG6" s="739"/>
      <c r="BH6" s="739"/>
      <c r="BI6" s="739"/>
      <c r="BJ6" s="43"/>
      <c r="BK6" s="43"/>
      <c r="BW6" s="44"/>
      <c r="BX6" s="44"/>
      <c r="BY6" s="44"/>
      <c r="BZ6" s="44"/>
      <c r="CA6" s="44"/>
      <c r="CB6" s="44"/>
      <c r="CC6" s="44"/>
      <c r="CD6" s="44"/>
      <c r="CE6" s="44"/>
      <c r="CF6" s="44"/>
      <c r="CG6" s="44"/>
      <c r="CH6" s="44"/>
      <c r="CI6" s="44"/>
      <c r="CJ6" s="44"/>
      <c r="CW6" s="40"/>
      <c r="CX6" s="40"/>
      <c r="CY6" s="40"/>
      <c r="CZ6" s="40"/>
      <c r="DA6" s="40"/>
      <c r="DB6" s="40"/>
      <c r="DC6" s="40"/>
      <c r="DD6" s="40"/>
      <c r="DE6" s="40"/>
      <c r="DF6" s="40"/>
      <c r="DG6" s="40"/>
      <c r="DH6" s="40"/>
      <c r="DI6" s="40"/>
      <c r="DJ6" s="40"/>
      <c r="DK6" s="740" t="s">
        <v>153</v>
      </c>
      <c r="DL6" s="741" t="s">
        <v>154</v>
      </c>
      <c r="DM6" s="741"/>
      <c r="DN6" s="40"/>
      <c r="DO6" s="40"/>
      <c r="DP6" s="40"/>
      <c r="DQ6" s="40"/>
      <c r="DR6" s="40"/>
      <c r="DS6" s="40"/>
      <c r="DT6" s="40"/>
      <c r="EA6" s="16"/>
      <c r="EB6" s="41"/>
      <c r="EC6" s="16"/>
      <c r="ED6" s="718" t="s">
        <v>134</v>
      </c>
      <c r="EE6" s="718"/>
      <c r="EF6" s="718"/>
      <c r="EG6" s="718"/>
    </row>
    <row r="7" spans="1:137" ht="8.25" customHeight="1" x14ac:dyDescent="0.15">
      <c r="E7" s="44"/>
      <c r="F7" s="44"/>
      <c r="G7" s="44"/>
      <c r="H7" s="44"/>
      <c r="I7" s="44"/>
      <c r="J7" s="44"/>
      <c r="K7" s="44"/>
      <c r="L7" s="44"/>
      <c r="M7" s="44"/>
      <c r="N7" s="44"/>
      <c r="O7" s="44"/>
      <c r="P7" s="44"/>
      <c r="Q7" s="721" t="s">
        <v>228</v>
      </c>
      <c r="R7" s="721"/>
      <c r="S7" s="721"/>
      <c r="T7" s="721"/>
      <c r="U7" s="721"/>
      <c r="V7" s="721"/>
      <c r="W7" s="721"/>
      <c r="X7" s="721"/>
      <c r="Y7" s="721"/>
      <c r="Z7" s="721"/>
      <c r="AA7" s="721"/>
      <c r="AB7" s="721"/>
      <c r="AC7" s="721"/>
      <c r="AD7" s="721"/>
      <c r="AE7" s="721"/>
      <c r="AF7" s="719" t="s">
        <v>34</v>
      </c>
      <c r="AG7" s="719"/>
      <c r="AH7" s="719"/>
      <c r="AI7" s="719"/>
      <c r="AJ7" s="719"/>
      <c r="AK7" s="44"/>
      <c r="AL7" s="44"/>
      <c r="AM7" s="44"/>
      <c r="AN7" s="44"/>
      <c r="AO7" s="44"/>
      <c r="AP7" s="44"/>
      <c r="AQ7" s="44"/>
      <c r="AR7" s="44"/>
      <c r="AS7" s="44"/>
      <c r="AT7" s="44"/>
      <c r="AU7" s="44"/>
      <c r="AV7" s="44"/>
      <c r="AW7" s="44"/>
      <c r="AX7" s="44"/>
      <c r="AY7" s="44"/>
      <c r="AZ7" s="44"/>
      <c r="BA7" s="44"/>
      <c r="BB7" s="720" t="s">
        <v>133</v>
      </c>
      <c r="BC7" s="720"/>
      <c r="BD7" s="720"/>
      <c r="BE7" s="720"/>
      <c r="BF7" s="720"/>
      <c r="BG7" s="720"/>
      <c r="BH7" s="720"/>
      <c r="BI7" s="720"/>
      <c r="BJ7" s="45"/>
      <c r="BK7" s="45"/>
      <c r="BT7" s="721" t="s">
        <v>35</v>
      </c>
      <c r="BU7" s="721"/>
      <c r="BV7" s="721"/>
      <c r="BW7" s="721"/>
      <c r="BX7" s="721"/>
      <c r="BY7" s="721"/>
      <c r="BZ7" s="721"/>
      <c r="CA7" s="721"/>
      <c r="CB7" s="721"/>
      <c r="CC7" s="721"/>
      <c r="CD7" s="721"/>
      <c r="CE7" s="721"/>
      <c r="CF7" s="721"/>
      <c r="CG7" s="721"/>
      <c r="CH7" s="721"/>
      <c r="CI7" s="721"/>
      <c r="CJ7" s="719" t="s">
        <v>34</v>
      </c>
      <c r="CK7" s="719"/>
      <c r="CL7" s="719"/>
      <c r="CM7" s="719"/>
      <c r="CN7" s="719"/>
      <c r="CW7" s="40"/>
      <c r="CX7" s="40"/>
      <c r="CY7" s="40"/>
      <c r="CZ7" s="40"/>
      <c r="DA7" s="40"/>
      <c r="DB7" s="40"/>
      <c r="DC7" s="40"/>
      <c r="DD7" s="40"/>
      <c r="DE7" s="40"/>
      <c r="DF7" s="40"/>
      <c r="DG7" s="40"/>
      <c r="DH7" s="40"/>
      <c r="DI7" s="40"/>
      <c r="DJ7" s="40"/>
      <c r="DK7" s="740"/>
      <c r="DL7" s="741"/>
      <c r="DM7" s="741"/>
      <c r="DN7" s="40"/>
      <c r="DO7" s="40"/>
      <c r="DP7" s="40"/>
      <c r="DQ7" s="40"/>
      <c r="DR7" s="40"/>
      <c r="DS7" s="40"/>
      <c r="DT7" s="40"/>
      <c r="EA7" s="16"/>
      <c r="EB7" s="41"/>
      <c r="EC7" s="16"/>
      <c r="ED7" s="718"/>
      <c r="EE7" s="718"/>
      <c r="EF7" s="718"/>
      <c r="EG7" s="718"/>
    </row>
    <row r="8" spans="1:137" ht="8.25" customHeight="1" x14ac:dyDescent="0.15">
      <c r="E8" s="44"/>
      <c r="F8" s="44"/>
      <c r="G8" s="44"/>
      <c r="H8" s="44"/>
      <c r="I8" s="44"/>
      <c r="J8" s="44"/>
      <c r="K8" s="44"/>
      <c r="L8" s="44"/>
      <c r="M8" s="44"/>
      <c r="N8" s="44"/>
      <c r="O8" s="44"/>
      <c r="P8" s="44"/>
      <c r="Q8" s="721"/>
      <c r="R8" s="721"/>
      <c r="S8" s="721"/>
      <c r="T8" s="721"/>
      <c r="U8" s="721"/>
      <c r="V8" s="721"/>
      <c r="W8" s="721"/>
      <c r="X8" s="721"/>
      <c r="Y8" s="721"/>
      <c r="Z8" s="721"/>
      <c r="AA8" s="721"/>
      <c r="AB8" s="721"/>
      <c r="AC8" s="721"/>
      <c r="AD8" s="721"/>
      <c r="AE8" s="721"/>
      <c r="AF8" s="719"/>
      <c r="AG8" s="719"/>
      <c r="AH8" s="719"/>
      <c r="AI8" s="719"/>
      <c r="AJ8" s="719"/>
      <c r="AK8" s="44"/>
      <c r="AL8" s="44"/>
      <c r="AM8" s="44"/>
      <c r="AN8" s="44"/>
      <c r="AO8" s="44"/>
      <c r="AP8" s="44"/>
      <c r="AQ8" s="44"/>
      <c r="AR8" s="44"/>
      <c r="AS8" s="44"/>
      <c r="AT8" s="44"/>
      <c r="AU8" s="44"/>
      <c r="AV8" s="44"/>
      <c r="AW8" s="44"/>
      <c r="AX8" s="44"/>
      <c r="AY8" s="44"/>
      <c r="AZ8" s="44"/>
      <c r="BA8" s="44"/>
      <c r="BB8" s="720"/>
      <c r="BC8" s="720"/>
      <c r="BD8" s="720"/>
      <c r="BE8" s="720"/>
      <c r="BF8" s="720"/>
      <c r="BG8" s="720"/>
      <c r="BH8" s="720"/>
      <c r="BI8" s="720"/>
      <c r="BJ8" s="45"/>
      <c r="BK8" s="45"/>
      <c r="BO8" s="46"/>
      <c r="BP8" s="46"/>
      <c r="BQ8" s="46"/>
      <c r="BR8" s="46"/>
      <c r="BS8" s="46"/>
      <c r="BT8" s="721"/>
      <c r="BU8" s="721"/>
      <c r="BV8" s="721"/>
      <c r="BW8" s="721"/>
      <c r="BX8" s="721"/>
      <c r="BY8" s="721"/>
      <c r="BZ8" s="721"/>
      <c r="CA8" s="721"/>
      <c r="CB8" s="721"/>
      <c r="CC8" s="721"/>
      <c r="CD8" s="721"/>
      <c r="CE8" s="721"/>
      <c r="CF8" s="721"/>
      <c r="CG8" s="721"/>
      <c r="CH8" s="721"/>
      <c r="CI8" s="721"/>
      <c r="CJ8" s="719"/>
      <c r="CK8" s="719"/>
      <c r="CL8" s="719"/>
      <c r="CM8" s="719"/>
      <c r="CN8" s="719"/>
      <c r="CW8" s="40"/>
      <c r="CX8" s="40"/>
      <c r="CY8" s="40"/>
      <c r="CZ8" s="40"/>
      <c r="DA8" s="40"/>
      <c r="DB8" s="40"/>
      <c r="DC8" s="40"/>
      <c r="DD8" s="40"/>
      <c r="DE8" s="40"/>
      <c r="DF8" s="40"/>
      <c r="DG8" s="40"/>
      <c r="DH8" s="40"/>
      <c r="DI8" s="40"/>
      <c r="DJ8" s="40"/>
      <c r="DK8" s="740"/>
      <c r="DL8" s="741"/>
      <c r="DM8" s="741"/>
      <c r="DN8" s="40"/>
      <c r="DO8" s="40"/>
      <c r="DP8" s="40"/>
      <c r="DQ8" s="40"/>
      <c r="DR8" s="40"/>
      <c r="DS8" s="40"/>
      <c r="DT8" s="40"/>
      <c r="EA8" s="16"/>
      <c r="EB8" s="41"/>
      <c r="EC8" s="16"/>
      <c r="ED8" s="47"/>
      <c r="EE8" s="47"/>
      <c r="EF8" s="48"/>
      <c r="EG8" s="48"/>
    </row>
    <row r="9" spans="1:137" ht="8.25" customHeight="1" x14ac:dyDescent="0.15">
      <c r="E9" s="44"/>
      <c r="F9" s="44"/>
      <c r="G9" s="44"/>
      <c r="H9" s="44"/>
      <c r="I9" s="44"/>
      <c r="J9" s="44"/>
      <c r="K9" s="44"/>
      <c r="L9" s="44"/>
      <c r="M9" s="44"/>
      <c r="N9" s="44"/>
      <c r="O9" s="44"/>
      <c r="P9" s="44"/>
      <c r="Q9" s="721"/>
      <c r="R9" s="721"/>
      <c r="S9" s="721"/>
      <c r="T9" s="721"/>
      <c r="U9" s="721"/>
      <c r="V9" s="721"/>
      <c r="W9" s="721"/>
      <c r="X9" s="721"/>
      <c r="Y9" s="721"/>
      <c r="Z9" s="721"/>
      <c r="AA9" s="721"/>
      <c r="AB9" s="721"/>
      <c r="AC9" s="721"/>
      <c r="AD9" s="721"/>
      <c r="AE9" s="721"/>
      <c r="AF9" s="719"/>
      <c r="AG9" s="719"/>
      <c r="AH9" s="719"/>
      <c r="AI9" s="719"/>
      <c r="AJ9" s="719"/>
      <c r="AK9" s="44"/>
      <c r="AL9" s="44"/>
      <c r="AM9" s="44"/>
      <c r="AN9" s="44"/>
      <c r="AO9" s="44"/>
      <c r="AP9" s="44"/>
      <c r="AQ9" s="44"/>
      <c r="AR9" s="44"/>
      <c r="AS9" s="44"/>
      <c r="AT9" s="44"/>
      <c r="AU9" s="44"/>
      <c r="AV9" s="44"/>
      <c r="AW9" s="44"/>
      <c r="AX9" s="44"/>
      <c r="AY9" s="44"/>
      <c r="AZ9" s="44"/>
      <c r="BA9" s="44"/>
      <c r="BB9" s="720" t="s">
        <v>36</v>
      </c>
      <c r="BC9" s="720"/>
      <c r="BD9" s="720"/>
      <c r="BE9" s="720"/>
      <c r="BF9" s="720"/>
      <c r="BG9" s="720"/>
      <c r="BH9" s="720"/>
      <c r="BI9" s="720"/>
      <c r="BJ9" s="49"/>
      <c r="BK9" s="49"/>
      <c r="BN9" s="16"/>
      <c r="BO9" s="46"/>
      <c r="BP9" s="46"/>
      <c r="BQ9" s="46"/>
      <c r="BR9" s="46"/>
      <c r="BS9" s="46"/>
      <c r="BT9" s="721"/>
      <c r="BU9" s="721"/>
      <c r="BV9" s="721"/>
      <c r="BW9" s="721"/>
      <c r="BX9" s="721"/>
      <c r="BY9" s="721"/>
      <c r="BZ9" s="721"/>
      <c r="CA9" s="721"/>
      <c r="CB9" s="721"/>
      <c r="CC9" s="721"/>
      <c r="CD9" s="721"/>
      <c r="CE9" s="721"/>
      <c r="CF9" s="721"/>
      <c r="CG9" s="721"/>
      <c r="CH9" s="721"/>
      <c r="CI9" s="721"/>
      <c r="CJ9" s="719"/>
      <c r="CK9" s="719"/>
      <c r="CL9" s="719"/>
      <c r="CM9" s="719"/>
      <c r="CN9" s="719"/>
      <c r="CW9" s="40"/>
      <c r="CX9" s="40"/>
      <c r="CY9" s="40"/>
      <c r="CZ9" s="40"/>
      <c r="DA9" s="40"/>
      <c r="DB9" s="40"/>
      <c r="DC9" s="40"/>
      <c r="DD9" s="40"/>
      <c r="DE9" s="40"/>
      <c r="DF9" s="40"/>
      <c r="DG9" s="40"/>
      <c r="DH9" s="40"/>
      <c r="DI9" s="40"/>
      <c r="DJ9" s="40"/>
      <c r="DK9" s="740"/>
      <c r="DL9" s="741"/>
      <c r="DM9" s="741"/>
      <c r="DQ9" s="50"/>
      <c r="DR9" s="50"/>
      <c r="DS9" s="50"/>
      <c r="DT9" s="50"/>
      <c r="DU9" s="50"/>
      <c r="DV9" s="50"/>
      <c r="DW9" s="50"/>
      <c r="DX9" s="50"/>
      <c r="DY9" s="50"/>
      <c r="EA9" s="16"/>
      <c r="EB9" s="41"/>
      <c r="EC9" s="16"/>
      <c r="ED9" s="48"/>
      <c r="EE9" s="48"/>
      <c r="EF9" s="48"/>
      <c r="EG9" s="48"/>
    </row>
    <row r="10" spans="1:137" ht="8.25" customHeight="1" x14ac:dyDescent="0.2">
      <c r="J10" s="44"/>
      <c r="K10" s="44"/>
      <c r="L10" s="44"/>
      <c r="M10" s="44"/>
      <c r="N10" s="44"/>
      <c r="O10" s="44"/>
      <c r="P10" s="44"/>
      <c r="Q10" s="721"/>
      <c r="R10" s="721"/>
      <c r="S10" s="721"/>
      <c r="T10" s="721"/>
      <c r="U10" s="721"/>
      <c r="V10" s="721"/>
      <c r="W10" s="721"/>
      <c r="X10" s="721"/>
      <c r="Y10" s="721"/>
      <c r="Z10" s="721"/>
      <c r="AA10" s="721"/>
      <c r="AB10" s="721"/>
      <c r="AC10" s="721"/>
      <c r="AD10" s="721"/>
      <c r="AE10" s="721"/>
      <c r="AF10" s="719"/>
      <c r="AG10" s="719"/>
      <c r="AH10" s="719"/>
      <c r="AI10" s="719"/>
      <c r="AJ10" s="719"/>
      <c r="AK10" s="44"/>
      <c r="AL10" s="44"/>
      <c r="AM10" s="44"/>
      <c r="AN10" s="44"/>
      <c r="AO10" s="44"/>
      <c r="BA10" s="51"/>
      <c r="BB10" s="720"/>
      <c r="BC10" s="720"/>
      <c r="BD10" s="720"/>
      <c r="BE10" s="720"/>
      <c r="BF10" s="720"/>
      <c r="BG10" s="720"/>
      <c r="BH10" s="720"/>
      <c r="BI10" s="720"/>
      <c r="BJ10" s="49"/>
      <c r="BK10" s="49"/>
      <c r="BO10" s="46"/>
      <c r="BP10" s="46"/>
      <c r="BQ10" s="46"/>
      <c r="BR10" s="46"/>
      <c r="BS10" s="46"/>
      <c r="BT10" s="721"/>
      <c r="BU10" s="721"/>
      <c r="BV10" s="721"/>
      <c r="BW10" s="721"/>
      <c r="BX10" s="721"/>
      <c r="BY10" s="721"/>
      <c r="BZ10" s="721"/>
      <c r="CA10" s="721"/>
      <c r="CB10" s="721"/>
      <c r="CC10" s="721"/>
      <c r="CD10" s="721"/>
      <c r="CE10" s="721"/>
      <c r="CF10" s="721"/>
      <c r="CG10" s="721"/>
      <c r="CH10" s="721"/>
      <c r="CI10" s="721"/>
      <c r="CJ10" s="719"/>
      <c r="CK10" s="719"/>
      <c r="CL10" s="719"/>
      <c r="CM10" s="719"/>
      <c r="CN10" s="719"/>
      <c r="CO10" s="52"/>
      <c r="CP10" s="52"/>
      <c r="CQ10" s="52"/>
      <c r="CR10" s="52"/>
      <c r="CS10" s="52"/>
      <c r="CT10" s="52"/>
      <c r="CU10" s="52"/>
      <c r="CV10" s="52"/>
      <c r="CW10" s="40"/>
      <c r="CX10" s="40"/>
      <c r="CY10" s="40"/>
      <c r="CZ10" s="40"/>
      <c r="DA10" s="40"/>
      <c r="DB10" s="40"/>
      <c r="DC10" s="40"/>
      <c r="DD10" s="40"/>
      <c r="DE10" s="40"/>
      <c r="DF10" s="40"/>
      <c r="DG10" s="40"/>
      <c r="DH10" s="40"/>
      <c r="DI10" s="40"/>
      <c r="DJ10" s="40"/>
      <c r="DK10" s="40"/>
      <c r="DL10" s="40"/>
      <c r="DM10" s="40"/>
      <c r="DQ10" s="50"/>
      <c r="DR10" s="50"/>
      <c r="DS10" s="50"/>
      <c r="DT10" s="50"/>
      <c r="DU10" s="50"/>
      <c r="DV10" s="50"/>
      <c r="DW10" s="50"/>
      <c r="DX10" s="50"/>
      <c r="DY10" s="50"/>
      <c r="EA10" s="16"/>
      <c r="EB10" s="41"/>
      <c r="EC10" s="16"/>
      <c r="ED10" s="718" t="s">
        <v>37</v>
      </c>
      <c r="EE10" s="718"/>
      <c r="EF10" s="718"/>
      <c r="EG10" s="718"/>
    </row>
    <row r="11" spans="1:137" ht="8.25" customHeight="1" thickBot="1" x14ac:dyDescent="0.25">
      <c r="B11" s="1"/>
      <c r="BI11" s="16"/>
      <c r="BJ11" s="16"/>
      <c r="BK11" s="16"/>
      <c r="CW11" s="40"/>
      <c r="CX11" s="40"/>
      <c r="CY11" s="40"/>
      <c r="CZ11" s="40"/>
      <c r="DA11" s="40"/>
      <c r="DB11" s="40"/>
      <c r="DC11" s="40"/>
      <c r="DD11" s="40"/>
      <c r="DE11" s="40"/>
      <c r="DF11" s="40"/>
      <c r="DG11" s="40"/>
      <c r="DH11" s="40"/>
      <c r="DI11" s="40"/>
      <c r="DJ11" s="40"/>
      <c r="DK11" s="40"/>
      <c r="DL11" s="40"/>
      <c r="DM11" s="40"/>
      <c r="DP11" s="721" t="s">
        <v>38</v>
      </c>
      <c r="DQ11" s="721"/>
      <c r="DR11" s="721"/>
      <c r="DS11" s="721"/>
      <c r="DT11" s="721"/>
      <c r="DU11" s="721"/>
      <c r="DV11" s="721"/>
      <c r="DW11" s="721"/>
      <c r="DX11" s="763" t="s">
        <v>39</v>
      </c>
      <c r="DY11" s="763"/>
      <c r="DZ11" s="763"/>
      <c r="EA11" s="763"/>
      <c r="EB11" s="763"/>
      <c r="EC11" s="16"/>
      <c r="ED11" s="718"/>
      <c r="EE11" s="718"/>
      <c r="EF11" s="718"/>
      <c r="EG11" s="718"/>
    </row>
    <row r="12" spans="1:137" ht="10.5" customHeight="1" x14ac:dyDescent="0.2">
      <c r="A12" s="688" t="s">
        <v>1</v>
      </c>
      <c r="B12" s="691" t="s">
        <v>131</v>
      </c>
      <c r="C12" s="693" t="s">
        <v>151</v>
      </c>
      <c r="D12" s="696" t="s">
        <v>5</v>
      </c>
      <c r="E12" s="698" t="s">
        <v>152</v>
      </c>
      <c r="F12" s="699"/>
      <c r="G12" s="699"/>
      <c r="H12" s="699"/>
      <c r="I12" s="699"/>
      <c r="J12" s="699"/>
      <c r="K12" s="699"/>
      <c r="L12" s="699"/>
      <c r="M12" s="699"/>
      <c r="N12" s="699"/>
      <c r="O12" s="699"/>
      <c r="P12" s="699"/>
      <c r="Q12" s="699"/>
      <c r="R12" s="699"/>
      <c r="S12" s="699"/>
      <c r="T12" s="699"/>
      <c r="U12" s="699"/>
      <c r="V12" s="699"/>
      <c r="W12" s="699"/>
      <c r="X12" s="699"/>
      <c r="Y12" s="699"/>
      <c r="Z12" s="699"/>
      <c r="AA12" s="699"/>
      <c r="AB12" s="699"/>
      <c r="AC12" s="699"/>
      <c r="AD12" s="699"/>
      <c r="AE12" s="699"/>
      <c r="AF12" s="699"/>
      <c r="AG12" s="699"/>
      <c r="AH12" s="699"/>
      <c r="AI12" s="699"/>
      <c r="AJ12" s="699"/>
      <c r="AK12" s="699"/>
      <c r="AL12" s="699"/>
      <c r="AM12" s="699"/>
      <c r="AN12" s="699"/>
      <c r="AO12" s="699"/>
      <c r="AP12" s="699"/>
      <c r="AQ12" s="699"/>
      <c r="AR12" s="699"/>
      <c r="AS12" s="699"/>
      <c r="AT12" s="699"/>
      <c r="AU12" s="699"/>
      <c r="AV12" s="699"/>
      <c r="AW12" s="699"/>
      <c r="AX12" s="699"/>
      <c r="AY12" s="699"/>
      <c r="AZ12" s="700"/>
      <c r="BA12" s="704" t="s">
        <v>148</v>
      </c>
      <c r="BB12" s="722" t="s">
        <v>40</v>
      </c>
      <c r="BC12" s="725" t="s">
        <v>143</v>
      </c>
      <c r="BD12" s="675" t="s">
        <v>11</v>
      </c>
      <c r="BE12" s="54">
        <v>1</v>
      </c>
      <c r="BF12" s="53">
        <v>2</v>
      </c>
      <c r="BG12" s="53">
        <v>3</v>
      </c>
      <c r="BH12" s="55">
        <v>4</v>
      </c>
      <c r="BI12" s="728" t="s">
        <v>2</v>
      </c>
      <c r="BJ12" s="728" t="s">
        <v>197</v>
      </c>
      <c r="BK12" s="56"/>
      <c r="BM12" s="688" t="s">
        <v>1</v>
      </c>
      <c r="BN12" s="691" t="s">
        <v>132</v>
      </c>
      <c r="BO12" s="704" t="s">
        <v>148</v>
      </c>
      <c r="BP12" s="722" t="s">
        <v>40</v>
      </c>
      <c r="BQ12" s="725" t="s">
        <v>143</v>
      </c>
      <c r="BR12" s="675" t="s">
        <v>11</v>
      </c>
      <c r="BS12" s="54">
        <v>1</v>
      </c>
      <c r="BT12" s="53">
        <v>2</v>
      </c>
      <c r="BU12" s="53">
        <v>3</v>
      </c>
      <c r="BV12" s="55">
        <v>4</v>
      </c>
      <c r="BW12" s="671" t="s">
        <v>144</v>
      </c>
      <c r="BX12" s="673"/>
      <c r="BY12" s="683" t="s">
        <v>149</v>
      </c>
      <c r="BZ12" s="674"/>
      <c r="CA12" s="669" t="s">
        <v>149</v>
      </c>
      <c r="CB12" s="674"/>
      <c r="CC12" s="669" t="s">
        <v>149</v>
      </c>
      <c r="CD12" s="674"/>
      <c r="CE12" s="669" t="s">
        <v>149</v>
      </c>
      <c r="CF12" s="674"/>
      <c r="CG12" s="669" t="s">
        <v>149</v>
      </c>
      <c r="CH12" s="674"/>
      <c r="CI12" s="669" t="s">
        <v>149</v>
      </c>
      <c r="CJ12" s="674"/>
      <c r="CK12" s="669" t="s">
        <v>149</v>
      </c>
      <c r="CL12" s="670"/>
      <c r="CM12" s="671" t="s">
        <v>144</v>
      </c>
      <c r="CN12" s="672"/>
      <c r="CO12" s="673" t="s">
        <v>145</v>
      </c>
      <c r="CP12" s="672"/>
      <c r="CQ12" s="733" t="s">
        <v>145</v>
      </c>
      <c r="CR12" s="672"/>
      <c r="CS12" s="733" t="s">
        <v>146</v>
      </c>
      <c r="CT12" s="672"/>
      <c r="CU12" s="733" t="s">
        <v>146</v>
      </c>
      <c r="CV12" s="734"/>
      <c r="CW12" s="40"/>
      <c r="CX12" s="40"/>
      <c r="CY12" s="40"/>
      <c r="CZ12" s="40"/>
      <c r="DA12" s="40"/>
      <c r="DB12" s="40"/>
      <c r="DC12" s="40"/>
      <c r="DD12" s="40"/>
      <c r="DE12" s="40"/>
      <c r="DF12" s="40"/>
      <c r="DG12" s="40"/>
      <c r="DH12" s="40"/>
      <c r="DI12" s="40"/>
      <c r="DJ12" s="40"/>
      <c r="DK12" s="40"/>
      <c r="DL12" s="40"/>
      <c r="DM12" s="40"/>
      <c r="DN12" s="40"/>
      <c r="DO12" s="40"/>
      <c r="DP12" s="721"/>
      <c r="DQ12" s="721"/>
      <c r="DR12" s="721"/>
      <c r="DS12" s="721"/>
      <c r="DT12" s="721"/>
      <c r="DU12" s="721"/>
      <c r="DV12" s="721"/>
      <c r="DW12" s="721"/>
      <c r="DX12" s="763"/>
      <c r="DY12" s="763"/>
      <c r="DZ12" s="763"/>
      <c r="EA12" s="763"/>
      <c r="EB12" s="763"/>
      <c r="EC12" s="16"/>
      <c r="ED12" s="16"/>
      <c r="EE12" s="16"/>
    </row>
    <row r="13" spans="1:137" ht="10.5" customHeight="1" x14ac:dyDescent="0.2">
      <c r="A13" s="689"/>
      <c r="B13" s="692"/>
      <c r="C13" s="694"/>
      <c r="D13" s="697"/>
      <c r="E13" s="701"/>
      <c r="F13" s="702"/>
      <c r="G13" s="702"/>
      <c r="H13" s="702"/>
      <c r="I13" s="702"/>
      <c r="J13" s="702"/>
      <c r="K13" s="702"/>
      <c r="L13" s="702"/>
      <c r="M13" s="702"/>
      <c r="N13" s="702"/>
      <c r="O13" s="702"/>
      <c r="P13" s="702"/>
      <c r="Q13" s="702"/>
      <c r="R13" s="702"/>
      <c r="S13" s="702"/>
      <c r="T13" s="702"/>
      <c r="U13" s="702"/>
      <c r="V13" s="702"/>
      <c r="W13" s="702"/>
      <c r="X13" s="702"/>
      <c r="Y13" s="702"/>
      <c r="Z13" s="702"/>
      <c r="AA13" s="702"/>
      <c r="AB13" s="702"/>
      <c r="AC13" s="702"/>
      <c r="AD13" s="702"/>
      <c r="AE13" s="702"/>
      <c r="AF13" s="702"/>
      <c r="AG13" s="702"/>
      <c r="AH13" s="702"/>
      <c r="AI13" s="702"/>
      <c r="AJ13" s="702"/>
      <c r="AK13" s="702"/>
      <c r="AL13" s="702"/>
      <c r="AM13" s="702"/>
      <c r="AN13" s="702"/>
      <c r="AO13" s="702"/>
      <c r="AP13" s="702"/>
      <c r="AQ13" s="702"/>
      <c r="AR13" s="702"/>
      <c r="AS13" s="702"/>
      <c r="AT13" s="702"/>
      <c r="AU13" s="702"/>
      <c r="AV13" s="702"/>
      <c r="AW13" s="702"/>
      <c r="AX13" s="702"/>
      <c r="AY13" s="702"/>
      <c r="AZ13" s="703"/>
      <c r="BA13" s="705"/>
      <c r="BB13" s="723"/>
      <c r="BC13" s="726"/>
      <c r="BD13" s="676"/>
      <c r="BE13" s="731" t="s">
        <v>41</v>
      </c>
      <c r="BF13" s="562" t="s">
        <v>42</v>
      </c>
      <c r="BG13" s="562" t="s">
        <v>43</v>
      </c>
      <c r="BH13" s="564" t="s">
        <v>44</v>
      </c>
      <c r="BI13" s="729"/>
      <c r="BJ13" s="729"/>
      <c r="BK13" s="56"/>
      <c r="BM13" s="689"/>
      <c r="BN13" s="692"/>
      <c r="BO13" s="705"/>
      <c r="BP13" s="723"/>
      <c r="BQ13" s="726"/>
      <c r="BR13" s="676"/>
      <c r="BS13" s="731" t="s">
        <v>41</v>
      </c>
      <c r="BT13" s="562" t="s">
        <v>42</v>
      </c>
      <c r="BU13" s="562" t="s">
        <v>43</v>
      </c>
      <c r="BV13" s="564" t="s">
        <v>44</v>
      </c>
      <c r="BW13" s="639" t="s">
        <v>45</v>
      </c>
      <c r="BX13" s="742"/>
      <c r="BY13" s="744" t="s">
        <v>46</v>
      </c>
      <c r="BZ13" s="572"/>
      <c r="CA13" s="572" t="s">
        <v>47</v>
      </c>
      <c r="CB13" s="572"/>
      <c r="CC13" s="572" t="s">
        <v>48</v>
      </c>
      <c r="CD13" s="572"/>
      <c r="CE13" s="572" t="s">
        <v>49</v>
      </c>
      <c r="CF13" s="572"/>
      <c r="CG13" s="572" t="s">
        <v>50</v>
      </c>
      <c r="CH13" s="572"/>
      <c r="CI13" s="572" t="s">
        <v>51</v>
      </c>
      <c r="CJ13" s="572"/>
      <c r="CK13" s="572" t="s">
        <v>52</v>
      </c>
      <c r="CL13" s="574"/>
      <c r="CM13" s="639" t="s">
        <v>53</v>
      </c>
      <c r="CN13" s="568"/>
      <c r="CO13" s="641" t="s">
        <v>54</v>
      </c>
      <c r="CP13" s="568"/>
      <c r="CQ13" s="568" t="s">
        <v>55</v>
      </c>
      <c r="CR13" s="568"/>
      <c r="CS13" s="583" t="s">
        <v>56</v>
      </c>
      <c r="CT13" s="584"/>
      <c r="CU13" s="566" t="s">
        <v>57</v>
      </c>
      <c r="CV13" s="567"/>
      <c r="CW13" s="40"/>
      <c r="CX13" s="40"/>
      <c r="CY13" s="40"/>
      <c r="CZ13" s="40"/>
      <c r="DA13" s="40"/>
      <c r="DB13" s="40"/>
      <c r="DC13" s="40"/>
      <c r="DD13" s="40"/>
      <c r="DE13" s="40"/>
      <c r="DF13" s="40"/>
      <c r="DG13" s="40"/>
      <c r="DH13" s="40"/>
      <c r="DI13" s="40"/>
      <c r="DJ13" s="40"/>
      <c r="DK13" s="40"/>
      <c r="DL13" s="40"/>
      <c r="DM13" s="40"/>
      <c r="DP13" s="721"/>
      <c r="DQ13" s="721"/>
      <c r="DR13" s="721"/>
      <c r="DS13" s="721"/>
      <c r="DT13" s="721"/>
      <c r="DU13" s="721"/>
      <c r="DV13" s="721"/>
      <c r="DW13" s="721"/>
      <c r="DX13" s="763"/>
      <c r="DY13" s="763"/>
      <c r="DZ13" s="763"/>
      <c r="EA13" s="763"/>
      <c r="EB13" s="763"/>
      <c r="EC13" s="16"/>
      <c r="ED13" s="16"/>
      <c r="EE13" s="16"/>
    </row>
    <row r="14" spans="1:137" ht="10.5" customHeight="1" x14ac:dyDescent="0.2">
      <c r="A14" s="689"/>
      <c r="B14" s="692"/>
      <c r="C14" s="694"/>
      <c r="D14" s="697"/>
      <c r="E14" s="527" t="s">
        <v>173</v>
      </c>
      <c r="F14" s="528"/>
      <c r="G14" s="528"/>
      <c r="H14" s="528"/>
      <c r="I14" s="528"/>
      <c r="J14" s="529" t="s">
        <v>174</v>
      </c>
      <c r="K14" s="530"/>
      <c r="L14" s="530"/>
      <c r="M14" s="531"/>
      <c r="N14" s="530" t="s">
        <v>175</v>
      </c>
      <c r="O14" s="530"/>
      <c r="P14" s="530"/>
      <c r="Q14" s="530"/>
      <c r="R14" s="532" t="s">
        <v>176</v>
      </c>
      <c r="S14" s="533"/>
      <c r="T14" s="534" t="s">
        <v>177</v>
      </c>
      <c r="U14" s="534"/>
      <c r="V14" s="534"/>
      <c r="W14" s="532" t="s">
        <v>178</v>
      </c>
      <c r="X14" s="533"/>
      <c r="Y14" s="288" t="s">
        <v>179</v>
      </c>
      <c r="Z14" s="535" t="s">
        <v>180</v>
      </c>
      <c r="AA14" s="534"/>
      <c r="AB14" s="534"/>
      <c r="AC14" s="534"/>
      <c r="AD14" s="527" t="s">
        <v>181</v>
      </c>
      <c r="AE14" s="528"/>
      <c r="AF14" s="528"/>
      <c r="AG14" s="528"/>
      <c r="AH14" s="536"/>
      <c r="AI14" s="537" t="s">
        <v>182</v>
      </c>
      <c r="AJ14" s="528"/>
      <c r="AK14" s="528"/>
      <c r="AL14" s="536"/>
      <c r="AM14" s="576" t="s">
        <v>183</v>
      </c>
      <c r="AN14" s="576"/>
      <c r="AO14" s="576"/>
      <c r="AP14" s="576"/>
      <c r="AQ14" s="537" t="s">
        <v>184</v>
      </c>
      <c r="AR14" s="528"/>
      <c r="AS14" s="528"/>
      <c r="AT14" s="528"/>
      <c r="AU14" s="536"/>
      <c r="AV14" s="528" t="s">
        <v>185</v>
      </c>
      <c r="AW14" s="528"/>
      <c r="AX14" s="528"/>
      <c r="AY14" s="528"/>
      <c r="AZ14" s="648"/>
      <c r="BA14" s="705"/>
      <c r="BB14" s="723"/>
      <c r="BC14" s="726"/>
      <c r="BD14" s="676"/>
      <c r="BE14" s="731"/>
      <c r="BF14" s="562"/>
      <c r="BG14" s="562"/>
      <c r="BH14" s="564"/>
      <c r="BI14" s="729"/>
      <c r="BJ14" s="729"/>
      <c r="BK14" s="56"/>
      <c r="BL14" s="58"/>
      <c r="BM14" s="689"/>
      <c r="BN14" s="692"/>
      <c r="BO14" s="705"/>
      <c r="BP14" s="723"/>
      <c r="BQ14" s="726"/>
      <c r="BR14" s="676"/>
      <c r="BS14" s="731"/>
      <c r="BT14" s="562"/>
      <c r="BU14" s="562"/>
      <c r="BV14" s="564"/>
      <c r="BW14" s="639"/>
      <c r="BX14" s="742"/>
      <c r="BY14" s="744"/>
      <c r="BZ14" s="572"/>
      <c r="CA14" s="572"/>
      <c r="CB14" s="572"/>
      <c r="CC14" s="572"/>
      <c r="CD14" s="572"/>
      <c r="CE14" s="572"/>
      <c r="CF14" s="572"/>
      <c r="CG14" s="572"/>
      <c r="CH14" s="572"/>
      <c r="CI14" s="572"/>
      <c r="CJ14" s="572"/>
      <c r="CK14" s="572"/>
      <c r="CL14" s="574"/>
      <c r="CM14" s="639"/>
      <c r="CN14" s="568"/>
      <c r="CO14" s="641"/>
      <c r="CP14" s="568"/>
      <c r="CQ14" s="568"/>
      <c r="CR14" s="568"/>
      <c r="CS14" s="585"/>
      <c r="CT14" s="586"/>
      <c r="CU14" s="568"/>
      <c r="CV14" s="569"/>
      <c r="CW14" s="40"/>
      <c r="CX14" s="40"/>
      <c r="CY14" s="40"/>
      <c r="CZ14" s="40"/>
      <c r="DA14" s="40"/>
      <c r="DB14" s="40"/>
      <c r="DC14" s="40"/>
      <c r="DD14" s="40"/>
      <c r="DE14" s="40"/>
      <c r="DF14" s="40"/>
      <c r="DG14" s="40"/>
      <c r="DH14" s="40"/>
      <c r="DI14" s="40"/>
      <c r="DJ14" s="16"/>
      <c r="DK14" s="16"/>
      <c r="DL14" s="40"/>
      <c r="DM14" s="40"/>
      <c r="EA14" s="16"/>
      <c r="EB14" s="41"/>
      <c r="EC14" s="16"/>
      <c r="ED14" s="16"/>
      <c r="EE14" s="16"/>
    </row>
    <row r="15" spans="1:137" ht="10.5" customHeight="1" x14ac:dyDescent="0.2">
      <c r="A15" s="689"/>
      <c r="B15" s="692"/>
      <c r="C15" s="694"/>
      <c r="D15" s="697"/>
      <c r="E15" s="594" t="s">
        <v>58</v>
      </c>
      <c r="F15" s="548" t="s">
        <v>59</v>
      </c>
      <c r="G15" s="548" t="s">
        <v>60</v>
      </c>
      <c r="H15" s="714" t="s">
        <v>61</v>
      </c>
      <c r="I15" s="715"/>
      <c r="J15" s="712" t="s">
        <v>62</v>
      </c>
      <c r="K15" s="510" t="s">
        <v>63</v>
      </c>
      <c r="L15" s="510" t="s">
        <v>64</v>
      </c>
      <c r="M15" s="508" t="s">
        <v>65</v>
      </c>
      <c r="N15" s="512" t="s">
        <v>66</v>
      </c>
      <c r="O15" s="510" t="s">
        <v>67</v>
      </c>
      <c r="P15" s="510" t="s">
        <v>68</v>
      </c>
      <c r="Q15" s="488" t="s">
        <v>69</v>
      </c>
      <c r="R15" s="506" t="s">
        <v>70</v>
      </c>
      <c r="S15" s="508" t="s">
        <v>71</v>
      </c>
      <c r="T15" s="512" t="s">
        <v>72</v>
      </c>
      <c r="U15" s="510" t="s">
        <v>73</v>
      </c>
      <c r="V15" s="488" t="s">
        <v>74</v>
      </c>
      <c r="W15" s="506" t="s">
        <v>75</v>
      </c>
      <c r="X15" s="508" t="s">
        <v>76</v>
      </c>
      <c r="Y15" s="684" t="s">
        <v>77</v>
      </c>
      <c r="Z15" s="506" t="s">
        <v>78</v>
      </c>
      <c r="AA15" s="510" t="s">
        <v>79</v>
      </c>
      <c r="AB15" s="510" t="s">
        <v>80</v>
      </c>
      <c r="AC15" s="488" t="s">
        <v>81</v>
      </c>
      <c r="AD15" s="594" t="s">
        <v>82</v>
      </c>
      <c r="AE15" s="548" t="s">
        <v>83</v>
      </c>
      <c r="AF15" s="548" t="s">
        <v>84</v>
      </c>
      <c r="AG15" s="548" t="s">
        <v>85</v>
      </c>
      <c r="AH15" s="596" t="s">
        <v>86</v>
      </c>
      <c r="AI15" s="598" t="s">
        <v>87</v>
      </c>
      <c r="AJ15" s="548" t="s">
        <v>88</v>
      </c>
      <c r="AK15" s="548" t="s">
        <v>89</v>
      </c>
      <c r="AL15" s="596" t="s">
        <v>90</v>
      </c>
      <c r="AM15" s="579" t="s">
        <v>91</v>
      </c>
      <c r="AN15" s="580"/>
      <c r="AO15" s="580"/>
      <c r="AP15" s="577" t="s">
        <v>190</v>
      </c>
      <c r="AQ15" s="598" t="s">
        <v>93</v>
      </c>
      <c r="AR15" s="548" t="s">
        <v>94</v>
      </c>
      <c r="AS15" s="548" t="s">
        <v>95</v>
      </c>
      <c r="AT15" s="548" t="s">
        <v>96</v>
      </c>
      <c r="AU15" s="596" t="s">
        <v>97</v>
      </c>
      <c r="AV15" s="589" t="s">
        <v>98</v>
      </c>
      <c r="AW15" s="655" t="s">
        <v>135</v>
      </c>
      <c r="AX15" s="548" t="s">
        <v>136</v>
      </c>
      <c r="AY15" s="548" t="s">
        <v>137</v>
      </c>
      <c r="AZ15" s="646" t="s">
        <v>138</v>
      </c>
      <c r="BA15" s="705"/>
      <c r="BB15" s="723"/>
      <c r="BC15" s="726"/>
      <c r="BD15" s="676"/>
      <c r="BE15" s="731"/>
      <c r="BF15" s="562"/>
      <c r="BG15" s="562"/>
      <c r="BH15" s="564"/>
      <c r="BI15" s="729"/>
      <c r="BJ15" s="729"/>
      <c r="BK15" s="56"/>
      <c r="BM15" s="689"/>
      <c r="BN15" s="692"/>
      <c r="BO15" s="705"/>
      <c r="BP15" s="723"/>
      <c r="BQ15" s="726"/>
      <c r="BR15" s="676"/>
      <c r="BS15" s="731"/>
      <c r="BT15" s="562"/>
      <c r="BU15" s="562"/>
      <c r="BV15" s="564"/>
      <c r="BW15" s="639"/>
      <c r="BX15" s="742"/>
      <c r="BY15" s="744"/>
      <c r="BZ15" s="572"/>
      <c r="CA15" s="572"/>
      <c r="CB15" s="572"/>
      <c r="CC15" s="572"/>
      <c r="CD15" s="572"/>
      <c r="CE15" s="572"/>
      <c r="CF15" s="572"/>
      <c r="CG15" s="572"/>
      <c r="CH15" s="572"/>
      <c r="CI15" s="572"/>
      <c r="CJ15" s="572"/>
      <c r="CK15" s="572"/>
      <c r="CL15" s="574"/>
      <c r="CM15" s="639"/>
      <c r="CN15" s="568"/>
      <c r="CO15" s="641"/>
      <c r="CP15" s="568"/>
      <c r="CQ15" s="568"/>
      <c r="CR15" s="568"/>
      <c r="CS15" s="585"/>
      <c r="CT15" s="586"/>
      <c r="CU15" s="568"/>
      <c r="CV15" s="569"/>
      <c r="CW15" s="40"/>
      <c r="CX15" s="40"/>
      <c r="CY15" s="40"/>
      <c r="CZ15" s="40"/>
      <c r="DA15" s="40"/>
      <c r="DB15" s="40"/>
      <c r="DC15" s="40"/>
      <c r="DD15" s="40"/>
      <c r="DE15" s="40"/>
      <c r="DF15" s="40"/>
      <c r="DG15" s="40"/>
      <c r="DH15" s="40"/>
      <c r="DI15" s="40"/>
      <c r="DJ15" s="40"/>
      <c r="DK15" s="40"/>
      <c r="DL15" s="40"/>
      <c r="DM15" s="40"/>
      <c r="DN15" s="40"/>
      <c r="DO15" s="16"/>
      <c r="DP15" s="40"/>
      <c r="DQ15" s="40"/>
      <c r="DR15" s="40"/>
      <c r="DS15" s="40"/>
      <c r="EA15" s="16"/>
      <c r="EB15" s="41"/>
      <c r="EC15" s="16"/>
      <c r="ED15" s="16"/>
      <c r="EE15" s="16"/>
    </row>
    <row r="16" spans="1:137" ht="10.5" customHeight="1" x14ac:dyDescent="0.2">
      <c r="A16" s="689"/>
      <c r="B16" s="692"/>
      <c r="C16" s="694"/>
      <c r="D16" s="697"/>
      <c r="E16" s="595"/>
      <c r="F16" s="593"/>
      <c r="G16" s="593"/>
      <c r="H16" s="716"/>
      <c r="I16" s="717"/>
      <c r="J16" s="713"/>
      <c r="K16" s="687"/>
      <c r="L16" s="687"/>
      <c r="M16" s="681"/>
      <c r="N16" s="513"/>
      <c r="O16" s="511"/>
      <c r="P16" s="511"/>
      <c r="Q16" s="682"/>
      <c r="R16" s="507"/>
      <c r="S16" s="509"/>
      <c r="T16" s="513"/>
      <c r="U16" s="511"/>
      <c r="V16" s="682"/>
      <c r="W16" s="507"/>
      <c r="X16" s="681"/>
      <c r="Y16" s="685"/>
      <c r="Z16" s="686"/>
      <c r="AA16" s="687"/>
      <c r="AB16" s="687"/>
      <c r="AC16" s="489"/>
      <c r="AD16" s="595"/>
      <c r="AE16" s="593"/>
      <c r="AF16" s="593"/>
      <c r="AG16" s="549"/>
      <c r="AH16" s="597"/>
      <c r="AI16" s="599"/>
      <c r="AJ16" s="549"/>
      <c r="AK16" s="593"/>
      <c r="AL16" s="597"/>
      <c r="AM16" s="581"/>
      <c r="AN16" s="582"/>
      <c r="AO16" s="582"/>
      <c r="AP16" s="578"/>
      <c r="AQ16" s="599"/>
      <c r="AR16" s="549"/>
      <c r="AS16" s="549"/>
      <c r="AT16" s="593"/>
      <c r="AU16" s="597"/>
      <c r="AV16" s="590"/>
      <c r="AW16" s="593"/>
      <c r="AX16" s="593"/>
      <c r="AY16" s="593"/>
      <c r="AZ16" s="647"/>
      <c r="BA16" s="705"/>
      <c r="BB16" s="723"/>
      <c r="BC16" s="726"/>
      <c r="BD16" s="676"/>
      <c r="BE16" s="731"/>
      <c r="BF16" s="562"/>
      <c r="BG16" s="562"/>
      <c r="BH16" s="564"/>
      <c r="BI16" s="729"/>
      <c r="BJ16" s="729"/>
      <c r="BK16" s="56"/>
      <c r="BM16" s="689"/>
      <c r="BN16" s="692"/>
      <c r="BO16" s="705"/>
      <c r="BP16" s="723"/>
      <c r="BQ16" s="726"/>
      <c r="BR16" s="676"/>
      <c r="BS16" s="731"/>
      <c r="BT16" s="562"/>
      <c r="BU16" s="562"/>
      <c r="BV16" s="564"/>
      <c r="BW16" s="640"/>
      <c r="BX16" s="743"/>
      <c r="BY16" s="745"/>
      <c r="BZ16" s="573"/>
      <c r="CA16" s="573"/>
      <c r="CB16" s="573"/>
      <c r="CC16" s="573"/>
      <c r="CD16" s="573"/>
      <c r="CE16" s="573"/>
      <c r="CF16" s="573"/>
      <c r="CG16" s="573"/>
      <c r="CH16" s="573"/>
      <c r="CI16" s="573"/>
      <c r="CJ16" s="573"/>
      <c r="CK16" s="573"/>
      <c r="CL16" s="575"/>
      <c r="CM16" s="640"/>
      <c r="CN16" s="570"/>
      <c r="CO16" s="642"/>
      <c r="CP16" s="570"/>
      <c r="CQ16" s="570"/>
      <c r="CR16" s="570"/>
      <c r="CS16" s="587"/>
      <c r="CT16" s="588"/>
      <c r="CU16" s="570"/>
      <c r="CV16" s="571"/>
      <c r="CW16" s="40"/>
      <c r="CX16" s="40"/>
      <c r="CY16" s="40"/>
      <c r="CZ16" s="40"/>
      <c r="DA16" s="40"/>
      <c r="DB16" s="40"/>
      <c r="DC16" s="40"/>
      <c r="DD16" s="40"/>
      <c r="DE16" s="40"/>
      <c r="DF16" s="40"/>
      <c r="DG16" s="40"/>
      <c r="DH16" s="40"/>
      <c r="DI16" s="40"/>
      <c r="DJ16" s="40"/>
      <c r="DK16" s="40"/>
      <c r="DL16" s="40"/>
      <c r="DM16" s="40"/>
      <c r="DN16" s="40"/>
      <c r="DO16" s="16"/>
      <c r="DP16" s="40"/>
      <c r="DQ16" s="40"/>
      <c r="DR16" s="40"/>
      <c r="DS16" s="40"/>
      <c r="EA16" s="16"/>
      <c r="EB16" s="41"/>
      <c r="EC16" s="16"/>
      <c r="ED16" s="16"/>
      <c r="EE16" s="16"/>
    </row>
    <row r="17" spans="1:142" ht="10.5" customHeight="1" x14ac:dyDescent="0.2">
      <c r="A17" s="689"/>
      <c r="B17" s="692"/>
      <c r="C17" s="694"/>
      <c r="D17" s="697"/>
      <c r="E17" s="660" t="s">
        <v>147</v>
      </c>
      <c r="F17" s="500" t="s">
        <v>147</v>
      </c>
      <c r="G17" s="500" t="s">
        <v>147</v>
      </c>
      <c r="H17" s="514" t="s">
        <v>147</v>
      </c>
      <c r="I17" s="515"/>
      <c r="J17" s="708" t="s">
        <v>186</v>
      </c>
      <c r="K17" s="662" t="s">
        <v>150</v>
      </c>
      <c r="L17" s="662" t="s">
        <v>150</v>
      </c>
      <c r="M17" s="711" t="s">
        <v>150</v>
      </c>
      <c r="N17" s="522" t="s">
        <v>150</v>
      </c>
      <c r="O17" s="662" t="s">
        <v>150</v>
      </c>
      <c r="P17" s="662" t="s">
        <v>150</v>
      </c>
      <c r="Q17" s="504" t="s">
        <v>150</v>
      </c>
      <c r="R17" s="518" t="s">
        <v>150</v>
      </c>
      <c r="S17" s="520" t="s">
        <v>150</v>
      </c>
      <c r="T17" s="522" t="s">
        <v>150</v>
      </c>
      <c r="U17" s="662" t="s">
        <v>150</v>
      </c>
      <c r="V17" s="504" t="s">
        <v>150</v>
      </c>
      <c r="W17" s="518" t="s">
        <v>150</v>
      </c>
      <c r="X17" s="711" t="s">
        <v>150</v>
      </c>
      <c r="Y17" s="773" t="s">
        <v>150</v>
      </c>
      <c r="Z17" s="518" t="s">
        <v>150</v>
      </c>
      <c r="AA17" s="662" t="s">
        <v>150</v>
      </c>
      <c r="AB17" s="662" t="s">
        <v>150</v>
      </c>
      <c r="AC17" s="504" t="s">
        <v>150</v>
      </c>
      <c r="AD17" s="660" t="s">
        <v>187</v>
      </c>
      <c r="AE17" s="500" t="s">
        <v>147</v>
      </c>
      <c r="AF17" s="500" t="s">
        <v>147</v>
      </c>
      <c r="AG17" s="500" t="s">
        <v>147</v>
      </c>
      <c r="AH17" s="539" t="s">
        <v>147</v>
      </c>
      <c r="AI17" s="542" t="s">
        <v>147</v>
      </c>
      <c r="AJ17" s="500" t="s">
        <v>147</v>
      </c>
      <c r="AK17" s="500" t="s">
        <v>147</v>
      </c>
      <c r="AL17" s="539" t="s">
        <v>147</v>
      </c>
      <c r="AM17" s="775" t="s">
        <v>147</v>
      </c>
      <c r="AN17" s="776"/>
      <c r="AO17" s="546"/>
      <c r="AP17" s="514" t="s">
        <v>147</v>
      </c>
      <c r="AQ17" s="542" t="s">
        <v>147</v>
      </c>
      <c r="AR17" s="500" t="s">
        <v>147</v>
      </c>
      <c r="AS17" s="500" t="s">
        <v>147</v>
      </c>
      <c r="AT17" s="500" t="s">
        <v>147</v>
      </c>
      <c r="AU17" s="539" t="s">
        <v>147</v>
      </c>
      <c r="AV17" s="546" t="s">
        <v>147</v>
      </c>
      <c r="AW17" s="500" t="s">
        <v>147</v>
      </c>
      <c r="AX17" s="605" t="s">
        <v>147</v>
      </c>
      <c r="AY17" s="605" t="s">
        <v>147</v>
      </c>
      <c r="AZ17" s="624" t="s">
        <v>147</v>
      </c>
      <c r="BA17" s="705"/>
      <c r="BB17" s="723"/>
      <c r="BC17" s="726"/>
      <c r="BD17" s="676"/>
      <c r="BE17" s="731"/>
      <c r="BF17" s="562"/>
      <c r="BG17" s="562"/>
      <c r="BH17" s="564"/>
      <c r="BI17" s="729"/>
      <c r="BJ17" s="729"/>
      <c r="BK17" s="56"/>
      <c r="BM17" s="689"/>
      <c r="BN17" s="692"/>
      <c r="BO17" s="705"/>
      <c r="BP17" s="723"/>
      <c r="BQ17" s="726"/>
      <c r="BR17" s="676"/>
      <c r="BS17" s="731"/>
      <c r="BT17" s="562"/>
      <c r="BU17" s="562"/>
      <c r="BV17" s="564"/>
      <c r="BW17" s="350" t="s">
        <v>99</v>
      </c>
      <c r="BX17" s="351"/>
      <c r="BY17" s="60"/>
      <c r="BZ17" s="61"/>
      <c r="CA17" s="62"/>
      <c r="CB17" s="61"/>
      <c r="CC17" s="63"/>
      <c r="CD17" s="59"/>
      <c r="CE17" s="62"/>
      <c r="CF17" s="61"/>
      <c r="CG17" s="62"/>
      <c r="CH17" s="61"/>
      <c r="CI17" s="62"/>
      <c r="CJ17" s="61"/>
      <c r="CK17" s="62"/>
      <c r="CL17" s="59"/>
      <c r="CM17" s="352"/>
      <c r="CN17" s="353"/>
      <c r="CO17" s="354"/>
      <c r="CP17" s="353"/>
      <c r="CQ17" s="355"/>
      <c r="CR17" s="355"/>
      <c r="CS17" s="356"/>
      <c r="CT17" s="353"/>
      <c r="CU17" s="356"/>
      <c r="CV17" s="357"/>
      <c r="CW17" s="40"/>
      <c r="CX17" s="40"/>
      <c r="CY17" s="40"/>
      <c r="CZ17" s="40"/>
      <c r="DA17" s="40"/>
      <c r="DB17" s="40"/>
      <c r="DC17" s="40"/>
      <c r="DD17" s="40"/>
      <c r="DE17" s="40"/>
      <c r="DF17" s="40"/>
      <c r="DG17" s="40"/>
      <c r="DH17" s="40"/>
      <c r="DI17" s="40"/>
      <c r="DJ17" s="781" t="s">
        <v>100</v>
      </c>
      <c r="DK17" s="782"/>
      <c r="DL17" s="40"/>
      <c r="DM17" s="40"/>
      <c r="DN17" s="40"/>
      <c r="DO17" s="64"/>
      <c r="DP17" s="64"/>
      <c r="DQ17" s="64"/>
      <c r="DR17" s="64"/>
      <c r="DS17" s="64"/>
      <c r="EA17" s="16"/>
      <c r="EB17" s="41"/>
      <c r="EC17" s="16"/>
      <c r="ED17" s="16"/>
      <c r="EE17" s="16"/>
    </row>
    <row r="18" spans="1:142" ht="10.5" customHeight="1" x14ac:dyDescent="0.2">
      <c r="A18" s="689"/>
      <c r="B18" s="692"/>
      <c r="C18" s="694"/>
      <c r="D18" s="697"/>
      <c r="E18" s="707"/>
      <c r="F18" s="544"/>
      <c r="G18" s="544"/>
      <c r="H18" s="516"/>
      <c r="I18" s="517"/>
      <c r="J18" s="709"/>
      <c r="K18" s="710"/>
      <c r="L18" s="663"/>
      <c r="M18" s="521"/>
      <c r="N18" s="523"/>
      <c r="O18" s="663"/>
      <c r="P18" s="663"/>
      <c r="Q18" s="505"/>
      <c r="R18" s="519"/>
      <c r="S18" s="521"/>
      <c r="T18" s="523"/>
      <c r="U18" s="663"/>
      <c r="V18" s="505"/>
      <c r="W18" s="519"/>
      <c r="X18" s="521"/>
      <c r="Y18" s="774"/>
      <c r="Z18" s="519"/>
      <c r="AA18" s="663"/>
      <c r="AB18" s="663"/>
      <c r="AC18" s="505"/>
      <c r="AD18" s="661"/>
      <c r="AE18" s="538"/>
      <c r="AF18" s="538"/>
      <c r="AG18" s="538"/>
      <c r="AH18" s="540"/>
      <c r="AI18" s="543"/>
      <c r="AJ18" s="538"/>
      <c r="AK18" s="538"/>
      <c r="AL18" s="540"/>
      <c r="AM18" s="777"/>
      <c r="AN18" s="778"/>
      <c r="AO18" s="547"/>
      <c r="AP18" s="541"/>
      <c r="AQ18" s="543"/>
      <c r="AR18" s="538"/>
      <c r="AS18" s="538"/>
      <c r="AT18" s="544"/>
      <c r="AU18" s="545"/>
      <c r="AV18" s="547"/>
      <c r="AW18" s="544"/>
      <c r="AX18" s="605"/>
      <c r="AY18" s="605"/>
      <c r="AZ18" s="635"/>
      <c r="BA18" s="705"/>
      <c r="BB18" s="723"/>
      <c r="BC18" s="726"/>
      <c r="BD18" s="676"/>
      <c r="BE18" s="731"/>
      <c r="BF18" s="562"/>
      <c r="BG18" s="562"/>
      <c r="BH18" s="564"/>
      <c r="BI18" s="729"/>
      <c r="BJ18" s="729"/>
      <c r="BK18" s="56"/>
      <c r="BM18" s="689"/>
      <c r="BN18" s="692"/>
      <c r="BO18" s="705"/>
      <c r="BP18" s="723"/>
      <c r="BQ18" s="726"/>
      <c r="BR18" s="676"/>
      <c r="BS18" s="731"/>
      <c r="BT18" s="562"/>
      <c r="BU18" s="562"/>
      <c r="BV18" s="564"/>
      <c r="BW18" s="652" t="s">
        <v>101</v>
      </c>
      <c r="BX18" s="783" t="s">
        <v>102</v>
      </c>
      <c r="BY18" s="786" t="s">
        <v>101</v>
      </c>
      <c r="BZ18" s="632" t="s">
        <v>102</v>
      </c>
      <c r="CA18" s="629" t="s">
        <v>101</v>
      </c>
      <c r="CB18" s="632" t="s">
        <v>102</v>
      </c>
      <c r="CC18" s="629" t="s">
        <v>101</v>
      </c>
      <c r="CD18" s="632" t="s">
        <v>102</v>
      </c>
      <c r="CE18" s="629" t="s">
        <v>101</v>
      </c>
      <c r="CF18" s="632" t="s">
        <v>102</v>
      </c>
      <c r="CG18" s="629" t="s">
        <v>101</v>
      </c>
      <c r="CH18" s="632" t="s">
        <v>102</v>
      </c>
      <c r="CI18" s="629" t="s">
        <v>101</v>
      </c>
      <c r="CJ18" s="632" t="s">
        <v>102</v>
      </c>
      <c r="CK18" s="629" t="s">
        <v>101</v>
      </c>
      <c r="CL18" s="678" t="s">
        <v>102</v>
      </c>
      <c r="CM18" s="652" t="s">
        <v>101</v>
      </c>
      <c r="CN18" s="643" t="s">
        <v>102</v>
      </c>
      <c r="CO18" s="649" t="s">
        <v>101</v>
      </c>
      <c r="CP18" s="643" t="s">
        <v>102</v>
      </c>
      <c r="CQ18" s="649" t="s">
        <v>101</v>
      </c>
      <c r="CR18" s="643" t="s">
        <v>102</v>
      </c>
      <c r="CS18" s="666" t="s">
        <v>101</v>
      </c>
      <c r="CT18" s="643" t="s">
        <v>102</v>
      </c>
      <c r="CU18" s="666" t="s">
        <v>101</v>
      </c>
      <c r="CV18" s="628" t="s">
        <v>102</v>
      </c>
      <c r="CW18" s="40"/>
      <c r="CX18" s="40"/>
      <c r="CY18" s="40"/>
      <c r="CZ18" s="40"/>
      <c r="DA18" s="40"/>
      <c r="DB18" s="40"/>
      <c r="DC18" s="40"/>
      <c r="DD18" s="40"/>
      <c r="DE18" s="40"/>
      <c r="DF18" s="40"/>
      <c r="DG18" s="40"/>
      <c r="DH18" s="40"/>
      <c r="DI18" s="40"/>
      <c r="DJ18" s="782"/>
      <c r="DK18" s="782"/>
      <c r="DL18" s="40"/>
      <c r="DM18" s="40"/>
      <c r="DN18" s="40"/>
      <c r="DO18" s="64"/>
      <c r="DP18" s="64"/>
      <c r="DQ18" s="64"/>
      <c r="DR18" s="64"/>
      <c r="DS18" s="64"/>
      <c r="EA18" s="16"/>
      <c r="EB18" s="735" t="s">
        <v>103</v>
      </c>
      <c r="EC18" s="736"/>
      <c r="ED18" s="736"/>
      <c r="EE18" s="16"/>
    </row>
    <row r="19" spans="1:142" ht="10.5" customHeight="1" x14ac:dyDescent="0.2">
      <c r="A19" s="689"/>
      <c r="B19" s="692"/>
      <c r="C19" s="694"/>
      <c r="D19" s="697"/>
      <c r="E19" s="550">
        <v>2</v>
      </c>
      <c r="F19" s="501">
        <v>2</v>
      </c>
      <c r="G19" s="501">
        <v>2</v>
      </c>
      <c r="H19" s="500">
        <v>2</v>
      </c>
      <c r="I19" s="553">
        <v>2</v>
      </c>
      <c r="J19" s="490">
        <v>1</v>
      </c>
      <c r="K19" s="492">
        <v>1</v>
      </c>
      <c r="L19" s="492">
        <v>1</v>
      </c>
      <c r="M19" s="494">
        <v>1</v>
      </c>
      <c r="N19" s="496">
        <v>1</v>
      </c>
      <c r="O19" s="492">
        <v>1</v>
      </c>
      <c r="P19" s="492">
        <v>1</v>
      </c>
      <c r="Q19" s="498">
        <v>1</v>
      </c>
      <c r="R19" s="502">
        <v>1</v>
      </c>
      <c r="S19" s="494">
        <v>1</v>
      </c>
      <c r="T19" s="496">
        <v>1</v>
      </c>
      <c r="U19" s="492">
        <v>1</v>
      </c>
      <c r="V19" s="498">
        <v>1</v>
      </c>
      <c r="W19" s="502">
        <v>1</v>
      </c>
      <c r="X19" s="494">
        <v>1</v>
      </c>
      <c r="Y19" s="658">
        <v>1</v>
      </c>
      <c r="Z19" s="502">
        <v>1</v>
      </c>
      <c r="AA19" s="492">
        <v>1</v>
      </c>
      <c r="AB19" s="492">
        <v>1</v>
      </c>
      <c r="AC19" s="498">
        <v>1</v>
      </c>
      <c r="AD19" s="550">
        <v>2</v>
      </c>
      <c r="AE19" s="501">
        <v>2</v>
      </c>
      <c r="AF19" s="501">
        <v>2</v>
      </c>
      <c r="AG19" s="501">
        <v>2</v>
      </c>
      <c r="AH19" s="558">
        <v>2</v>
      </c>
      <c r="AI19" s="560">
        <v>3</v>
      </c>
      <c r="AJ19" s="501">
        <v>3</v>
      </c>
      <c r="AK19" s="501">
        <v>3</v>
      </c>
      <c r="AL19" s="558">
        <v>3</v>
      </c>
      <c r="AM19" s="604">
        <v>3</v>
      </c>
      <c r="AN19" s="514">
        <v>3</v>
      </c>
      <c r="AO19" s="500">
        <v>3</v>
      </c>
      <c r="AP19" s="553">
        <v>3</v>
      </c>
      <c r="AQ19" s="560">
        <v>4</v>
      </c>
      <c r="AR19" s="501">
        <v>4</v>
      </c>
      <c r="AS19" s="501">
        <v>4</v>
      </c>
      <c r="AT19" s="500">
        <v>4</v>
      </c>
      <c r="AU19" s="539">
        <v>4</v>
      </c>
      <c r="AV19" s="546">
        <v>4</v>
      </c>
      <c r="AW19" s="500">
        <v>4</v>
      </c>
      <c r="AX19" s="605">
        <v>4</v>
      </c>
      <c r="AY19" s="605">
        <v>4</v>
      </c>
      <c r="AZ19" s="624">
        <v>4</v>
      </c>
      <c r="BA19" s="705"/>
      <c r="BB19" s="723"/>
      <c r="BC19" s="726"/>
      <c r="BD19" s="676"/>
      <c r="BE19" s="731"/>
      <c r="BF19" s="562"/>
      <c r="BG19" s="562"/>
      <c r="BH19" s="564"/>
      <c r="BI19" s="729"/>
      <c r="BJ19" s="729"/>
      <c r="BK19" s="56"/>
      <c r="BM19" s="689"/>
      <c r="BN19" s="692"/>
      <c r="BO19" s="705"/>
      <c r="BP19" s="723"/>
      <c r="BQ19" s="726"/>
      <c r="BR19" s="676"/>
      <c r="BS19" s="731"/>
      <c r="BT19" s="562"/>
      <c r="BU19" s="562"/>
      <c r="BV19" s="564"/>
      <c r="BW19" s="653"/>
      <c r="BX19" s="784"/>
      <c r="BY19" s="787"/>
      <c r="BZ19" s="633"/>
      <c r="CA19" s="630"/>
      <c r="CB19" s="633"/>
      <c r="CC19" s="630"/>
      <c r="CD19" s="633"/>
      <c r="CE19" s="630"/>
      <c r="CF19" s="633"/>
      <c r="CG19" s="630"/>
      <c r="CH19" s="633"/>
      <c r="CI19" s="630"/>
      <c r="CJ19" s="633"/>
      <c r="CK19" s="630"/>
      <c r="CL19" s="679"/>
      <c r="CM19" s="653"/>
      <c r="CN19" s="644"/>
      <c r="CO19" s="650"/>
      <c r="CP19" s="644"/>
      <c r="CQ19" s="650"/>
      <c r="CR19" s="644"/>
      <c r="CS19" s="667"/>
      <c r="CT19" s="644"/>
      <c r="CU19" s="667"/>
      <c r="CV19" s="628"/>
      <c r="CW19" s="40"/>
      <c r="CX19" s="40"/>
      <c r="CY19" s="40"/>
      <c r="CZ19" s="40"/>
      <c r="DA19" s="40"/>
      <c r="DB19" s="40"/>
      <c r="DC19" s="40"/>
      <c r="DD19" s="40"/>
      <c r="DE19" s="40"/>
      <c r="DF19" s="40"/>
      <c r="DG19" s="40"/>
      <c r="DH19" s="40"/>
      <c r="DI19" s="65" t="s">
        <v>104</v>
      </c>
      <c r="DJ19" s="626" t="s">
        <v>105</v>
      </c>
      <c r="DK19" s="626"/>
      <c r="DL19" s="626"/>
      <c r="DM19" s="66"/>
      <c r="DN19" s="67"/>
      <c r="DO19" s="67"/>
      <c r="DP19" s="67"/>
      <c r="DQ19" s="67"/>
      <c r="DR19" s="67"/>
      <c r="DS19" s="68"/>
      <c r="EA19" s="16"/>
      <c r="EB19" s="736"/>
      <c r="EC19" s="736"/>
      <c r="ED19" s="736"/>
      <c r="EE19" s="16"/>
    </row>
    <row r="20" spans="1:142" ht="10.5" customHeight="1" thickBot="1" x14ac:dyDescent="0.25">
      <c r="A20" s="689"/>
      <c r="B20" s="692"/>
      <c r="C20" s="694"/>
      <c r="D20" s="697"/>
      <c r="E20" s="551"/>
      <c r="F20" s="552"/>
      <c r="G20" s="552"/>
      <c r="H20" s="501"/>
      <c r="I20" s="554"/>
      <c r="J20" s="491"/>
      <c r="K20" s="493"/>
      <c r="L20" s="493"/>
      <c r="M20" s="495"/>
      <c r="N20" s="497"/>
      <c r="O20" s="493"/>
      <c r="P20" s="493"/>
      <c r="Q20" s="499"/>
      <c r="R20" s="503"/>
      <c r="S20" s="495"/>
      <c r="T20" s="497"/>
      <c r="U20" s="493"/>
      <c r="V20" s="499"/>
      <c r="W20" s="503"/>
      <c r="X20" s="494"/>
      <c r="Y20" s="659"/>
      <c r="Z20" s="502"/>
      <c r="AA20" s="492"/>
      <c r="AB20" s="492"/>
      <c r="AC20" s="499"/>
      <c r="AD20" s="551"/>
      <c r="AE20" s="552"/>
      <c r="AF20" s="552"/>
      <c r="AG20" s="552"/>
      <c r="AH20" s="559"/>
      <c r="AI20" s="561"/>
      <c r="AJ20" s="552"/>
      <c r="AK20" s="552"/>
      <c r="AL20" s="559"/>
      <c r="AM20" s="606"/>
      <c r="AN20" s="553"/>
      <c r="AO20" s="501"/>
      <c r="AP20" s="554"/>
      <c r="AQ20" s="561"/>
      <c r="AR20" s="552"/>
      <c r="AS20" s="552"/>
      <c r="AT20" s="501"/>
      <c r="AU20" s="558"/>
      <c r="AV20" s="604"/>
      <c r="AW20" s="501"/>
      <c r="AX20" s="500"/>
      <c r="AY20" s="500"/>
      <c r="AZ20" s="625"/>
      <c r="BA20" s="705"/>
      <c r="BB20" s="723"/>
      <c r="BC20" s="726"/>
      <c r="BD20" s="676"/>
      <c r="BE20" s="731"/>
      <c r="BF20" s="562"/>
      <c r="BG20" s="562"/>
      <c r="BH20" s="564"/>
      <c r="BI20" s="729"/>
      <c r="BJ20" s="729"/>
      <c r="BK20" s="56"/>
      <c r="BM20" s="689"/>
      <c r="BN20" s="692"/>
      <c r="BO20" s="705"/>
      <c r="BP20" s="723"/>
      <c r="BQ20" s="726"/>
      <c r="BR20" s="676"/>
      <c r="BS20" s="731"/>
      <c r="BT20" s="562"/>
      <c r="BU20" s="562"/>
      <c r="BV20" s="564"/>
      <c r="BW20" s="653"/>
      <c r="BX20" s="784"/>
      <c r="BY20" s="787"/>
      <c r="BZ20" s="633"/>
      <c r="CA20" s="630"/>
      <c r="CB20" s="633"/>
      <c r="CC20" s="630"/>
      <c r="CD20" s="633"/>
      <c r="CE20" s="630"/>
      <c r="CF20" s="633"/>
      <c r="CG20" s="630"/>
      <c r="CH20" s="633"/>
      <c r="CI20" s="630"/>
      <c r="CJ20" s="633"/>
      <c r="CK20" s="630"/>
      <c r="CL20" s="679"/>
      <c r="CM20" s="653"/>
      <c r="CN20" s="644"/>
      <c r="CO20" s="650"/>
      <c r="CP20" s="644"/>
      <c r="CQ20" s="650"/>
      <c r="CR20" s="644"/>
      <c r="CS20" s="667"/>
      <c r="CT20" s="644"/>
      <c r="CU20" s="667"/>
      <c r="CV20" s="628"/>
      <c r="DI20" s="65"/>
      <c r="DJ20" s="627"/>
      <c r="DK20" s="627"/>
      <c r="DL20" s="627"/>
      <c r="DM20" s="66"/>
      <c r="DN20" s="622" t="s">
        <v>106</v>
      </c>
      <c r="DO20" s="622"/>
      <c r="DP20" s="623">
        <f>$BI$64</f>
        <v>0</v>
      </c>
      <c r="DQ20" s="623"/>
      <c r="DR20" s="67"/>
      <c r="DS20" s="68"/>
      <c r="EA20" s="16"/>
      <c r="EB20" s="41"/>
      <c r="EC20" s="16"/>
      <c r="ED20" s="16"/>
      <c r="EE20" s="16"/>
    </row>
    <row r="21" spans="1:142" ht="13.95" customHeight="1" x14ac:dyDescent="0.15">
      <c r="A21" s="689"/>
      <c r="B21" s="692"/>
      <c r="C21" s="695"/>
      <c r="D21" s="697"/>
      <c r="E21" s="324" t="s">
        <v>189</v>
      </c>
      <c r="F21" s="325"/>
      <c r="G21" s="325"/>
      <c r="H21" s="326"/>
      <c r="I21" s="327"/>
      <c r="J21" s="69"/>
      <c r="K21" s="70"/>
      <c r="L21" s="70"/>
      <c r="M21" s="266"/>
      <c r="N21" s="255"/>
      <c r="O21" s="71"/>
      <c r="P21" s="71"/>
      <c r="Q21" s="285"/>
      <c r="R21" s="286"/>
      <c r="S21" s="266"/>
      <c r="T21" s="255"/>
      <c r="U21" s="71"/>
      <c r="V21" s="285"/>
      <c r="W21" s="286"/>
      <c r="X21" s="287"/>
      <c r="Y21" s="289"/>
      <c r="Z21" s="265"/>
      <c r="AA21" s="70"/>
      <c r="AB21" s="70"/>
      <c r="AC21" s="245"/>
      <c r="AD21" s="324"/>
      <c r="AE21" s="331"/>
      <c r="AF21" s="331"/>
      <c r="AG21" s="331"/>
      <c r="AH21" s="332"/>
      <c r="AI21" s="333"/>
      <c r="AJ21" s="331"/>
      <c r="AK21" s="334"/>
      <c r="AL21" s="335"/>
      <c r="AM21" s="336" t="s">
        <v>191</v>
      </c>
      <c r="AN21" s="337" t="s">
        <v>192</v>
      </c>
      <c r="AO21" s="338" t="s">
        <v>193</v>
      </c>
      <c r="AP21" s="339"/>
      <c r="AQ21" s="340"/>
      <c r="AR21" s="331"/>
      <c r="AS21" s="331"/>
      <c r="AT21" s="331"/>
      <c r="AU21" s="341"/>
      <c r="AV21" s="342"/>
      <c r="AW21" s="331"/>
      <c r="AX21" s="325"/>
      <c r="AY21" s="325"/>
      <c r="AZ21" s="343"/>
      <c r="BA21" s="706"/>
      <c r="BB21" s="724"/>
      <c r="BC21" s="727"/>
      <c r="BD21" s="677"/>
      <c r="BE21" s="732"/>
      <c r="BF21" s="563"/>
      <c r="BG21" s="563"/>
      <c r="BH21" s="565"/>
      <c r="BI21" s="730"/>
      <c r="BJ21" s="730"/>
      <c r="BK21" s="56"/>
      <c r="BM21" s="689"/>
      <c r="BN21" s="692"/>
      <c r="BO21" s="706"/>
      <c r="BP21" s="724"/>
      <c r="BQ21" s="727"/>
      <c r="BR21" s="677"/>
      <c r="BS21" s="732"/>
      <c r="BT21" s="563"/>
      <c r="BU21" s="563"/>
      <c r="BV21" s="565"/>
      <c r="BW21" s="654"/>
      <c r="BX21" s="785"/>
      <c r="BY21" s="788"/>
      <c r="BZ21" s="634"/>
      <c r="CA21" s="631"/>
      <c r="CB21" s="634"/>
      <c r="CC21" s="631"/>
      <c r="CD21" s="634"/>
      <c r="CE21" s="631"/>
      <c r="CF21" s="634"/>
      <c r="CG21" s="631"/>
      <c r="CH21" s="634"/>
      <c r="CI21" s="631"/>
      <c r="CJ21" s="634"/>
      <c r="CK21" s="631"/>
      <c r="CL21" s="680"/>
      <c r="CM21" s="654"/>
      <c r="CN21" s="645"/>
      <c r="CO21" s="651"/>
      <c r="CP21" s="645"/>
      <c r="CQ21" s="651"/>
      <c r="CR21" s="645"/>
      <c r="CS21" s="668"/>
      <c r="CT21" s="645"/>
      <c r="CU21" s="668"/>
      <c r="CV21" s="628"/>
      <c r="DH21" s="779" t="s">
        <v>224</v>
      </c>
      <c r="DI21" s="637" t="s">
        <v>109</v>
      </c>
      <c r="DJ21" s="637" t="s">
        <v>107</v>
      </c>
      <c r="DK21" s="664" t="s">
        <v>108</v>
      </c>
      <c r="DL21" s="656" t="s">
        <v>202</v>
      </c>
      <c r="DM21" s="72"/>
      <c r="DN21" s="622"/>
      <c r="DO21" s="622"/>
      <c r="DP21" s="623"/>
      <c r="DQ21" s="623"/>
      <c r="DR21" s="67"/>
      <c r="DS21" s="72"/>
      <c r="EA21" s="612" t="s">
        <v>109</v>
      </c>
      <c r="EB21" s="614" t="s">
        <v>110</v>
      </c>
      <c r="EC21" s="616" t="s">
        <v>111</v>
      </c>
      <c r="ED21" s="618" t="s">
        <v>112</v>
      </c>
      <c r="EE21" s="620" t="s">
        <v>113</v>
      </c>
    </row>
    <row r="22" spans="1:142" ht="10.95" customHeight="1" thickBot="1" x14ac:dyDescent="0.2">
      <c r="A22" s="690"/>
      <c r="B22" s="692"/>
      <c r="C22" s="74">
        <v>10</v>
      </c>
      <c r="D22" s="75"/>
      <c r="E22" s="328">
        <v>2</v>
      </c>
      <c r="F22" s="329">
        <v>2</v>
      </c>
      <c r="G22" s="329">
        <v>2</v>
      </c>
      <c r="H22" s="330">
        <v>2</v>
      </c>
      <c r="I22" s="330">
        <v>2</v>
      </c>
      <c r="J22" s="76">
        <v>2</v>
      </c>
      <c r="K22" s="77">
        <v>2</v>
      </c>
      <c r="L22" s="77">
        <v>2</v>
      </c>
      <c r="M22" s="268">
        <v>2</v>
      </c>
      <c r="N22" s="256">
        <v>2</v>
      </c>
      <c r="O22" s="77">
        <v>2</v>
      </c>
      <c r="P22" s="77">
        <v>2</v>
      </c>
      <c r="Q22" s="246">
        <v>2</v>
      </c>
      <c r="R22" s="267">
        <v>2</v>
      </c>
      <c r="S22" s="268">
        <v>2</v>
      </c>
      <c r="T22" s="256">
        <v>2</v>
      </c>
      <c r="U22" s="77">
        <v>2</v>
      </c>
      <c r="V22" s="246">
        <v>2</v>
      </c>
      <c r="W22" s="267">
        <v>2</v>
      </c>
      <c r="X22" s="268">
        <v>2</v>
      </c>
      <c r="Y22" s="290">
        <v>2</v>
      </c>
      <c r="Z22" s="267">
        <v>2</v>
      </c>
      <c r="AA22" s="77">
        <v>2</v>
      </c>
      <c r="AB22" s="77">
        <v>2</v>
      </c>
      <c r="AC22" s="246">
        <v>2</v>
      </c>
      <c r="AD22" s="328">
        <v>2</v>
      </c>
      <c r="AE22" s="329">
        <v>2</v>
      </c>
      <c r="AF22" s="329">
        <v>2</v>
      </c>
      <c r="AG22" s="329">
        <v>2</v>
      </c>
      <c r="AH22" s="344">
        <v>2</v>
      </c>
      <c r="AI22" s="345">
        <v>2</v>
      </c>
      <c r="AJ22" s="329">
        <v>2</v>
      </c>
      <c r="AK22" s="329">
        <v>2</v>
      </c>
      <c r="AL22" s="344">
        <v>4</v>
      </c>
      <c r="AM22" s="346">
        <v>2</v>
      </c>
      <c r="AN22" s="347">
        <v>2</v>
      </c>
      <c r="AO22" s="329">
        <v>2</v>
      </c>
      <c r="AP22" s="330">
        <v>4</v>
      </c>
      <c r="AQ22" s="345">
        <v>2</v>
      </c>
      <c r="AR22" s="329">
        <v>2</v>
      </c>
      <c r="AS22" s="329">
        <v>2</v>
      </c>
      <c r="AT22" s="329">
        <v>2</v>
      </c>
      <c r="AU22" s="344">
        <v>2</v>
      </c>
      <c r="AV22" s="346">
        <v>2</v>
      </c>
      <c r="AW22" s="329">
        <v>2</v>
      </c>
      <c r="AX22" s="348">
        <v>2</v>
      </c>
      <c r="AY22" s="348">
        <v>2</v>
      </c>
      <c r="AZ22" s="349">
        <v>2</v>
      </c>
      <c r="BA22" s="78">
        <v>40</v>
      </c>
      <c r="BB22" s="79"/>
      <c r="BC22" s="80">
        <v>60</v>
      </c>
      <c r="BD22" s="75"/>
      <c r="BE22" s="78">
        <v>40</v>
      </c>
      <c r="BF22" s="79">
        <v>20</v>
      </c>
      <c r="BG22" s="79">
        <v>20</v>
      </c>
      <c r="BH22" s="81">
        <v>20</v>
      </c>
      <c r="BI22" s="82">
        <v>100</v>
      </c>
      <c r="BJ22" s="82"/>
      <c r="BK22" s="83"/>
      <c r="BM22" s="690"/>
      <c r="BN22" s="692"/>
      <c r="BO22" s="415">
        <f>BA22</f>
        <v>40</v>
      </c>
      <c r="BP22" s="416"/>
      <c r="BQ22" s="417">
        <f>BC22</f>
        <v>60</v>
      </c>
      <c r="BR22" s="418"/>
      <c r="BS22" s="415">
        <f>BE22</f>
        <v>40</v>
      </c>
      <c r="BT22" s="416">
        <f>BF22</f>
        <v>20</v>
      </c>
      <c r="BU22" s="416">
        <f>BG22</f>
        <v>20</v>
      </c>
      <c r="BV22" s="419">
        <f>BH22</f>
        <v>20</v>
      </c>
      <c r="BW22" s="420">
        <v>10</v>
      </c>
      <c r="BX22" s="421"/>
      <c r="BY22" s="422">
        <v>8</v>
      </c>
      <c r="BZ22" s="423"/>
      <c r="CA22" s="424">
        <v>8</v>
      </c>
      <c r="CB22" s="423"/>
      <c r="CC22" s="424">
        <v>4</v>
      </c>
      <c r="CD22" s="423"/>
      <c r="CE22" s="424">
        <v>6</v>
      </c>
      <c r="CF22" s="423"/>
      <c r="CG22" s="424">
        <v>4</v>
      </c>
      <c r="CH22" s="423"/>
      <c r="CI22" s="424">
        <v>2</v>
      </c>
      <c r="CJ22" s="423"/>
      <c r="CK22" s="424">
        <v>8</v>
      </c>
      <c r="CL22" s="425"/>
      <c r="CM22" s="420">
        <v>10</v>
      </c>
      <c r="CN22" s="426"/>
      <c r="CO22" s="427">
        <v>10</v>
      </c>
      <c r="CP22" s="426"/>
      <c r="CQ22" s="428">
        <v>10</v>
      </c>
      <c r="CR22" s="428"/>
      <c r="CS22" s="429">
        <v>10</v>
      </c>
      <c r="CT22" s="426"/>
      <c r="CU22" s="429">
        <v>10</v>
      </c>
      <c r="CV22" s="430"/>
      <c r="DH22" s="780"/>
      <c r="DI22" s="638"/>
      <c r="DJ22" s="638"/>
      <c r="DK22" s="665"/>
      <c r="DL22" s="657"/>
      <c r="DM22" s="72"/>
      <c r="DN22" s="622" t="s">
        <v>114</v>
      </c>
      <c r="DO22" s="622"/>
      <c r="DP22" s="623">
        <f>EL27</f>
        <v>0</v>
      </c>
      <c r="DQ22" s="623"/>
      <c r="DR22" s="67"/>
      <c r="DS22" s="72"/>
      <c r="EA22" s="613"/>
      <c r="EB22" s="615"/>
      <c r="EC22" s="617"/>
      <c r="ED22" s="619"/>
      <c r="EE22" s="621"/>
    </row>
    <row r="23" spans="1:142" ht="13.2" customHeight="1" x14ac:dyDescent="0.2">
      <c r="A23" s="84">
        <v>1</v>
      </c>
      <c r="B23" s="85"/>
      <c r="C23" s="86">
        <f>アンケート集計!H4</f>
        <v>0</v>
      </c>
      <c r="D23" s="241" t="str">
        <f>IF(C23&gt;=10,"A",IF(C23&gt;=4,"B","C"))</f>
        <v>C</v>
      </c>
      <c r="E23" s="87"/>
      <c r="F23" s="88"/>
      <c r="G23" s="88"/>
      <c r="H23" s="247"/>
      <c r="I23" s="247"/>
      <c r="J23" s="87"/>
      <c r="K23" s="88"/>
      <c r="L23" s="88"/>
      <c r="M23" s="270"/>
      <c r="N23" s="257"/>
      <c r="O23" s="88"/>
      <c r="P23" s="88"/>
      <c r="Q23" s="247"/>
      <c r="R23" s="269"/>
      <c r="S23" s="270"/>
      <c r="T23" s="257"/>
      <c r="U23" s="88"/>
      <c r="V23" s="247"/>
      <c r="W23" s="269"/>
      <c r="X23" s="270"/>
      <c r="Y23" s="291"/>
      <c r="Z23" s="269"/>
      <c r="AA23" s="88"/>
      <c r="AB23" s="88"/>
      <c r="AC23" s="247"/>
      <c r="AD23" s="87"/>
      <c r="AE23" s="88"/>
      <c r="AF23" s="88"/>
      <c r="AG23" s="88"/>
      <c r="AH23" s="270"/>
      <c r="AI23" s="269"/>
      <c r="AJ23" s="88"/>
      <c r="AK23" s="88"/>
      <c r="AL23" s="270"/>
      <c r="AM23" s="257"/>
      <c r="AN23" s="291"/>
      <c r="AO23" s="88"/>
      <c r="AP23" s="247"/>
      <c r="AQ23" s="269"/>
      <c r="AR23" s="88"/>
      <c r="AS23" s="88"/>
      <c r="AT23" s="88"/>
      <c r="AU23" s="270"/>
      <c r="AV23" s="257"/>
      <c r="AW23" s="88"/>
      <c r="AX23" s="89"/>
      <c r="AY23" s="89"/>
      <c r="AZ23" s="90"/>
      <c r="BA23" s="91">
        <f>SUM(J23:AC23)*2</f>
        <v>0</v>
      </c>
      <c r="BB23" s="242" t="str">
        <f>IF(BA23&gt;=30,"A",IF(BA23&gt;=16,"B","C"))</f>
        <v>C</v>
      </c>
      <c r="BC23" s="92">
        <f>SUM(E23:I23,AD23:AK23,AM23:AO23,AQ23:AZ23)*2+AL23*4+AP23*4</f>
        <v>0</v>
      </c>
      <c r="BD23" s="241" t="str">
        <f>IF(BC23&gt;=46,"A",IF(BC23&gt;=26,"B","C"))</f>
        <v>C</v>
      </c>
      <c r="BE23" s="91">
        <f>SUM(J23:AC23)*2</f>
        <v>0</v>
      </c>
      <c r="BF23" s="92">
        <f>SUM(E23:I23,AD23:AH23)*2</f>
        <v>0</v>
      </c>
      <c r="BG23" s="92">
        <f>SUM(AI23:AK23,AM23:AO23)*2+AL23*4+AP23*4</f>
        <v>0</v>
      </c>
      <c r="BH23" s="93">
        <f>SUM(AQ23:AZ23)*2</f>
        <v>0</v>
      </c>
      <c r="BI23" s="94">
        <f>BA23+BC23</f>
        <v>0</v>
      </c>
      <c r="BJ23" s="381">
        <f>(BI23-$BI$65)/$BJ$65*10+50</f>
        <v>14.234383637368708</v>
      </c>
      <c r="BK23" s="96"/>
      <c r="BL23" s="97"/>
      <c r="BM23" s="84">
        <f t="shared" ref="BM23:BM62" si="0">A23</f>
        <v>1</v>
      </c>
      <c r="BN23" s="85">
        <f t="shared" ref="BN23:BN62" si="1">B23</f>
        <v>0</v>
      </c>
      <c r="BO23" s="431">
        <f>BA23/$BA$22*100</f>
        <v>0</v>
      </c>
      <c r="BP23" s="432" t="str">
        <f t="shared" ref="BP23:BR38" si="2">BB23</f>
        <v>C</v>
      </c>
      <c r="BQ23" s="432">
        <f>BC23/$BC$22*100</f>
        <v>0</v>
      </c>
      <c r="BR23" s="433" t="str">
        <f t="shared" si="2"/>
        <v>C</v>
      </c>
      <c r="BS23" s="431">
        <f>BE23/$BS$22*100</f>
        <v>0</v>
      </c>
      <c r="BT23" s="432">
        <f>BF23/$BT$22*100</f>
        <v>0</v>
      </c>
      <c r="BU23" s="432">
        <f>BG23/$BU$22*100</f>
        <v>0</v>
      </c>
      <c r="BV23" s="433">
        <f>BH23/$BV$22*100</f>
        <v>0</v>
      </c>
      <c r="BW23" s="414">
        <f>SUM(E23:I23)*2</f>
        <v>0</v>
      </c>
      <c r="BX23" s="434">
        <f>BW23/$BW$22*100</f>
        <v>0</v>
      </c>
      <c r="BY23" s="414">
        <f>SUM(J23:M23)*2</f>
        <v>0</v>
      </c>
      <c r="BZ23" s="435">
        <f>BY23/$BY$22*100</f>
        <v>0</v>
      </c>
      <c r="CA23" s="436">
        <f>SUM(N23:Q23)*2</f>
        <v>0</v>
      </c>
      <c r="CB23" s="435">
        <f>CA23/$CA$22*100</f>
        <v>0</v>
      </c>
      <c r="CC23" s="436">
        <f>SUM(R23:S23)*2</f>
        <v>0</v>
      </c>
      <c r="CD23" s="435">
        <f>CC23/$CC$22*100</f>
        <v>0</v>
      </c>
      <c r="CE23" s="436">
        <f>SUM(T23:V23)*2</f>
        <v>0</v>
      </c>
      <c r="CF23" s="435">
        <f>CE23/$CE$22*100</f>
        <v>0</v>
      </c>
      <c r="CG23" s="436">
        <f>SUM(W23:X23)*2</f>
        <v>0</v>
      </c>
      <c r="CH23" s="435">
        <f>CG23/$CG$22*100</f>
        <v>0</v>
      </c>
      <c r="CI23" s="436">
        <f>Y23*2</f>
        <v>0</v>
      </c>
      <c r="CJ23" s="435">
        <f>CI23/$CI$22*100</f>
        <v>0</v>
      </c>
      <c r="CK23" s="436">
        <f>SUM(Z23:AC23)*2</f>
        <v>0</v>
      </c>
      <c r="CL23" s="434">
        <f>CK23/$CK$22*100</f>
        <v>0</v>
      </c>
      <c r="CM23" s="414">
        <f>SUM(AD23:AH23)*2</f>
        <v>0</v>
      </c>
      <c r="CN23" s="435">
        <f>CM23/$CM$22*100</f>
        <v>0</v>
      </c>
      <c r="CO23" s="437">
        <f>SUM(AI23:AK23)*2+AL23*4</f>
        <v>0</v>
      </c>
      <c r="CP23" s="435">
        <f>CO23/$CO$22*100</f>
        <v>0</v>
      </c>
      <c r="CQ23" s="437">
        <f>SUM(AM23:AO23)*2+AP23*4</f>
        <v>0</v>
      </c>
      <c r="CR23" s="435">
        <f>CQ23/$CQ$22*100</f>
        <v>0</v>
      </c>
      <c r="CS23" s="436">
        <f>SUM(AQ23:AU23)*2</f>
        <v>0</v>
      </c>
      <c r="CT23" s="435">
        <f>CS23/$CS$22*100</f>
        <v>0</v>
      </c>
      <c r="CU23" s="436">
        <f>SUM(AV23:AZ23)*2</f>
        <v>0</v>
      </c>
      <c r="CV23" s="438">
        <f>CU23/$CU$22*100</f>
        <v>0</v>
      </c>
      <c r="CW23" s="98"/>
      <c r="CX23" s="98"/>
      <c r="CY23" s="98"/>
      <c r="CZ23" s="98"/>
      <c r="DA23" s="98"/>
      <c r="DB23" s="98"/>
      <c r="DC23" s="98"/>
      <c r="DD23" s="98"/>
      <c r="DE23" s="98"/>
      <c r="DF23" s="98"/>
      <c r="DG23" s="98"/>
      <c r="DH23" s="457">
        <v>1</v>
      </c>
      <c r="DI23" s="230">
        <f t="shared" ref="DI23:DI62" si="3">A23</f>
        <v>1</v>
      </c>
      <c r="DJ23" s="233">
        <f t="shared" ref="DJ23:DJ62" si="4">B23</f>
        <v>0</v>
      </c>
      <c r="DK23" s="99">
        <f t="shared" ref="DK23:DK62" si="5">BI23</f>
        <v>0</v>
      </c>
      <c r="DL23" s="100">
        <f t="shared" ref="DL23:DL62" si="6">BJ23</f>
        <v>14.234383637368708</v>
      </c>
      <c r="DM23" s="101"/>
      <c r="DN23" s="622"/>
      <c r="DO23" s="622"/>
      <c r="DP23" s="623"/>
      <c r="DQ23" s="623"/>
      <c r="DR23" s="16"/>
      <c r="DS23" s="16"/>
      <c r="EA23" s="236">
        <f t="shared" ref="EA23:EA62" si="7">A23</f>
        <v>1</v>
      </c>
      <c r="EB23" s="238">
        <f t="shared" ref="EB23:EB62" si="8">B23</f>
        <v>0</v>
      </c>
      <c r="EC23" s="102">
        <f t="shared" ref="EC23:EC62" si="9">BI23</f>
        <v>0</v>
      </c>
      <c r="ED23" s="103">
        <f t="shared" ref="ED23:ED62" si="10">BI23-$BI$64</f>
        <v>0</v>
      </c>
      <c r="EE23" s="104">
        <f>ED23^2</f>
        <v>0</v>
      </c>
      <c r="EG23" s="611" t="s">
        <v>115</v>
      </c>
      <c r="EH23" s="611"/>
      <c r="EI23" s="611"/>
      <c r="EJ23" s="105"/>
      <c r="EK23" s="105"/>
      <c r="EL23" s="105"/>
    </row>
    <row r="24" spans="1:142" ht="13.2" customHeight="1" x14ac:dyDescent="0.2">
      <c r="A24" s="106">
        <v>2</v>
      </c>
      <c r="B24" s="107"/>
      <c r="C24" s="108">
        <f>アンケート集計!H5</f>
        <v>0</v>
      </c>
      <c r="D24" s="369" t="str">
        <f>IF(C24&gt;=10,"A",IF(C24&gt;=4,"B","C"))</f>
        <v>C</v>
      </c>
      <c r="E24" s="109"/>
      <c r="F24" s="110"/>
      <c r="G24" s="110"/>
      <c r="H24" s="248"/>
      <c r="I24" s="248"/>
      <c r="J24" s="109"/>
      <c r="K24" s="110"/>
      <c r="L24" s="110"/>
      <c r="M24" s="272"/>
      <c r="N24" s="258"/>
      <c r="O24" s="110"/>
      <c r="P24" s="110"/>
      <c r="Q24" s="248"/>
      <c r="R24" s="271"/>
      <c r="S24" s="272"/>
      <c r="T24" s="258"/>
      <c r="U24" s="110"/>
      <c r="V24" s="248"/>
      <c r="W24" s="271"/>
      <c r="X24" s="272"/>
      <c r="Y24" s="292"/>
      <c r="Z24" s="271"/>
      <c r="AA24" s="110"/>
      <c r="AB24" s="110"/>
      <c r="AC24" s="248"/>
      <c r="AD24" s="109"/>
      <c r="AE24" s="110"/>
      <c r="AF24" s="110"/>
      <c r="AG24" s="110"/>
      <c r="AH24" s="272"/>
      <c r="AI24" s="271"/>
      <c r="AJ24" s="110"/>
      <c r="AK24" s="110"/>
      <c r="AL24" s="272"/>
      <c r="AM24" s="258"/>
      <c r="AN24" s="292"/>
      <c r="AO24" s="110"/>
      <c r="AP24" s="248"/>
      <c r="AQ24" s="271"/>
      <c r="AR24" s="110"/>
      <c r="AS24" s="110"/>
      <c r="AT24" s="110"/>
      <c r="AU24" s="272"/>
      <c r="AV24" s="258"/>
      <c r="AW24" s="110"/>
      <c r="AX24" s="110"/>
      <c r="AY24" s="110"/>
      <c r="AZ24" s="111"/>
      <c r="BA24" s="112">
        <f>SUM(J24:AC24)*2</f>
        <v>0</v>
      </c>
      <c r="BB24" s="368" t="str">
        <f>IF(BA24&gt;=30,"A",IF(BA24&gt;=16,"B","C"))</f>
        <v>C</v>
      </c>
      <c r="BC24" s="113">
        <f>SUM(E24:I24,AD24:AK24,AM24:AO24,AQ24:AZ24)*2+AL24*4+AP24*4</f>
        <v>0</v>
      </c>
      <c r="BD24" s="369" t="str">
        <f>IF(BC24&gt;=46,"A",IF(BC24&gt;=26,"B","C"))</f>
        <v>C</v>
      </c>
      <c r="BE24" s="112">
        <f>SUM(J24:AC24)*2</f>
        <v>0</v>
      </c>
      <c r="BF24" s="113">
        <f>SUM(E24:I24,AD24:AH24)*2</f>
        <v>0</v>
      </c>
      <c r="BG24" s="113">
        <f>SUM(AI24:AK24,AM24:AO24)*2+AL24*4+AP24*4</f>
        <v>0</v>
      </c>
      <c r="BH24" s="115">
        <f>SUM(AQ24:AZ24)*2</f>
        <v>0</v>
      </c>
      <c r="BI24" s="116">
        <f>BA24+BC24</f>
        <v>0</v>
      </c>
      <c r="BJ24" s="382">
        <f>(BI24-$BI$65)/$BJ$65*10+50</f>
        <v>14.234383637368708</v>
      </c>
      <c r="BK24" s="96"/>
      <c r="BL24" s="97"/>
      <c r="BM24" s="106">
        <f t="shared" si="0"/>
        <v>2</v>
      </c>
      <c r="BN24" s="107">
        <f t="shared" si="1"/>
        <v>0</v>
      </c>
      <c r="BO24" s="439">
        <f>BA24/$BA$22*100</f>
        <v>0</v>
      </c>
      <c r="BP24" s="440" t="str">
        <f t="shared" si="2"/>
        <v>C</v>
      </c>
      <c r="BQ24" s="440">
        <f>BC24/$BC$22*100</f>
        <v>0</v>
      </c>
      <c r="BR24" s="441" t="str">
        <f t="shared" si="2"/>
        <v>C</v>
      </c>
      <c r="BS24" s="439">
        <f>BE24/$BS$22*100</f>
        <v>0</v>
      </c>
      <c r="BT24" s="440">
        <f>BF24/$BT$22*100</f>
        <v>0</v>
      </c>
      <c r="BU24" s="440">
        <f>BG24/$BU$22*100</f>
        <v>0</v>
      </c>
      <c r="BV24" s="441">
        <f>BH24/$BV$22*100</f>
        <v>0</v>
      </c>
      <c r="BW24" s="442">
        <f>SUM(E24:I24)*2</f>
        <v>0</v>
      </c>
      <c r="BX24" s="443">
        <f>BW24/$BW$22*100</f>
        <v>0</v>
      </c>
      <c r="BY24" s="442">
        <f>SUM(J24:M24)*2</f>
        <v>0</v>
      </c>
      <c r="BZ24" s="444">
        <f>BY24/$BY$22*100</f>
        <v>0</v>
      </c>
      <c r="CA24" s="445">
        <f>SUM(N24:Q24)*2</f>
        <v>0</v>
      </c>
      <c r="CB24" s="444">
        <f>CA24/$CA$22*100</f>
        <v>0</v>
      </c>
      <c r="CC24" s="445">
        <f>SUM(R24:S24)*2</f>
        <v>0</v>
      </c>
      <c r="CD24" s="444">
        <f>CC24/$CC$22*100</f>
        <v>0</v>
      </c>
      <c r="CE24" s="445">
        <f>SUM(T24:V24)*2</f>
        <v>0</v>
      </c>
      <c r="CF24" s="444">
        <f>CE24/$CE$22*100</f>
        <v>0</v>
      </c>
      <c r="CG24" s="445">
        <f>SUM(W24:X24)*2</f>
        <v>0</v>
      </c>
      <c r="CH24" s="444">
        <f>CG24/$CG$22*100</f>
        <v>0</v>
      </c>
      <c r="CI24" s="445">
        <f>Y24*2</f>
        <v>0</v>
      </c>
      <c r="CJ24" s="444">
        <f>CI24/$CI$22*100</f>
        <v>0</v>
      </c>
      <c r="CK24" s="445">
        <f>SUM(Z24:AC24)*2</f>
        <v>0</v>
      </c>
      <c r="CL24" s="443">
        <f>CK24/$CK$22*100</f>
        <v>0</v>
      </c>
      <c r="CM24" s="442">
        <f>SUM(AD24:AH24)*2</f>
        <v>0</v>
      </c>
      <c r="CN24" s="444">
        <f>CM24/$CM$22*100</f>
        <v>0</v>
      </c>
      <c r="CO24" s="446">
        <f>SUM(AI24:AK24)*2+AL24*4</f>
        <v>0</v>
      </c>
      <c r="CP24" s="444">
        <f>CO24/$CO$22*100</f>
        <v>0</v>
      </c>
      <c r="CQ24" s="446">
        <f>SUM(AM24:AO24)*2+AP24*4</f>
        <v>0</v>
      </c>
      <c r="CR24" s="444">
        <f>CQ24/$CQ$22*100</f>
        <v>0</v>
      </c>
      <c r="CS24" s="445">
        <f>SUM(AQ24:AU24)*2</f>
        <v>0</v>
      </c>
      <c r="CT24" s="444">
        <f>CS24/$CS$22*100</f>
        <v>0</v>
      </c>
      <c r="CU24" s="445">
        <f>SUM(AV24:AZ24)*2</f>
        <v>0</v>
      </c>
      <c r="CV24" s="447">
        <f>CU24/$CU$22*100</f>
        <v>0</v>
      </c>
      <c r="CW24" s="98"/>
      <c r="CX24" s="98"/>
      <c r="CY24" s="98"/>
      <c r="CZ24" s="98"/>
      <c r="DA24" s="98"/>
      <c r="DB24" s="98"/>
      <c r="DC24" s="98"/>
      <c r="DD24" s="98"/>
      <c r="DE24" s="98"/>
      <c r="DF24" s="98"/>
      <c r="DG24" s="98"/>
      <c r="DH24" s="458">
        <v>2</v>
      </c>
      <c r="DI24" s="231">
        <f t="shared" si="3"/>
        <v>2</v>
      </c>
      <c r="DJ24" s="234">
        <f t="shared" si="4"/>
        <v>0</v>
      </c>
      <c r="DK24" s="118">
        <f t="shared" si="5"/>
        <v>0</v>
      </c>
      <c r="DL24" s="119">
        <f t="shared" si="6"/>
        <v>14.234383637368708</v>
      </c>
      <c r="DM24" s="101"/>
      <c r="DN24" s="659" t="s">
        <v>155</v>
      </c>
      <c r="DO24" s="659"/>
      <c r="DP24" s="659"/>
      <c r="DQ24" s="659"/>
      <c r="DR24" s="16"/>
      <c r="DS24" s="16"/>
      <c r="EA24" s="133">
        <f t="shared" si="7"/>
        <v>2</v>
      </c>
      <c r="EB24" s="239">
        <f t="shared" si="8"/>
        <v>0</v>
      </c>
      <c r="EC24" s="120">
        <f t="shared" si="9"/>
        <v>0</v>
      </c>
      <c r="ED24" s="121">
        <f t="shared" si="10"/>
        <v>0</v>
      </c>
      <c r="EE24" s="104">
        <f t="shared" ref="EE24:EE62" si="11">ED24^2</f>
        <v>0</v>
      </c>
      <c r="EG24" s="105"/>
      <c r="EH24" s="105"/>
      <c r="EI24" s="105"/>
      <c r="EJ24" s="105"/>
      <c r="EK24" s="105"/>
      <c r="EL24" s="105"/>
    </row>
    <row r="25" spans="1:142" ht="13.2" customHeight="1" thickBot="1" x14ac:dyDescent="0.25">
      <c r="A25" s="57">
        <v>3</v>
      </c>
      <c r="B25" s="122"/>
      <c r="C25" s="123">
        <f>アンケート集計!H6</f>
        <v>0</v>
      </c>
      <c r="D25" s="21" t="str">
        <f t="shared" ref="D25:D62" si="12">IF(C25&gt;=10,"A",IF(C25&gt;=4,"B","C"))</f>
        <v>C</v>
      </c>
      <c r="E25" s="124"/>
      <c r="F25" s="125"/>
      <c r="G25" s="125"/>
      <c r="H25" s="249"/>
      <c r="I25" s="249"/>
      <c r="J25" s="124"/>
      <c r="K25" s="125"/>
      <c r="L25" s="125"/>
      <c r="M25" s="274"/>
      <c r="N25" s="259"/>
      <c r="O25" s="125"/>
      <c r="P25" s="125"/>
      <c r="Q25" s="249"/>
      <c r="R25" s="273"/>
      <c r="S25" s="274"/>
      <c r="T25" s="259"/>
      <c r="U25" s="125"/>
      <c r="V25" s="249"/>
      <c r="W25" s="273"/>
      <c r="X25" s="274"/>
      <c r="Y25" s="293"/>
      <c r="Z25" s="273"/>
      <c r="AA25" s="125"/>
      <c r="AB25" s="125"/>
      <c r="AC25" s="249"/>
      <c r="AD25" s="124"/>
      <c r="AE25" s="125"/>
      <c r="AF25" s="125"/>
      <c r="AG25" s="125"/>
      <c r="AH25" s="274"/>
      <c r="AI25" s="273"/>
      <c r="AJ25" s="125"/>
      <c r="AK25" s="125"/>
      <c r="AL25" s="274"/>
      <c r="AM25" s="259"/>
      <c r="AN25" s="293"/>
      <c r="AO25" s="125"/>
      <c r="AP25" s="249"/>
      <c r="AQ25" s="273"/>
      <c r="AR25" s="125"/>
      <c r="AS25" s="125"/>
      <c r="AT25" s="125"/>
      <c r="AU25" s="274"/>
      <c r="AV25" s="259"/>
      <c r="AW25" s="125"/>
      <c r="AX25" s="125"/>
      <c r="AY25" s="125"/>
      <c r="AZ25" s="126"/>
      <c r="BA25" s="127">
        <f t="shared" ref="BA25:BA62" si="13">SUM(J25:AC25)*2</f>
        <v>0</v>
      </c>
      <c r="BB25" s="22" t="str">
        <f t="shared" ref="BB25:BB62" si="14">IF(BA25&gt;=30,"A",IF(BA25&gt;=16,"B","C"))</f>
        <v>C</v>
      </c>
      <c r="BC25" s="128">
        <f t="shared" ref="BC25:BC62" si="15">SUM(E25:I25,AD25:AK25,AM25:AO25,AQ25:AZ25)*2+AL25*4+AP25*4</f>
        <v>0</v>
      </c>
      <c r="BD25" s="21" t="str">
        <f t="shared" ref="BD25:BD62" si="16">IF(BC25&gt;=46,"A",IF(BC25&gt;=26,"B","C"))</f>
        <v>C</v>
      </c>
      <c r="BE25" s="127">
        <f t="shared" ref="BE25:BE62" si="17">SUM(J25:AC25)*2</f>
        <v>0</v>
      </c>
      <c r="BF25" s="128">
        <f t="shared" ref="BF25:BF62" si="18">SUM(E25:I25,AD25:AH25)*2</f>
        <v>0</v>
      </c>
      <c r="BG25" s="128">
        <f t="shared" ref="BG25:BG62" si="19">SUM(AI25:AK25,AM25:AO25)*2+AL25*4+AP25*4</f>
        <v>0</v>
      </c>
      <c r="BH25" s="114">
        <f t="shared" ref="BH25:BH62" si="20">SUM(AQ25:AZ25)*2</f>
        <v>0</v>
      </c>
      <c r="BI25" s="129">
        <f t="shared" ref="BI25:BI62" si="21">BA25+BC25</f>
        <v>0</v>
      </c>
      <c r="BJ25" s="383">
        <f t="shared" ref="BJ25:BJ62" si="22">(BI25-$BI$65)/$BJ$65*10+50</f>
        <v>14.234383637368708</v>
      </c>
      <c r="BK25" s="96"/>
      <c r="BL25" s="97"/>
      <c r="BM25" s="57">
        <f t="shared" si="0"/>
        <v>3</v>
      </c>
      <c r="BN25" s="122">
        <f t="shared" si="1"/>
        <v>0</v>
      </c>
      <c r="BO25" s="448">
        <f t="shared" ref="BO25:BO62" si="23">BA25/$BA$22*100</f>
        <v>0</v>
      </c>
      <c r="BP25" s="449" t="str">
        <f t="shared" si="2"/>
        <v>C</v>
      </c>
      <c r="BQ25" s="449">
        <f t="shared" ref="BQ25:BQ62" si="24">BC25/$BC$22*100</f>
        <v>0</v>
      </c>
      <c r="BR25" s="450" t="str">
        <f t="shared" si="2"/>
        <v>C</v>
      </c>
      <c r="BS25" s="448">
        <f t="shared" ref="BS25:BS62" si="25">BE25/$BS$22*100</f>
        <v>0</v>
      </c>
      <c r="BT25" s="449">
        <f t="shared" ref="BT25:BT62" si="26">BF25/$BT$22*100</f>
        <v>0</v>
      </c>
      <c r="BU25" s="449">
        <f t="shared" ref="BU25:BU62" si="27">BG25/$BU$22*100</f>
        <v>0</v>
      </c>
      <c r="BV25" s="450">
        <f t="shared" ref="BV25:BV62" si="28">BH25/$BV$22*100</f>
        <v>0</v>
      </c>
      <c r="BW25" s="414">
        <f t="shared" ref="BW25:BW62" si="29">SUM(E25:I25)*2</f>
        <v>0</v>
      </c>
      <c r="BX25" s="434">
        <f t="shared" ref="BX25:BX62" si="30">BW25/$BW$22*100</f>
        <v>0</v>
      </c>
      <c r="BY25" s="414">
        <f t="shared" ref="BY25:BY62" si="31">SUM(J25:M25)*2</f>
        <v>0</v>
      </c>
      <c r="BZ25" s="435">
        <f t="shared" ref="BZ25:BZ62" si="32">BY25/$BY$22*100</f>
        <v>0</v>
      </c>
      <c r="CA25" s="436">
        <f t="shared" ref="CA25:CA62" si="33">SUM(N25:Q25)*2</f>
        <v>0</v>
      </c>
      <c r="CB25" s="435">
        <f t="shared" ref="CB25:CB62" si="34">CA25/$CA$22*100</f>
        <v>0</v>
      </c>
      <c r="CC25" s="436">
        <f t="shared" ref="CC25:CC62" si="35">SUM(R25:S25)*2</f>
        <v>0</v>
      </c>
      <c r="CD25" s="435">
        <f t="shared" ref="CD25:CD62" si="36">CC25/$CC$22*100</f>
        <v>0</v>
      </c>
      <c r="CE25" s="436">
        <f t="shared" ref="CE25:CE62" si="37">SUM(T25:V25)*2</f>
        <v>0</v>
      </c>
      <c r="CF25" s="435">
        <f t="shared" ref="CF25:CF62" si="38">CE25/$CE$22*100</f>
        <v>0</v>
      </c>
      <c r="CG25" s="436">
        <f t="shared" ref="CG25:CG62" si="39">SUM(W25:X25)*2</f>
        <v>0</v>
      </c>
      <c r="CH25" s="435">
        <f t="shared" ref="CH25:CH62" si="40">CG25/$CG$22*100</f>
        <v>0</v>
      </c>
      <c r="CI25" s="436">
        <f t="shared" ref="CI25:CI62" si="41">Y25*2</f>
        <v>0</v>
      </c>
      <c r="CJ25" s="435">
        <f t="shared" ref="CJ25:CJ62" si="42">CI25/$CI$22*100</f>
        <v>0</v>
      </c>
      <c r="CK25" s="436">
        <f t="shared" ref="CK25:CK62" si="43">SUM(Z25:AC25)*2</f>
        <v>0</v>
      </c>
      <c r="CL25" s="434">
        <f t="shared" ref="CL25:CL62" si="44">CK25/$CK$22*100</f>
        <v>0</v>
      </c>
      <c r="CM25" s="414">
        <f t="shared" ref="CM25:CM62" si="45">SUM(AD25:AH25)*2</f>
        <v>0</v>
      </c>
      <c r="CN25" s="435">
        <f t="shared" ref="CN25:CN62" si="46">CM25/$CM$22*100</f>
        <v>0</v>
      </c>
      <c r="CO25" s="437">
        <f t="shared" ref="CO25:CO62" si="47">SUM(AI25:AK25)*2+AL25*4</f>
        <v>0</v>
      </c>
      <c r="CP25" s="435">
        <f t="shared" ref="CP25:CP62" si="48">CO25/$CO$22*100</f>
        <v>0</v>
      </c>
      <c r="CQ25" s="437">
        <f t="shared" ref="CQ25:CQ62" si="49">SUM(AM25:AO25)*2+AP25*4</f>
        <v>0</v>
      </c>
      <c r="CR25" s="435">
        <f t="shared" ref="CR25:CR62" si="50">CQ25/$CQ$22*100</f>
        <v>0</v>
      </c>
      <c r="CS25" s="436">
        <f t="shared" ref="CS25:CS62" si="51">SUM(AQ25:AU25)*2</f>
        <v>0</v>
      </c>
      <c r="CT25" s="435">
        <f t="shared" ref="CT25:CT62" si="52">CS25/$CS$22*100</f>
        <v>0</v>
      </c>
      <c r="CU25" s="436">
        <f t="shared" ref="CU25:CU62" si="53">SUM(AV25:AZ25)*2</f>
        <v>0</v>
      </c>
      <c r="CV25" s="438">
        <f t="shared" ref="CV25:CV62" si="54">CU25/$CU$22*100</f>
        <v>0</v>
      </c>
      <c r="CW25" s="16"/>
      <c r="CX25" s="16"/>
      <c r="CY25" s="16"/>
      <c r="CZ25" s="16"/>
      <c r="DA25" s="16"/>
      <c r="DB25" s="16"/>
      <c r="DC25" s="16"/>
      <c r="DD25" s="16"/>
      <c r="DE25" s="16"/>
      <c r="DF25" s="16"/>
      <c r="DG25" s="16"/>
      <c r="DH25" s="458">
        <v>3</v>
      </c>
      <c r="DI25" s="231">
        <f t="shared" si="3"/>
        <v>3</v>
      </c>
      <c r="DJ25" s="234">
        <f t="shared" si="4"/>
        <v>0</v>
      </c>
      <c r="DK25" s="118">
        <f t="shared" si="5"/>
        <v>0</v>
      </c>
      <c r="DL25" s="119">
        <f t="shared" si="6"/>
        <v>14.234383637368708</v>
      </c>
      <c r="DM25" s="101"/>
      <c r="DN25" s="659"/>
      <c r="DO25" s="659"/>
      <c r="DP25" s="659"/>
      <c r="DQ25" s="659"/>
      <c r="DR25" s="134"/>
      <c r="DS25" s="134"/>
      <c r="DT25" s="134"/>
      <c r="DU25" s="137"/>
      <c r="DV25" s="134"/>
      <c r="DW25" s="134"/>
      <c r="DX25" s="134"/>
      <c r="DY25" s="134"/>
      <c r="EA25" s="133">
        <f t="shared" si="7"/>
        <v>3</v>
      </c>
      <c r="EB25" s="239">
        <f t="shared" si="8"/>
        <v>0</v>
      </c>
      <c r="EC25" s="120">
        <f t="shared" si="9"/>
        <v>0</v>
      </c>
      <c r="ED25" s="121">
        <f t="shared" si="10"/>
        <v>0</v>
      </c>
      <c r="EE25" s="104">
        <f t="shared" si="11"/>
        <v>0</v>
      </c>
      <c r="EG25" s="611" t="s">
        <v>116</v>
      </c>
      <c r="EH25" s="611"/>
      <c r="EI25" s="611"/>
      <c r="EJ25" s="611"/>
      <c r="EK25" s="131">
        <f>SUM(EE23:EE62)/$D$63</f>
        <v>0</v>
      </c>
    </row>
    <row r="26" spans="1:142" ht="13.2" customHeight="1" thickBot="1" x14ac:dyDescent="0.25">
      <c r="A26" s="106">
        <v>4</v>
      </c>
      <c r="B26" s="107"/>
      <c r="C26" s="108">
        <f>アンケート集計!H7</f>
        <v>0</v>
      </c>
      <c r="D26" s="369" t="str">
        <f t="shared" si="12"/>
        <v>C</v>
      </c>
      <c r="E26" s="109"/>
      <c r="F26" s="110"/>
      <c r="G26" s="110"/>
      <c r="H26" s="248"/>
      <c r="I26" s="248"/>
      <c r="J26" s="109"/>
      <c r="K26" s="110"/>
      <c r="L26" s="110"/>
      <c r="M26" s="272"/>
      <c r="N26" s="258"/>
      <c r="O26" s="110"/>
      <c r="P26" s="110"/>
      <c r="Q26" s="248"/>
      <c r="R26" s="271"/>
      <c r="S26" s="272"/>
      <c r="T26" s="258"/>
      <c r="U26" s="110"/>
      <c r="V26" s="248"/>
      <c r="W26" s="271"/>
      <c r="X26" s="272"/>
      <c r="Y26" s="292"/>
      <c r="Z26" s="271"/>
      <c r="AA26" s="110"/>
      <c r="AB26" s="110"/>
      <c r="AC26" s="248"/>
      <c r="AD26" s="109"/>
      <c r="AE26" s="110"/>
      <c r="AF26" s="110"/>
      <c r="AG26" s="110"/>
      <c r="AH26" s="272"/>
      <c r="AI26" s="271"/>
      <c r="AJ26" s="110"/>
      <c r="AK26" s="110"/>
      <c r="AL26" s="272"/>
      <c r="AM26" s="258"/>
      <c r="AN26" s="292"/>
      <c r="AO26" s="110"/>
      <c r="AP26" s="248"/>
      <c r="AQ26" s="271"/>
      <c r="AR26" s="110"/>
      <c r="AS26" s="110"/>
      <c r="AT26" s="110"/>
      <c r="AU26" s="272"/>
      <c r="AV26" s="258"/>
      <c r="AW26" s="110"/>
      <c r="AX26" s="110"/>
      <c r="AY26" s="110"/>
      <c r="AZ26" s="111"/>
      <c r="BA26" s="112">
        <f t="shared" si="13"/>
        <v>0</v>
      </c>
      <c r="BB26" s="368" t="str">
        <f t="shared" si="14"/>
        <v>C</v>
      </c>
      <c r="BC26" s="113">
        <f t="shared" si="15"/>
        <v>0</v>
      </c>
      <c r="BD26" s="369" t="str">
        <f t="shared" si="16"/>
        <v>C</v>
      </c>
      <c r="BE26" s="112">
        <f t="shared" si="17"/>
        <v>0</v>
      </c>
      <c r="BF26" s="113">
        <f t="shared" si="18"/>
        <v>0</v>
      </c>
      <c r="BG26" s="113">
        <f t="shared" si="19"/>
        <v>0</v>
      </c>
      <c r="BH26" s="115">
        <f t="shared" si="20"/>
        <v>0</v>
      </c>
      <c r="BI26" s="116">
        <f t="shared" si="21"/>
        <v>0</v>
      </c>
      <c r="BJ26" s="382">
        <f t="shared" si="22"/>
        <v>14.234383637368708</v>
      </c>
      <c r="BK26" s="96"/>
      <c r="BL26" s="97"/>
      <c r="BM26" s="106">
        <f t="shared" si="0"/>
        <v>4</v>
      </c>
      <c r="BN26" s="107">
        <f t="shared" si="1"/>
        <v>0</v>
      </c>
      <c r="BO26" s="439">
        <f t="shared" si="23"/>
        <v>0</v>
      </c>
      <c r="BP26" s="440" t="str">
        <f t="shared" si="2"/>
        <v>C</v>
      </c>
      <c r="BQ26" s="440">
        <f t="shared" si="24"/>
        <v>0</v>
      </c>
      <c r="BR26" s="441" t="str">
        <f t="shared" si="2"/>
        <v>C</v>
      </c>
      <c r="BS26" s="439">
        <f t="shared" si="25"/>
        <v>0</v>
      </c>
      <c r="BT26" s="440">
        <f t="shared" si="26"/>
        <v>0</v>
      </c>
      <c r="BU26" s="440">
        <f t="shared" si="27"/>
        <v>0</v>
      </c>
      <c r="BV26" s="441">
        <f t="shared" si="28"/>
        <v>0</v>
      </c>
      <c r="BW26" s="442">
        <f t="shared" si="29"/>
        <v>0</v>
      </c>
      <c r="BX26" s="443">
        <f t="shared" si="30"/>
        <v>0</v>
      </c>
      <c r="BY26" s="442">
        <f t="shared" si="31"/>
        <v>0</v>
      </c>
      <c r="BZ26" s="444">
        <f t="shared" si="32"/>
        <v>0</v>
      </c>
      <c r="CA26" s="445">
        <f t="shared" si="33"/>
        <v>0</v>
      </c>
      <c r="CB26" s="444">
        <f t="shared" si="34"/>
        <v>0</v>
      </c>
      <c r="CC26" s="445">
        <f t="shared" si="35"/>
        <v>0</v>
      </c>
      <c r="CD26" s="444">
        <f t="shared" si="36"/>
        <v>0</v>
      </c>
      <c r="CE26" s="445">
        <f t="shared" si="37"/>
        <v>0</v>
      </c>
      <c r="CF26" s="444">
        <f t="shared" si="38"/>
        <v>0</v>
      </c>
      <c r="CG26" s="445">
        <f t="shared" si="39"/>
        <v>0</v>
      </c>
      <c r="CH26" s="444">
        <f t="shared" si="40"/>
        <v>0</v>
      </c>
      <c r="CI26" s="445">
        <f t="shared" si="41"/>
        <v>0</v>
      </c>
      <c r="CJ26" s="444">
        <f t="shared" si="42"/>
        <v>0</v>
      </c>
      <c r="CK26" s="445">
        <f t="shared" si="43"/>
        <v>0</v>
      </c>
      <c r="CL26" s="443">
        <f t="shared" si="44"/>
        <v>0</v>
      </c>
      <c r="CM26" s="442">
        <f t="shared" si="45"/>
        <v>0</v>
      </c>
      <c r="CN26" s="444">
        <f t="shared" si="46"/>
        <v>0</v>
      </c>
      <c r="CO26" s="446">
        <f t="shared" si="47"/>
        <v>0</v>
      </c>
      <c r="CP26" s="444">
        <f t="shared" si="48"/>
        <v>0</v>
      </c>
      <c r="CQ26" s="446">
        <f t="shared" si="49"/>
        <v>0</v>
      </c>
      <c r="CR26" s="444">
        <f t="shared" si="50"/>
        <v>0</v>
      </c>
      <c r="CS26" s="445">
        <f t="shared" si="51"/>
        <v>0</v>
      </c>
      <c r="CT26" s="444">
        <f t="shared" si="52"/>
        <v>0</v>
      </c>
      <c r="CU26" s="445">
        <f t="shared" si="53"/>
        <v>0</v>
      </c>
      <c r="CV26" s="447">
        <f t="shared" si="54"/>
        <v>0</v>
      </c>
      <c r="CW26" s="132"/>
      <c r="CX26" s="132"/>
      <c r="CY26" s="132"/>
      <c r="CZ26" s="132"/>
      <c r="DA26" s="132"/>
      <c r="DB26" s="132"/>
      <c r="DC26" s="132"/>
      <c r="DD26" s="132"/>
      <c r="DE26" s="132"/>
      <c r="DF26" s="132"/>
      <c r="DG26" s="132"/>
      <c r="DH26" s="458">
        <v>4</v>
      </c>
      <c r="DI26" s="231">
        <f t="shared" si="3"/>
        <v>4</v>
      </c>
      <c r="DJ26" s="234">
        <f t="shared" si="4"/>
        <v>0</v>
      </c>
      <c r="DK26" s="118">
        <f t="shared" si="5"/>
        <v>0</v>
      </c>
      <c r="DL26" s="119">
        <f t="shared" si="6"/>
        <v>14.234383637368708</v>
      </c>
      <c r="DM26" s="101"/>
      <c r="DN26" s="764" t="s">
        <v>156</v>
      </c>
      <c r="DO26" s="765"/>
      <c r="DP26" s="765" t="s">
        <v>157</v>
      </c>
      <c r="DQ26" s="766"/>
      <c r="DR26" s="158"/>
      <c r="DS26" s="158"/>
      <c r="DT26" s="158"/>
      <c r="DU26" s="159"/>
      <c r="DV26" s="137"/>
      <c r="DW26" s="137"/>
      <c r="DX26" s="137"/>
      <c r="DY26" s="137"/>
      <c r="EA26" s="133">
        <f t="shared" si="7"/>
        <v>4</v>
      </c>
      <c r="EB26" s="239">
        <f t="shared" si="8"/>
        <v>0</v>
      </c>
      <c r="EC26" s="120">
        <f t="shared" si="9"/>
        <v>0</v>
      </c>
      <c r="ED26" s="121">
        <f t="shared" si="10"/>
        <v>0</v>
      </c>
      <c r="EE26" s="104">
        <f t="shared" si="11"/>
        <v>0</v>
      </c>
      <c r="EG26" s="105"/>
      <c r="EH26" s="105"/>
      <c r="EI26" s="105"/>
      <c r="EJ26" s="105"/>
      <c r="EK26" s="105"/>
      <c r="EL26" s="105"/>
    </row>
    <row r="27" spans="1:142" ht="13.2" customHeight="1" x14ac:dyDescent="0.2">
      <c r="A27" s="57">
        <v>5</v>
      </c>
      <c r="B27" s="122"/>
      <c r="C27" s="123">
        <f>アンケート集計!H8</f>
        <v>0</v>
      </c>
      <c r="D27" s="21" t="str">
        <f t="shared" si="12"/>
        <v>C</v>
      </c>
      <c r="E27" s="124"/>
      <c r="F27" s="125"/>
      <c r="G27" s="125"/>
      <c r="H27" s="249"/>
      <c r="I27" s="249"/>
      <c r="J27" s="124"/>
      <c r="K27" s="125"/>
      <c r="L27" s="125"/>
      <c r="M27" s="274"/>
      <c r="N27" s="259"/>
      <c r="O27" s="125"/>
      <c r="P27" s="125"/>
      <c r="Q27" s="249"/>
      <c r="R27" s="273"/>
      <c r="S27" s="274"/>
      <c r="T27" s="259"/>
      <c r="U27" s="125"/>
      <c r="V27" s="249"/>
      <c r="W27" s="273"/>
      <c r="X27" s="274"/>
      <c r="Y27" s="293"/>
      <c r="Z27" s="273"/>
      <c r="AA27" s="125"/>
      <c r="AB27" s="125"/>
      <c r="AC27" s="249"/>
      <c r="AD27" s="124"/>
      <c r="AE27" s="125"/>
      <c r="AF27" s="125"/>
      <c r="AG27" s="125"/>
      <c r="AH27" s="274"/>
      <c r="AI27" s="273"/>
      <c r="AJ27" s="125"/>
      <c r="AK27" s="125"/>
      <c r="AL27" s="274"/>
      <c r="AM27" s="259"/>
      <c r="AN27" s="293"/>
      <c r="AO27" s="125"/>
      <c r="AP27" s="249"/>
      <c r="AQ27" s="273"/>
      <c r="AR27" s="125"/>
      <c r="AS27" s="125"/>
      <c r="AT27" s="125"/>
      <c r="AU27" s="274"/>
      <c r="AV27" s="259"/>
      <c r="AW27" s="125"/>
      <c r="AX27" s="125"/>
      <c r="AY27" s="125"/>
      <c r="AZ27" s="126"/>
      <c r="BA27" s="413">
        <f t="shared" si="13"/>
        <v>0</v>
      </c>
      <c r="BB27" s="22" t="str">
        <f t="shared" si="14"/>
        <v>C</v>
      </c>
      <c r="BC27" s="128">
        <f t="shared" si="15"/>
        <v>0</v>
      </c>
      <c r="BD27" s="21" t="str">
        <f t="shared" si="16"/>
        <v>C</v>
      </c>
      <c r="BE27" s="127">
        <f t="shared" si="17"/>
        <v>0</v>
      </c>
      <c r="BF27" s="128">
        <f t="shared" si="18"/>
        <v>0</v>
      </c>
      <c r="BG27" s="128">
        <f t="shared" si="19"/>
        <v>0</v>
      </c>
      <c r="BH27" s="114">
        <f t="shared" si="20"/>
        <v>0</v>
      </c>
      <c r="BI27" s="129">
        <f t="shared" si="21"/>
        <v>0</v>
      </c>
      <c r="BJ27" s="383">
        <f t="shared" si="22"/>
        <v>14.234383637368708</v>
      </c>
      <c r="BK27" s="96"/>
      <c r="BL27" s="97"/>
      <c r="BM27" s="57">
        <f t="shared" si="0"/>
        <v>5</v>
      </c>
      <c r="BN27" s="122">
        <f t="shared" si="1"/>
        <v>0</v>
      </c>
      <c r="BO27" s="448">
        <f t="shared" si="23"/>
        <v>0</v>
      </c>
      <c r="BP27" s="449" t="str">
        <f t="shared" si="2"/>
        <v>C</v>
      </c>
      <c r="BQ27" s="449">
        <f t="shared" si="24"/>
        <v>0</v>
      </c>
      <c r="BR27" s="450" t="str">
        <f t="shared" si="2"/>
        <v>C</v>
      </c>
      <c r="BS27" s="448">
        <f t="shared" si="25"/>
        <v>0</v>
      </c>
      <c r="BT27" s="449">
        <f t="shared" si="26"/>
        <v>0</v>
      </c>
      <c r="BU27" s="449">
        <f t="shared" si="27"/>
        <v>0</v>
      </c>
      <c r="BV27" s="450">
        <f t="shared" si="28"/>
        <v>0</v>
      </c>
      <c r="BW27" s="414">
        <f t="shared" si="29"/>
        <v>0</v>
      </c>
      <c r="BX27" s="434">
        <f t="shared" si="30"/>
        <v>0</v>
      </c>
      <c r="BY27" s="414">
        <f t="shared" si="31"/>
        <v>0</v>
      </c>
      <c r="BZ27" s="435">
        <f t="shared" si="32"/>
        <v>0</v>
      </c>
      <c r="CA27" s="436">
        <f t="shared" si="33"/>
        <v>0</v>
      </c>
      <c r="CB27" s="435">
        <f t="shared" si="34"/>
        <v>0</v>
      </c>
      <c r="CC27" s="436">
        <f t="shared" si="35"/>
        <v>0</v>
      </c>
      <c r="CD27" s="435">
        <f t="shared" si="36"/>
        <v>0</v>
      </c>
      <c r="CE27" s="436">
        <f t="shared" si="37"/>
        <v>0</v>
      </c>
      <c r="CF27" s="435">
        <f t="shared" si="38"/>
        <v>0</v>
      </c>
      <c r="CG27" s="436">
        <f t="shared" si="39"/>
        <v>0</v>
      </c>
      <c r="CH27" s="435">
        <f t="shared" si="40"/>
        <v>0</v>
      </c>
      <c r="CI27" s="436">
        <f t="shared" si="41"/>
        <v>0</v>
      </c>
      <c r="CJ27" s="435">
        <f t="shared" si="42"/>
        <v>0</v>
      </c>
      <c r="CK27" s="436">
        <f t="shared" si="43"/>
        <v>0</v>
      </c>
      <c r="CL27" s="434">
        <f t="shared" si="44"/>
        <v>0</v>
      </c>
      <c r="CM27" s="414">
        <f t="shared" si="45"/>
        <v>0</v>
      </c>
      <c r="CN27" s="435">
        <f t="shared" si="46"/>
        <v>0</v>
      </c>
      <c r="CO27" s="437">
        <f t="shared" si="47"/>
        <v>0</v>
      </c>
      <c r="CP27" s="435">
        <f t="shared" si="48"/>
        <v>0</v>
      </c>
      <c r="CQ27" s="437">
        <f t="shared" si="49"/>
        <v>0</v>
      </c>
      <c r="CR27" s="435">
        <f t="shared" si="50"/>
        <v>0</v>
      </c>
      <c r="CS27" s="436">
        <f t="shared" si="51"/>
        <v>0</v>
      </c>
      <c r="CT27" s="435">
        <f t="shared" si="52"/>
        <v>0</v>
      </c>
      <c r="CU27" s="436">
        <f t="shared" si="53"/>
        <v>0</v>
      </c>
      <c r="CV27" s="438">
        <f t="shared" si="54"/>
        <v>0</v>
      </c>
      <c r="CW27" s="132"/>
      <c r="CX27" s="132"/>
      <c r="CY27" s="132"/>
      <c r="CZ27" s="132"/>
      <c r="DA27" s="132"/>
      <c r="DB27" s="132"/>
      <c r="DC27" s="132"/>
      <c r="DD27" s="132"/>
      <c r="DE27" s="132"/>
      <c r="DF27" s="132"/>
      <c r="DG27" s="132"/>
      <c r="DH27" s="458">
        <v>5</v>
      </c>
      <c r="DI27" s="231">
        <f t="shared" si="3"/>
        <v>5</v>
      </c>
      <c r="DJ27" s="234">
        <f t="shared" si="4"/>
        <v>0</v>
      </c>
      <c r="DK27" s="118">
        <f t="shared" si="5"/>
        <v>0</v>
      </c>
      <c r="DL27" s="119">
        <f t="shared" si="6"/>
        <v>14.234383637368708</v>
      </c>
      <c r="DM27" s="101"/>
      <c r="DN27" s="767" t="s">
        <v>158</v>
      </c>
      <c r="DO27" s="768"/>
      <c r="DP27" s="769">
        <f>COUNTIF($DK$23:$DK$62,"&gt;=0")-COUNTIF($DK$23:$DK$62,"&gt;=11")</f>
        <v>40</v>
      </c>
      <c r="DQ27" s="770"/>
      <c r="DR27" s="134"/>
      <c r="DS27" s="134"/>
      <c r="EA27" s="133">
        <f t="shared" si="7"/>
        <v>5</v>
      </c>
      <c r="EB27" s="239">
        <f t="shared" si="8"/>
        <v>0</v>
      </c>
      <c r="EC27" s="120">
        <f t="shared" si="9"/>
        <v>0</v>
      </c>
      <c r="ED27" s="121">
        <f t="shared" si="10"/>
        <v>0</v>
      </c>
      <c r="EE27" s="104">
        <f t="shared" si="11"/>
        <v>0</v>
      </c>
      <c r="EG27" s="611" t="s">
        <v>117</v>
      </c>
      <c r="EH27" s="611"/>
      <c r="EI27" s="611"/>
      <c r="EJ27" s="611"/>
      <c r="EK27" s="611"/>
      <c r="EL27" s="135">
        <f>EK25^(1/2)</f>
        <v>0</v>
      </c>
    </row>
    <row r="28" spans="1:142" ht="13.2" customHeight="1" x14ac:dyDescent="0.2">
      <c r="A28" s="106">
        <v>6</v>
      </c>
      <c r="B28" s="107"/>
      <c r="C28" s="108">
        <f>アンケート集計!H9</f>
        <v>0</v>
      </c>
      <c r="D28" s="369" t="str">
        <f t="shared" si="12"/>
        <v>C</v>
      </c>
      <c r="E28" s="109"/>
      <c r="F28" s="110"/>
      <c r="G28" s="110"/>
      <c r="H28" s="248"/>
      <c r="I28" s="248"/>
      <c r="J28" s="109"/>
      <c r="K28" s="110"/>
      <c r="L28" s="110"/>
      <c r="M28" s="272"/>
      <c r="N28" s="258"/>
      <c r="O28" s="110"/>
      <c r="P28" s="110"/>
      <c r="Q28" s="248"/>
      <c r="R28" s="271"/>
      <c r="S28" s="272"/>
      <c r="T28" s="258"/>
      <c r="U28" s="110"/>
      <c r="V28" s="248"/>
      <c r="W28" s="271"/>
      <c r="X28" s="272"/>
      <c r="Y28" s="292"/>
      <c r="Z28" s="271"/>
      <c r="AA28" s="110"/>
      <c r="AB28" s="110"/>
      <c r="AC28" s="248"/>
      <c r="AD28" s="109"/>
      <c r="AE28" s="110"/>
      <c r="AF28" s="110"/>
      <c r="AG28" s="110"/>
      <c r="AH28" s="272"/>
      <c r="AI28" s="271"/>
      <c r="AJ28" s="110"/>
      <c r="AK28" s="110"/>
      <c r="AL28" s="272"/>
      <c r="AM28" s="258"/>
      <c r="AN28" s="292"/>
      <c r="AO28" s="110"/>
      <c r="AP28" s="248"/>
      <c r="AQ28" s="271"/>
      <c r="AR28" s="110"/>
      <c r="AS28" s="110"/>
      <c r="AT28" s="110"/>
      <c r="AU28" s="272"/>
      <c r="AV28" s="258"/>
      <c r="AW28" s="110"/>
      <c r="AX28" s="110"/>
      <c r="AY28" s="110"/>
      <c r="AZ28" s="111"/>
      <c r="BA28" s="112">
        <f t="shared" si="13"/>
        <v>0</v>
      </c>
      <c r="BB28" s="368" t="str">
        <f t="shared" si="14"/>
        <v>C</v>
      </c>
      <c r="BC28" s="113">
        <f t="shared" si="15"/>
        <v>0</v>
      </c>
      <c r="BD28" s="369" t="str">
        <f t="shared" si="16"/>
        <v>C</v>
      </c>
      <c r="BE28" s="112">
        <f t="shared" si="17"/>
        <v>0</v>
      </c>
      <c r="BF28" s="113">
        <f t="shared" si="18"/>
        <v>0</v>
      </c>
      <c r="BG28" s="113">
        <f t="shared" si="19"/>
        <v>0</v>
      </c>
      <c r="BH28" s="115">
        <f t="shared" si="20"/>
        <v>0</v>
      </c>
      <c r="BI28" s="116">
        <f t="shared" si="21"/>
        <v>0</v>
      </c>
      <c r="BJ28" s="382">
        <f t="shared" si="22"/>
        <v>14.234383637368708</v>
      </c>
      <c r="BK28" s="96"/>
      <c r="BL28" s="97"/>
      <c r="BM28" s="106">
        <f t="shared" si="0"/>
        <v>6</v>
      </c>
      <c r="BN28" s="107">
        <f t="shared" si="1"/>
        <v>0</v>
      </c>
      <c r="BO28" s="439">
        <f t="shared" si="23"/>
        <v>0</v>
      </c>
      <c r="BP28" s="440" t="str">
        <f t="shared" si="2"/>
        <v>C</v>
      </c>
      <c r="BQ28" s="440">
        <f t="shared" si="24"/>
        <v>0</v>
      </c>
      <c r="BR28" s="441" t="str">
        <f t="shared" si="2"/>
        <v>C</v>
      </c>
      <c r="BS28" s="439">
        <f t="shared" si="25"/>
        <v>0</v>
      </c>
      <c r="BT28" s="440">
        <f t="shared" si="26"/>
        <v>0</v>
      </c>
      <c r="BU28" s="440">
        <f t="shared" si="27"/>
        <v>0</v>
      </c>
      <c r="BV28" s="441">
        <f t="shared" si="28"/>
        <v>0</v>
      </c>
      <c r="BW28" s="442">
        <f t="shared" si="29"/>
        <v>0</v>
      </c>
      <c r="BX28" s="443">
        <f t="shared" si="30"/>
        <v>0</v>
      </c>
      <c r="BY28" s="442">
        <f t="shared" si="31"/>
        <v>0</v>
      </c>
      <c r="BZ28" s="444">
        <f t="shared" si="32"/>
        <v>0</v>
      </c>
      <c r="CA28" s="445">
        <f t="shared" si="33"/>
        <v>0</v>
      </c>
      <c r="CB28" s="444">
        <f t="shared" si="34"/>
        <v>0</v>
      </c>
      <c r="CC28" s="445">
        <f t="shared" si="35"/>
        <v>0</v>
      </c>
      <c r="CD28" s="444">
        <f t="shared" si="36"/>
        <v>0</v>
      </c>
      <c r="CE28" s="445">
        <f t="shared" si="37"/>
        <v>0</v>
      </c>
      <c r="CF28" s="444">
        <f t="shared" si="38"/>
        <v>0</v>
      </c>
      <c r="CG28" s="445">
        <f t="shared" si="39"/>
        <v>0</v>
      </c>
      <c r="CH28" s="444">
        <f t="shared" si="40"/>
        <v>0</v>
      </c>
      <c r="CI28" s="445">
        <f t="shared" si="41"/>
        <v>0</v>
      </c>
      <c r="CJ28" s="444">
        <f t="shared" si="42"/>
        <v>0</v>
      </c>
      <c r="CK28" s="445">
        <f t="shared" si="43"/>
        <v>0</v>
      </c>
      <c r="CL28" s="443">
        <f t="shared" si="44"/>
        <v>0</v>
      </c>
      <c r="CM28" s="442">
        <f t="shared" si="45"/>
        <v>0</v>
      </c>
      <c r="CN28" s="444">
        <f t="shared" si="46"/>
        <v>0</v>
      </c>
      <c r="CO28" s="446">
        <f t="shared" si="47"/>
        <v>0</v>
      </c>
      <c r="CP28" s="444">
        <f t="shared" si="48"/>
        <v>0</v>
      </c>
      <c r="CQ28" s="446">
        <f t="shared" si="49"/>
        <v>0</v>
      </c>
      <c r="CR28" s="444">
        <f t="shared" si="50"/>
        <v>0</v>
      </c>
      <c r="CS28" s="445">
        <f t="shared" si="51"/>
        <v>0</v>
      </c>
      <c r="CT28" s="444">
        <f t="shared" si="52"/>
        <v>0</v>
      </c>
      <c r="CU28" s="445">
        <f t="shared" si="53"/>
        <v>0</v>
      </c>
      <c r="CV28" s="447">
        <f t="shared" si="54"/>
        <v>0</v>
      </c>
      <c r="CW28" s="132"/>
      <c r="CX28" s="132"/>
      <c r="CY28" s="132"/>
      <c r="CZ28" s="132"/>
      <c r="DA28" s="132"/>
      <c r="DB28" s="132"/>
      <c r="DC28" s="132"/>
      <c r="DD28" s="132"/>
      <c r="DE28" s="132"/>
      <c r="DF28" s="132"/>
      <c r="DG28" s="132"/>
      <c r="DH28" s="458">
        <v>6</v>
      </c>
      <c r="DI28" s="231">
        <f t="shared" si="3"/>
        <v>6</v>
      </c>
      <c r="DJ28" s="234">
        <f t="shared" si="4"/>
        <v>0</v>
      </c>
      <c r="DK28" s="118">
        <f t="shared" si="5"/>
        <v>0</v>
      </c>
      <c r="DL28" s="119">
        <f t="shared" si="6"/>
        <v>14.234383637368708</v>
      </c>
      <c r="DM28" s="101"/>
      <c r="DN28" s="771" t="s">
        <v>159</v>
      </c>
      <c r="DO28" s="772"/>
      <c r="DP28" s="749">
        <f>COUNTIF($DK$23:$DK$62,"&gt;=11")-COUNTIF($DK$23:$DK$62,"&gt;21")</f>
        <v>0</v>
      </c>
      <c r="DQ28" s="750"/>
      <c r="DR28" s="155"/>
      <c r="DS28" s="134"/>
      <c r="DT28" s="137"/>
      <c r="DU28" s="140"/>
      <c r="DV28" s="140"/>
      <c r="EA28" s="133">
        <f t="shared" si="7"/>
        <v>6</v>
      </c>
      <c r="EB28" s="239">
        <f t="shared" si="8"/>
        <v>0</v>
      </c>
      <c r="EC28" s="120">
        <f t="shared" si="9"/>
        <v>0</v>
      </c>
      <c r="ED28" s="121">
        <f t="shared" si="10"/>
        <v>0</v>
      </c>
      <c r="EE28" s="104">
        <f t="shared" si="11"/>
        <v>0</v>
      </c>
    </row>
    <row r="29" spans="1:142" ht="13.2" customHeight="1" x14ac:dyDescent="0.2">
      <c r="A29" s="57">
        <v>7</v>
      </c>
      <c r="B29" s="122"/>
      <c r="C29" s="123">
        <f>アンケート集計!H10</f>
        <v>0</v>
      </c>
      <c r="D29" s="21" t="str">
        <f t="shared" si="12"/>
        <v>C</v>
      </c>
      <c r="E29" s="124"/>
      <c r="F29" s="125"/>
      <c r="G29" s="125"/>
      <c r="H29" s="249"/>
      <c r="I29" s="249"/>
      <c r="J29" s="124"/>
      <c r="K29" s="125"/>
      <c r="L29" s="125"/>
      <c r="M29" s="274"/>
      <c r="N29" s="259"/>
      <c r="O29" s="125"/>
      <c r="P29" s="125"/>
      <c r="Q29" s="249"/>
      <c r="R29" s="273"/>
      <c r="S29" s="274"/>
      <c r="T29" s="259"/>
      <c r="U29" s="125"/>
      <c r="V29" s="249"/>
      <c r="W29" s="273"/>
      <c r="X29" s="274"/>
      <c r="Y29" s="293"/>
      <c r="Z29" s="273"/>
      <c r="AA29" s="125"/>
      <c r="AB29" s="125"/>
      <c r="AC29" s="249"/>
      <c r="AD29" s="124"/>
      <c r="AE29" s="125"/>
      <c r="AF29" s="125"/>
      <c r="AG29" s="125"/>
      <c r="AH29" s="274"/>
      <c r="AI29" s="273"/>
      <c r="AJ29" s="125"/>
      <c r="AK29" s="125"/>
      <c r="AL29" s="274"/>
      <c r="AM29" s="259"/>
      <c r="AN29" s="293"/>
      <c r="AO29" s="125"/>
      <c r="AP29" s="249"/>
      <c r="AQ29" s="273"/>
      <c r="AR29" s="125"/>
      <c r="AS29" s="125"/>
      <c r="AT29" s="125"/>
      <c r="AU29" s="274"/>
      <c r="AV29" s="259"/>
      <c r="AW29" s="125"/>
      <c r="AX29" s="125"/>
      <c r="AY29" s="125"/>
      <c r="AZ29" s="126"/>
      <c r="BA29" s="127">
        <f t="shared" si="13"/>
        <v>0</v>
      </c>
      <c r="BB29" s="22" t="str">
        <f t="shared" si="14"/>
        <v>C</v>
      </c>
      <c r="BC29" s="128">
        <f t="shared" si="15"/>
        <v>0</v>
      </c>
      <c r="BD29" s="21" t="str">
        <f t="shared" si="16"/>
        <v>C</v>
      </c>
      <c r="BE29" s="127">
        <f t="shared" si="17"/>
        <v>0</v>
      </c>
      <c r="BF29" s="128">
        <f t="shared" si="18"/>
        <v>0</v>
      </c>
      <c r="BG29" s="128">
        <f t="shared" si="19"/>
        <v>0</v>
      </c>
      <c r="BH29" s="114">
        <f t="shared" si="20"/>
        <v>0</v>
      </c>
      <c r="BI29" s="129">
        <f t="shared" si="21"/>
        <v>0</v>
      </c>
      <c r="BJ29" s="383">
        <f t="shared" si="22"/>
        <v>14.234383637368708</v>
      </c>
      <c r="BK29" s="96"/>
      <c r="BL29" s="97"/>
      <c r="BM29" s="57">
        <f t="shared" si="0"/>
        <v>7</v>
      </c>
      <c r="BN29" s="122">
        <f t="shared" si="1"/>
        <v>0</v>
      </c>
      <c r="BO29" s="448">
        <f t="shared" si="23"/>
        <v>0</v>
      </c>
      <c r="BP29" s="449" t="str">
        <f t="shared" si="2"/>
        <v>C</v>
      </c>
      <c r="BQ29" s="449">
        <f t="shared" si="24"/>
        <v>0</v>
      </c>
      <c r="BR29" s="450" t="str">
        <f t="shared" si="2"/>
        <v>C</v>
      </c>
      <c r="BS29" s="448">
        <f t="shared" si="25"/>
        <v>0</v>
      </c>
      <c r="BT29" s="449">
        <f t="shared" si="26"/>
        <v>0</v>
      </c>
      <c r="BU29" s="449">
        <f t="shared" si="27"/>
        <v>0</v>
      </c>
      <c r="BV29" s="450">
        <f t="shared" si="28"/>
        <v>0</v>
      </c>
      <c r="BW29" s="414">
        <f t="shared" si="29"/>
        <v>0</v>
      </c>
      <c r="BX29" s="434">
        <f t="shared" si="30"/>
        <v>0</v>
      </c>
      <c r="BY29" s="414">
        <f t="shared" si="31"/>
        <v>0</v>
      </c>
      <c r="BZ29" s="435">
        <f t="shared" si="32"/>
        <v>0</v>
      </c>
      <c r="CA29" s="436">
        <f t="shared" si="33"/>
        <v>0</v>
      </c>
      <c r="CB29" s="435">
        <f t="shared" si="34"/>
        <v>0</v>
      </c>
      <c r="CC29" s="436">
        <f t="shared" si="35"/>
        <v>0</v>
      </c>
      <c r="CD29" s="435">
        <f t="shared" si="36"/>
        <v>0</v>
      </c>
      <c r="CE29" s="436">
        <f t="shared" si="37"/>
        <v>0</v>
      </c>
      <c r="CF29" s="435">
        <f t="shared" si="38"/>
        <v>0</v>
      </c>
      <c r="CG29" s="436">
        <f t="shared" si="39"/>
        <v>0</v>
      </c>
      <c r="CH29" s="435">
        <f t="shared" si="40"/>
        <v>0</v>
      </c>
      <c r="CI29" s="436">
        <f t="shared" si="41"/>
        <v>0</v>
      </c>
      <c r="CJ29" s="435">
        <f t="shared" si="42"/>
        <v>0</v>
      </c>
      <c r="CK29" s="436">
        <f t="shared" si="43"/>
        <v>0</v>
      </c>
      <c r="CL29" s="434">
        <f t="shared" si="44"/>
        <v>0</v>
      </c>
      <c r="CM29" s="414">
        <f t="shared" si="45"/>
        <v>0</v>
      </c>
      <c r="CN29" s="435">
        <f t="shared" si="46"/>
        <v>0</v>
      </c>
      <c r="CO29" s="437">
        <f t="shared" si="47"/>
        <v>0</v>
      </c>
      <c r="CP29" s="435">
        <f t="shared" si="48"/>
        <v>0</v>
      </c>
      <c r="CQ29" s="437">
        <f t="shared" si="49"/>
        <v>0</v>
      </c>
      <c r="CR29" s="435">
        <f t="shared" si="50"/>
        <v>0</v>
      </c>
      <c r="CS29" s="436">
        <f t="shared" si="51"/>
        <v>0</v>
      </c>
      <c r="CT29" s="435">
        <f t="shared" si="52"/>
        <v>0</v>
      </c>
      <c r="CU29" s="436">
        <f t="shared" si="53"/>
        <v>0</v>
      </c>
      <c r="CV29" s="438">
        <f t="shared" si="54"/>
        <v>0</v>
      </c>
      <c r="CW29" s="132"/>
      <c r="CX29" s="132"/>
      <c r="CY29" s="132"/>
      <c r="CZ29" s="132"/>
      <c r="DA29" s="132"/>
      <c r="DB29" s="132"/>
      <c r="DC29" s="132"/>
      <c r="DD29" s="132"/>
      <c r="DE29" s="132"/>
      <c r="DF29" s="132"/>
      <c r="DG29" s="132"/>
      <c r="DH29" s="458">
        <v>7</v>
      </c>
      <c r="DI29" s="231">
        <f t="shared" si="3"/>
        <v>7</v>
      </c>
      <c r="DJ29" s="234">
        <f t="shared" si="4"/>
        <v>0</v>
      </c>
      <c r="DK29" s="118">
        <f t="shared" si="5"/>
        <v>0</v>
      </c>
      <c r="DL29" s="119">
        <f t="shared" si="6"/>
        <v>14.234383637368708</v>
      </c>
      <c r="DM29" s="101"/>
      <c r="DN29" s="759" t="s">
        <v>160</v>
      </c>
      <c r="DO29" s="760"/>
      <c r="DP29" s="749">
        <f>COUNTIF($DK$23:$DK$62,"&gt;=21")-COUNTIF($DK$23:$DK$62,"&gt;=31")</f>
        <v>0</v>
      </c>
      <c r="DQ29" s="750"/>
      <c r="DR29" s="155"/>
      <c r="DS29" s="134"/>
      <c r="DT29" s="137"/>
      <c r="DU29" s="140"/>
      <c r="DV29" s="140"/>
      <c r="EA29" s="133">
        <f t="shared" si="7"/>
        <v>7</v>
      </c>
      <c r="EB29" s="239">
        <f t="shared" si="8"/>
        <v>0</v>
      </c>
      <c r="EC29" s="120">
        <f t="shared" si="9"/>
        <v>0</v>
      </c>
      <c r="ED29" s="121">
        <f t="shared" si="10"/>
        <v>0</v>
      </c>
      <c r="EE29" s="104">
        <f t="shared" si="11"/>
        <v>0</v>
      </c>
      <c r="EH29" s="138" t="s">
        <v>118</v>
      </c>
      <c r="EI29" s="139" t="s">
        <v>119</v>
      </c>
      <c r="EJ29" s="140" t="s">
        <v>120</v>
      </c>
    </row>
    <row r="30" spans="1:142" ht="13.2" customHeight="1" x14ac:dyDescent="0.2">
      <c r="A30" s="106">
        <v>8</v>
      </c>
      <c r="B30" s="107"/>
      <c r="C30" s="108">
        <f>アンケート集計!H11</f>
        <v>0</v>
      </c>
      <c r="D30" s="369" t="str">
        <f t="shared" si="12"/>
        <v>C</v>
      </c>
      <c r="E30" s="109"/>
      <c r="F30" s="110"/>
      <c r="G30" s="110"/>
      <c r="H30" s="248"/>
      <c r="I30" s="248"/>
      <c r="J30" s="109"/>
      <c r="K30" s="110"/>
      <c r="L30" s="110"/>
      <c r="M30" s="272"/>
      <c r="N30" s="258"/>
      <c r="O30" s="110"/>
      <c r="P30" s="110"/>
      <c r="Q30" s="248"/>
      <c r="R30" s="271"/>
      <c r="S30" s="272"/>
      <c r="T30" s="258"/>
      <c r="U30" s="110"/>
      <c r="V30" s="248"/>
      <c r="W30" s="271"/>
      <c r="X30" s="272"/>
      <c r="Y30" s="292"/>
      <c r="Z30" s="271"/>
      <c r="AA30" s="110"/>
      <c r="AB30" s="110"/>
      <c r="AC30" s="248"/>
      <c r="AD30" s="109"/>
      <c r="AE30" s="110"/>
      <c r="AF30" s="110"/>
      <c r="AG30" s="110"/>
      <c r="AH30" s="272"/>
      <c r="AI30" s="271"/>
      <c r="AJ30" s="110"/>
      <c r="AK30" s="110"/>
      <c r="AL30" s="272"/>
      <c r="AM30" s="258"/>
      <c r="AN30" s="292"/>
      <c r="AO30" s="110"/>
      <c r="AP30" s="248"/>
      <c r="AQ30" s="271"/>
      <c r="AR30" s="110"/>
      <c r="AS30" s="110"/>
      <c r="AT30" s="110"/>
      <c r="AU30" s="272"/>
      <c r="AV30" s="258"/>
      <c r="AW30" s="110"/>
      <c r="AX30" s="110"/>
      <c r="AY30" s="110"/>
      <c r="AZ30" s="111"/>
      <c r="BA30" s="112">
        <f t="shared" si="13"/>
        <v>0</v>
      </c>
      <c r="BB30" s="368" t="str">
        <f t="shared" si="14"/>
        <v>C</v>
      </c>
      <c r="BC30" s="113">
        <f t="shared" si="15"/>
        <v>0</v>
      </c>
      <c r="BD30" s="369" t="str">
        <f t="shared" si="16"/>
        <v>C</v>
      </c>
      <c r="BE30" s="112">
        <f t="shared" si="17"/>
        <v>0</v>
      </c>
      <c r="BF30" s="113">
        <f t="shared" si="18"/>
        <v>0</v>
      </c>
      <c r="BG30" s="113">
        <f t="shared" si="19"/>
        <v>0</v>
      </c>
      <c r="BH30" s="115">
        <f t="shared" si="20"/>
        <v>0</v>
      </c>
      <c r="BI30" s="116">
        <f t="shared" si="21"/>
        <v>0</v>
      </c>
      <c r="BJ30" s="382">
        <f t="shared" si="22"/>
        <v>14.234383637368708</v>
      </c>
      <c r="BK30" s="96"/>
      <c r="BL30" s="97"/>
      <c r="BM30" s="106">
        <f t="shared" si="0"/>
        <v>8</v>
      </c>
      <c r="BN30" s="107">
        <f t="shared" si="1"/>
        <v>0</v>
      </c>
      <c r="BO30" s="439">
        <f t="shared" si="23"/>
        <v>0</v>
      </c>
      <c r="BP30" s="440" t="str">
        <f t="shared" si="2"/>
        <v>C</v>
      </c>
      <c r="BQ30" s="440">
        <f t="shared" si="24"/>
        <v>0</v>
      </c>
      <c r="BR30" s="441" t="str">
        <f t="shared" si="2"/>
        <v>C</v>
      </c>
      <c r="BS30" s="439">
        <f t="shared" si="25"/>
        <v>0</v>
      </c>
      <c r="BT30" s="440">
        <f t="shared" si="26"/>
        <v>0</v>
      </c>
      <c r="BU30" s="440">
        <f t="shared" si="27"/>
        <v>0</v>
      </c>
      <c r="BV30" s="441">
        <f t="shared" si="28"/>
        <v>0</v>
      </c>
      <c r="BW30" s="442">
        <f t="shared" si="29"/>
        <v>0</v>
      </c>
      <c r="BX30" s="443">
        <f t="shared" si="30"/>
        <v>0</v>
      </c>
      <c r="BY30" s="442">
        <f t="shared" si="31"/>
        <v>0</v>
      </c>
      <c r="BZ30" s="444">
        <f t="shared" si="32"/>
        <v>0</v>
      </c>
      <c r="CA30" s="445">
        <f t="shared" si="33"/>
        <v>0</v>
      </c>
      <c r="CB30" s="444">
        <f t="shared" si="34"/>
        <v>0</v>
      </c>
      <c r="CC30" s="445">
        <f t="shared" si="35"/>
        <v>0</v>
      </c>
      <c r="CD30" s="444">
        <f t="shared" si="36"/>
        <v>0</v>
      </c>
      <c r="CE30" s="445">
        <f t="shared" si="37"/>
        <v>0</v>
      </c>
      <c r="CF30" s="444">
        <f t="shared" si="38"/>
        <v>0</v>
      </c>
      <c r="CG30" s="445">
        <f t="shared" si="39"/>
        <v>0</v>
      </c>
      <c r="CH30" s="444">
        <f t="shared" si="40"/>
        <v>0</v>
      </c>
      <c r="CI30" s="445">
        <f t="shared" si="41"/>
        <v>0</v>
      </c>
      <c r="CJ30" s="444">
        <f t="shared" si="42"/>
        <v>0</v>
      </c>
      <c r="CK30" s="445">
        <f t="shared" si="43"/>
        <v>0</v>
      </c>
      <c r="CL30" s="443">
        <f t="shared" si="44"/>
        <v>0</v>
      </c>
      <c r="CM30" s="442">
        <f t="shared" si="45"/>
        <v>0</v>
      </c>
      <c r="CN30" s="444">
        <f t="shared" si="46"/>
        <v>0</v>
      </c>
      <c r="CO30" s="446">
        <f t="shared" si="47"/>
        <v>0</v>
      </c>
      <c r="CP30" s="444">
        <f t="shared" si="48"/>
        <v>0</v>
      </c>
      <c r="CQ30" s="446">
        <f t="shared" si="49"/>
        <v>0</v>
      </c>
      <c r="CR30" s="444">
        <f t="shared" si="50"/>
        <v>0</v>
      </c>
      <c r="CS30" s="445">
        <f t="shared" si="51"/>
        <v>0</v>
      </c>
      <c r="CT30" s="444">
        <f t="shared" si="52"/>
        <v>0</v>
      </c>
      <c r="CU30" s="445">
        <f t="shared" si="53"/>
        <v>0</v>
      </c>
      <c r="CV30" s="447">
        <f t="shared" si="54"/>
        <v>0</v>
      </c>
      <c r="CW30" s="132"/>
      <c r="CX30" s="132"/>
      <c r="CY30" s="132"/>
      <c r="CZ30" s="132"/>
      <c r="DA30" s="132"/>
      <c r="DB30" s="132"/>
      <c r="DC30" s="132"/>
      <c r="DD30" s="132"/>
      <c r="DE30" s="132"/>
      <c r="DF30" s="132"/>
      <c r="DG30" s="132"/>
      <c r="DH30" s="458">
        <v>8</v>
      </c>
      <c r="DI30" s="231">
        <f t="shared" si="3"/>
        <v>8</v>
      </c>
      <c r="DJ30" s="234">
        <f t="shared" si="4"/>
        <v>0</v>
      </c>
      <c r="DK30" s="118">
        <f t="shared" si="5"/>
        <v>0</v>
      </c>
      <c r="DL30" s="119">
        <f t="shared" si="6"/>
        <v>14.234383637368708</v>
      </c>
      <c r="DM30" s="101"/>
      <c r="DN30" s="759" t="s">
        <v>161</v>
      </c>
      <c r="DO30" s="760"/>
      <c r="DP30" s="749">
        <f>COUNTIF($DK$23:$DK$62,"&gt;=31")-COUNTIF($DK$23:$DK$62,"&gt;=41")</f>
        <v>0</v>
      </c>
      <c r="DQ30" s="750"/>
      <c r="DR30" s="155"/>
      <c r="DS30" s="134"/>
      <c r="DT30" s="137"/>
      <c r="DU30" s="140"/>
      <c r="DV30" s="140"/>
      <c r="EA30" s="133">
        <f t="shared" si="7"/>
        <v>8</v>
      </c>
      <c r="EB30" s="239">
        <f t="shared" si="8"/>
        <v>0</v>
      </c>
      <c r="EC30" s="120">
        <f t="shared" si="9"/>
        <v>0</v>
      </c>
      <c r="ED30" s="121">
        <f t="shared" si="10"/>
        <v>0</v>
      </c>
      <c r="EE30" s="104">
        <f t="shared" si="11"/>
        <v>0</v>
      </c>
    </row>
    <row r="31" spans="1:142" ht="13.2" customHeight="1" x14ac:dyDescent="0.2">
      <c r="A31" s="57">
        <v>9</v>
      </c>
      <c r="B31" s="122"/>
      <c r="C31" s="123">
        <f>アンケート集計!H12</f>
        <v>0</v>
      </c>
      <c r="D31" s="21" t="str">
        <f t="shared" si="12"/>
        <v>C</v>
      </c>
      <c r="E31" s="124"/>
      <c r="F31" s="125"/>
      <c r="G31" s="125"/>
      <c r="H31" s="249"/>
      <c r="I31" s="249"/>
      <c r="J31" s="124"/>
      <c r="K31" s="125"/>
      <c r="L31" s="125"/>
      <c r="M31" s="274"/>
      <c r="N31" s="259"/>
      <c r="O31" s="125"/>
      <c r="P31" s="125"/>
      <c r="Q31" s="249"/>
      <c r="R31" s="273"/>
      <c r="S31" s="274"/>
      <c r="T31" s="259"/>
      <c r="U31" s="125"/>
      <c r="V31" s="249"/>
      <c r="W31" s="273"/>
      <c r="X31" s="274"/>
      <c r="Y31" s="293"/>
      <c r="Z31" s="273"/>
      <c r="AA31" s="125"/>
      <c r="AB31" s="125"/>
      <c r="AC31" s="249"/>
      <c r="AD31" s="124"/>
      <c r="AE31" s="125"/>
      <c r="AF31" s="125"/>
      <c r="AG31" s="125"/>
      <c r="AH31" s="274"/>
      <c r="AI31" s="273"/>
      <c r="AJ31" s="125"/>
      <c r="AK31" s="125"/>
      <c r="AL31" s="274"/>
      <c r="AM31" s="259"/>
      <c r="AN31" s="293"/>
      <c r="AO31" s="125"/>
      <c r="AP31" s="249"/>
      <c r="AQ31" s="273"/>
      <c r="AR31" s="125"/>
      <c r="AS31" s="125"/>
      <c r="AT31" s="125"/>
      <c r="AU31" s="274"/>
      <c r="AV31" s="259"/>
      <c r="AW31" s="125"/>
      <c r="AX31" s="125"/>
      <c r="AY31" s="125"/>
      <c r="AZ31" s="126"/>
      <c r="BA31" s="127">
        <f t="shared" si="13"/>
        <v>0</v>
      </c>
      <c r="BB31" s="22" t="str">
        <f t="shared" si="14"/>
        <v>C</v>
      </c>
      <c r="BC31" s="128">
        <f t="shared" si="15"/>
        <v>0</v>
      </c>
      <c r="BD31" s="21" t="str">
        <f t="shared" si="16"/>
        <v>C</v>
      </c>
      <c r="BE31" s="127">
        <f t="shared" si="17"/>
        <v>0</v>
      </c>
      <c r="BF31" s="128">
        <f t="shared" si="18"/>
        <v>0</v>
      </c>
      <c r="BG31" s="128">
        <f t="shared" si="19"/>
        <v>0</v>
      </c>
      <c r="BH31" s="114">
        <f t="shared" si="20"/>
        <v>0</v>
      </c>
      <c r="BI31" s="129">
        <f t="shared" si="21"/>
        <v>0</v>
      </c>
      <c r="BJ31" s="383">
        <f t="shared" si="22"/>
        <v>14.234383637368708</v>
      </c>
      <c r="BK31" s="96"/>
      <c r="BL31" s="97"/>
      <c r="BM31" s="57">
        <f t="shared" si="0"/>
        <v>9</v>
      </c>
      <c r="BN31" s="122">
        <f t="shared" si="1"/>
        <v>0</v>
      </c>
      <c r="BO31" s="448">
        <f t="shared" si="23"/>
        <v>0</v>
      </c>
      <c r="BP31" s="449" t="str">
        <f t="shared" si="2"/>
        <v>C</v>
      </c>
      <c r="BQ31" s="449">
        <f t="shared" si="24"/>
        <v>0</v>
      </c>
      <c r="BR31" s="450" t="str">
        <f t="shared" si="2"/>
        <v>C</v>
      </c>
      <c r="BS31" s="448">
        <f t="shared" si="25"/>
        <v>0</v>
      </c>
      <c r="BT31" s="449">
        <f t="shared" si="26"/>
        <v>0</v>
      </c>
      <c r="BU31" s="449">
        <f t="shared" si="27"/>
        <v>0</v>
      </c>
      <c r="BV31" s="450">
        <f t="shared" si="28"/>
        <v>0</v>
      </c>
      <c r="BW31" s="414">
        <f t="shared" si="29"/>
        <v>0</v>
      </c>
      <c r="BX31" s="434">
        <f t="shared" si="30"/>
        <v>0</v>
      </c>
      <c r="BY31" s="414">
        <f t="shared" si="31"/>
        <v>0</v>
      </c>
      <c r="BZ31" s="435">
        <f t="shared" si="32"/>
        <v>0</v>
      </c>
      <c r="CA31" s="436">
        <f t="shared" si="33"/>
        <v>0</v>
      </c>
      <c r="CB31" s="435">
        <f t="shared" si="34"/>
        <v>0</v>
      </c>
      <c r="CC31" s="436">
        <f t="shared" si="35"/>
        <v>0</v>
      </c>
      <c r="CD31" s="435">
        <f t="shared" si="36"/>
        <v>0</v>
      </c>
      <c r="CE31" s="436">
        <f t="shared" si="37"/>
        <v>0</v>
      </c>
      <c r="CF31" s="435">
        <f t="shared" si="38"/>
        <v>0</v>
      </c>
      <c r="CG31" s="436">
        <f t="shared" si="39"/>
        <v>0</v>
      </c>
      <c r="CH31" s="435">
        <f t="shared" si="40"/>
        <v>0</v>
      </c>
      <c r="CI31" s="436">
        <f t="shared" si="41"/>
        <v>0</v>
      </c>
      <c r="CJ31" s="435">
        <f t="shared" si="42"/>
        <v>0</v>
      </c>
      <c r="CK31" s="436">
        <f t="shared" si="43"/>
        <v>0</v>
      </c>
      <c r="CL31" s="434">
        <f t="shared" si="44"/>
        <v>0</v>
      </c>
      <c r="CM31" s="414">
        <f t="shared" si="45"/>
        <v>0</v>
      </c>
      <c r="CN31" s="435">
        <f t="shared" si="46"/>
        <v>0</v>
      </c>
      <c r="CO31" s="437">
        <f t="shared" si="47"/>
        <v>0</v>
      </c>
      <c r="CP31" s="435">
        <f t="shared" si="48"/>
        <v>0</v>
      </c>
      <c r="CQ31" s="437">
        <f t="shared" si="49"/>
        <v>0</v>
      </c>
      <c r="CR31" s="435">
        <f t="shared" si="50"/>
        <v>0</v>
      </c>
      <c r="CS31" s="436">
        <f t="shared" si="51"/>
        <v>0</v>
      </c>
      <c r="CT31" s="435">
        <f t="shared" si="52"/>
        <v>0</v>
      </c>
      <c r="CU31" s="436">
        <f t="shared" si="53"/>
        <v>0</v>
      </c>
      <c r="CV31" s="438">
        <f t="shared" si="54"/>
        <v>0</v>
      </c>
      <c r="CW31" s="132"/>
      <c r="CX31" s="132"/>
      <c r="CY31" s="132"/>
      <c r="CZ31" s="132"/>
      <c r="DA31" s="132"/>
      <c r="DB31" s="132"/>
      <c r="DC31" s="132"/>
      <c r="DD31" s="132"/>
      <c r="DE31" s="132"/>
      <c r="DF31" s="132"/>
      <c r="DG31" s="132"/>
      <c r="DH31" s="458">
        <v>9</v>
      </c>
      <c r="DI31" s="231">
        <f t="shared" si="3"/>
        <v>9</v>
      </c>
      <c r="DJ31" s="234">
        <f t="shared" si="4"/>
        <v>0</v>
      </c>
      <c r="DK31" s="118">
        <f t="shared" si="5"/>
        <v>0</v>
      </c>
      <c r="DL31" s="119">
        <f t="shared" si="6"/>
        <v>14.234383637368708</v>
      </c>
      <c r="DM31" s="101"/>
      <c r="DN31" s="759" t="s">
        <v>162</v>
      </c>
      <c r="DO31" s="760"/>
      <c r="DP31" s="749">
        <f>COUNTIF($DK$23:$DK$62,"&gt;=41")-COUNTIF($DK$23:$DK$62,"&gt;=51")</f>
        <v>0</v>
      </c>
      <c r="DQ31" s="750"/>
      <c r="DR31" s="155"/>
      <c r="DS31" s="134"/>
      <c r="DT31" s="137"/>
      <c r="DU31" s="140"/>
      <c r="EA31" s="133">
        <f t="shared" si="7"/>
        <v>9</v>
      </c>
      <c r="EB31" s="239">
        <f t="shared" si="8"/>
        <v>0</v>
      </c>
      <c r="EC31" s="120">
        <f t="shared" si="9"/>
        <v>0</v>
      </c>
      <c r="ED31" s="121">
        <f t="shared" si="10"/>
        <v>0</v>
      </c>
      <c r="EE31" s="104">
        <f t="shared" si="11"/>
        <v>0</v>
      </c>
    </row>
    <row r="32" spans="1:142" ht="13.2" customHeight="1" thickBot="1" x14ac:dyDescent="0.25">
      <c r="A32" s="160">
        <v>10</v>
      </c>
      <c r="B32" s="161"/>
      <c r="C32" s="143">
        <f>アンケート集計!H13</f>
        <v>0</v>
      </c>
      <c r="D32" s="374" t="str">
        <f t="shared" si="12"/>
        <v>C</v>
      </c>
      <c r="E32" s="163"/>
      <c r="F32" s="164"/>
      <c r="G32" s="164"/>
      <c r="H32" s="252"/>
      <c r="I32" s="252"/>
      <c r="J32" s="163"/>
      <c r="K32" s="164"/>
      <c r="L32" s="164"/>
      <c r="M32" s="280"/>
      <c r="N32" s="262"/>
      <c r="O32" s="164"/>
      <c r="P32" s="164"/>
      <c r="Q32" s="252"/>
      <c r="R32" s="279"/>
      <c r="S32" s="280"/>
      <c r="T32" s="262"/>
      <c r="U32" s="164"/>
      <c r="V32" s="252"/>
      <c r="W32" s="279"/>
      <c r="X32" s="280"/>
      <c r="Y32" s="296"/>
      <c r="Z32" s="279"/>
      <c r="AA32" s="164"/>
      <c r="AB32" s="164"/>
      <c r="AC32" s="252"/>
      <c r="AD32" s="163"/>
      <c r="AE32" s="164"/>
      <c r="AF32" s="164"/>
      <c r="AG32" s="164"/>
      <c r="AH32" s="280"/>
      <c r="AI32" s="279"/>
      <c r="AJ32" s="164"/>
      <c r="AK32" s="164"/>
      <c r="AL32" s="280"/>
      <c r="AM32" s="262"/>
      <c r="AN32" s="296"/>
      <c r="AO32" s="164"/>
      <c r="AP32" s="252"/>
      <c r="AQ32" s="279"/>
      <c r="AR32" s="164"/>
      <c r="AS32" s="164"/>
      <c r="AT32" s="164"/>
      <c r="AU32" s="280"/>
      <c r="AV32" s="262"/>
      <c r="AW32" s="164"/>
      <c r="AX32" s="164"/>
      <c r="AY32" s="164"/>
      <c r="AZ32" s="320"/>
      <c r="BA32" s="372">
        <f t="shared" si="13"/>
        <v>0</v>
      </c>
      <c r="BB32" s="370" t="str">
        <f t="shared" si="14"/>
        <v>C</v>
      </c>
      <c r="BC32" s="166">
        <f t="shared" si="15"/>
        <v>0</v>
      </c>
      <c r="BD32" s="371" t="str">
        <f t="shared" si="16"/>
        <v>C</v>
      </c>
      <c r="BE32" s="372">
        <f t="shared" si="17"/>
        <v>0</v>
      </c>
      <c r="BF32" s="373">
        <f t="shared" si="18"/>
        <v>0</v>
      </c>
      <c r="BG32" s="373">
        <f t="shared" si="19"/>
        <v>0</v>
      </c>
      <c r="BH32" s="375">
        <f t="shared" si="20"/>
        <v>0</v>
      </c>
      <c r="BI32" s="376">
        <f t="shared" si="21"/>
        <v>0</v>
      </c>
      <c r="BJ32" s="384">
        <f t="shared" si="22"/>
        <v>14.234383637368708</v>
      </c>
      <c r="BK32" s="96"/>
      <c r="BL32" s="97"/>
      <c r="BM32" s="160">
        <f t="shared" si="0"/>
        <v>10</v>
      </c>
      <c r="BN32" s="161">
        <f t="shared" si="1"/>
        <v>0</v>
      </c>
      <c r="BO32" s="451">
        <f t="shared" si="23"/>
        <v>0</v>
      </c>
      <c r="BP32" s="452" t="str">
        <f t="shared" si="2"/>
        <v>C</v>
      </c>
      <c r="BQ32" s="452">
        <f t="shared" si="24"/>
        <v>0</v>
      </c>
      <c r="BR32" s="453" t="str">
        <f t="shared" si="2"/>
        <v>C</v>
      </c>
      <c r="BS32" s="451">
        <f t="shared" si="25"/>
        <v>0</v>
      </c>
      <c r="BT32" s="452">
        <f t="shared" si="26"/>
        <v>0</v>
      </c>
      <c r="BU32" s="452">
        <f t="shared" si="27"/>
        <v>0</v>
      </c>
      <c r="BV32" s="453">
        <f t="shared" si="28"/>
        <v>0</v>
      </c>
      <c r="BW32" s="468">
        <f t="shared" si="29"/>
        <v>0</v>
      </c>
      <c r="BX32" s="469">
        <f t="shared" si="30"/>
        <v>0</v>
      </c>
      <c r="BY32" s="468">
        <f t="shared" si="31"/>
        <v>0</v>
      </c>
      <c r="BZ32" s="470">
        <f t="shared" si="32"/>
        <v>0</v>
      </c>
      <c r="CA32" s="471">
        <f t="shared" si="33"/>
        <v>0</v>
      </c>
      <c r="CB32" s="470">
        <f t="shared" si="34"/>
        <v>0</v>
      </c>
      <c r="CC32" s="471">
        <f t="shared" si="35"/>
        <v>0</v>
      </c>
      <c r="CD32" s="470">
        <f t="shared" si="36"/>
        <v>0</v>
      </c>
      <c r="CE32" s="471">
        <f t="shared" si="37"/>
        <v>0</v>
      </c>
      <c r="CF32" s="470">
        <f t="shared" si="38"/>
        <v>0</v>
      </c>
      <c r="CG32" s="471">
        <f t="shared" si="39"/>
        <v>0</v>
      </c>
      <c r="CH32" s="470">
        <f t="shared" si="40"/>
        <v>0</v>
      </c>
      <c r="CI32" s="471">
        <f t="shared" si="41"/>
        <v>0</v>
      </c>
      <c r="CJ32" s="470">
        <f t="shared" si="42"/>
        <v>0</v>
      </c>
      <c r="CK32" s="471">
        <f t="shared" si="43"/>
        <v>0</v>
      </c>
      <c r="CL32" s="469">
        <f t="shared" si="44"/>
        <v>0</v>
      </c>
      <c r="CM32" s="468">
        <f t="shared" si="45"/>
        <v>0</v>
      </c>
      <c r="CN32" s="470">
        <f t="shared" si="46"/>
        <v>0</v>
      </c>
      <c r="CO32" s="472">
        <f t="shared" si="47"/>
        <v>0</v>
      </c>
      <c r="CP32" s="470">
        <f t="shared" si="48"/>
        <v>0</v>
      </c>
      <c r="CQ32" s="472">
        <f t="shared" si="49"/>
        <v>0</v>
      </c>
      <c r="CR32" s="470">
        <f t="shared" si="50"/>
        <v>0</v>
      </c>
      <c r="CS32" s="471">
        <f t="shared" si="51"/>
        <v>0</v>
      </c>
      <c r="CT32" s="470">
        <f t="shared" si="52"/>
        <v>0</v>
      </c>
      <c r="CU32" s="471">
        <f t="shared" si="53"/>
        <v>0</v>
      </c>
      <c r="CV32" s="473">
        <f t="shared" si="54"/>
        <v>0</v>
      </c>
      <c r="CW32" s="132"/>
      <c r="CX32" s="132"/>
      <c r="CY32" s="132"/>
      <c r="CZ32" s="132"/>
      <c r="DA32" s="132"/>
      <c r="DB32" s="132"/>
      <c r="DC32" s="132"/>
      <c r="DD32" s="132"/>
      <c r="DE32" s="132"/>
      <c r="DF32" s="132"/>
      <c r="DG32" s="132"/>
      <c r="DH32" s="458">
        <v>10</v>
      </c>
      <c r="DI32" s="231">
        <f t="shared" si="3"/>
        <v>10</v>
      </c>
      <c r="DJ32" s="234">
        <f t="shared" si="4"/>
        <v>0</v>
      </c>
      <c r="DK32" s="118">
        <f t="shared" si="5"/>
        <v>0</v>
      </c>
      <c r="DL32" s="119">
        <f t="shared" si="6"/>
        <v>14.234383637368708</v>
      </c>
      <c r="DM32" s="101"/>
      <c r="DN32" s="759" t="s">
        <v>163</v>
      </c>
      <c r="DO32" s="760"/>
      <c r="DP32" s="749">
        <f>COUNTIF($DK$23:$DK$62,"&gt;=51")-COUNTIF($DK$23:$DK$62,"&gt;=61")</f>
        <v>0</v>
      </c>
      <c r="DQ32" s="750"/>
      <c r="DR32" s="157"/>
      <c r="DS32" s="134"/>
      <c r="DT32" s="137"/>
      <c r="DU32" s="140"/>
      <c r="DV32" s="140"/>
      <c r="DW32" s="140"/>
      <c r="DX32" s="140"/>
      <c r="EA32" s="133">
        <f t="shared" si="7"/>
        <v>10</v>
      </c>
      <c r="EB32" s="239">
        <f t="shared" si="8"/>
        <v>0</v>
      </c>
      <c r="EC32" s="120">
        <f t="shared" si="9"/>
        <v>0</v>
      </c>
      <c r="ED32" s="121">
        <f t="shared" si="10"/>
        <v>0</v>
      </c>
      <c r="EE32" s="104">
        <f t="shared" si="11"/>
        <v>0</v>
      </c>
    </row>
    <row r="33" spans="1:146" ht="13.2" customHeight="1" x14ac:dyDescent="0.2">
      <c r="A33" s="311">
        <v>11</v>
      </c>
      <c r="B33" s="312"/>
      <c r="C33" s="86">
        <f>アンケート集計!H14</f>
        <v>0</v>
      </c>
      <c r="D33" s="241" t="str">
        <f t="shared" si="12"/>
        <v>C</v>
      </c>
      <c r="E33" s="313"/>
      <c r="F33" s="314"/>
      <c r="G33" s="314"/>
      <c r="H33" s="315"/>
      <c r="I33" s="315"/>
      <c r="J33" s="313"/>
      <c r="K33" s="314"/>
      <c r="L33" s="314"/>
      <c r="M33" s="316"/>
      <c r="N33" s="317"/>
      <c r="O33" s="314"/>
      <c r="P33" s="314"/>
      <c r="Q33" s="315"/>
      <c r="R33" s="318"/>
      <c r="S33" s="316"/>
      <c r="T33" s="317"/>
      <c r="U33" s="314"/>
      <c r="V33" s="315"/>
      <c r="W33" s="318"/>
      <c r="X33" s="316"/>
      <c r="Y33" s="319"/>
      <c r="Z33" s="318"/>
      <c r="AA33" s="314"/>
      <c r="AB33" s="314"/>
      <c r="AC33" s="315"/>
      <c r="AD33" s="313"/>
      <c r="AE33" s="314"/>
      <c r="AF33" s="314"/>
      <c r="AG33" s="314"/>
      <c r="AH33" s="316"/>
      <c r="AI33" s="318"/>
      <c r="AJ33" s="314"/>
      <c r="AK33" s="314"/>
      <c r="AL33" s="316"/>
      <c r="AM33" s="317"/>
      <c r="AN33" s="319"/>
      <c r="AO33" s="314"/>
      <c r="AP33" s="315"/>
      <c r="AQ33" s="318"/>
      <c r="AR33" s="314"/>
      <c r="AS33" s="314"/>
      <c r="AT33" s="314"/>
      <c r="AU33" s="316"/>
      <c r="AV33" s="317"/>
      <c r="AW33" s="314"/>
      <c r="AX33" s="89"/>
      <c r="AY33" s="89"/>
      <c r="AZ33" s="90"/>
      <c r="BA33" s="91">
        <f t="shared" si="13"/>
        <v>0</v>
      </c>
      <c r="BB33" s="477" t="str">
        <f t="shared" si="14"/>
        <v>C</v>
      </c>
      <c r="BC33" s="478">
        <f t="shared" si="15"/>
        <v>0</v>
      </c>
      <c r="BD33" s="479" t="str">
        <f t="shared" si="16"/>
        <v>C</v>
      </c>
      <c r="BE33" s="91">
        <f t="shared" si="17"/>
        <v>0</v>
      </c>
      <c r="BF33" s="92">
        <f t="shared" si="18"/>
        <v>0</v>
      </c>
      <c r="BG33" s="92">
        <f t="shared" si="19"/>
        <v>0</v>
      </c>
      <c r="BH33" s="93">
        <f t="shared" si="20"/>
        <v>0</v>
      </c>
      <c r="BI33" s="94">
        <f t="shared" si="21"/>
        <v>0</v>
      </c>
      <c r="BJ33" s="381">
        <f t="shared" si="22"/>
        <v>14.234383637368708</v>
      </c>
      <c r="BK33" s="96"/>
      <c r="BL33" s="97"/>
      <c r="BM33" s="321">
        <f t="shared" si="0"/>
        <v>11</v>
      </c>
      <c r="BN33" s="322">
        <f t="shared" si="1"/>
        <v>0</v>
      </c>
      <c r="BO33" s="454">
        <f t="shared" si="23"/>
        <v>0</v>
      </c>
      <c r="BP33" s="455" t="str">
        <f t="shared" si="2"/>
        <v>C</v>
      </c>
      <c r="BQ33" s="455">
        <f t="shared" si="24"/>
        <v>0</v>
      </c>
      <c r="BR33" s="456" t="str">
        <f t="shared" si="2"/>
        <v>C</v>
      </c>
      <c r="BS33" s="454">
        <f t="shared" si="25"/>
        <v>0</v>
      </c>
      <c r="BT33" s="455">
        <f t="shared" si="26"/>
        <v>0</v>
      </c>
      <c r="BU33" s="455">
        <f t="shared" si="27"/>
        <v>0</v>
      </c>
      <c r="BV33" s="456">
        <f t="shared" si="28"/>
        <v>0</v>
      </c>
      <c r="BW33" s="414">
        <f t="shared" si="29"/>
        <v>0</v>
      </c>
      <c r="BX33" s="434">
        <f t="shared" si="30"/>
        <v>0</v>
      </c>
      <c r="BY33" s="414">
        <f t="shared" si="31"/>
        <v>0</v>
      </c>
      <c r="BZ33" s="435">
        <f t="shared" si="32"/>
        <v>0</v>
      </c>
      <c r="CA33" s="436">
        <f t="shared" si="33"/>
        <v>0</v>
      </c>
      <c r="CB33" s="435">
        <f t="shared" si="34"/>
        <v>0</v>
      </c>
      <c r="CC33" s="436">
        <f t="shared" si="35"/>
        <v>0</v>
      </c>
      <c r="CD33" s="435">
        <f t="shared" si="36"/>
        <v>0</v>
      </c>
      <c r="CE33" s="436">
        <f t="shared" si="37"/>
        <v>0</v>
      </c>
      <c r="CF33" s="435">
        <f t="shared" si="38"/>
        <v>0</v>
      </c>
      <c r="CG33" s="436">
        <f t="shared" si="39"/>
        <v>0</v>
      </c>
      <c r="CH33" s="435">
        <f t="shared" si="40"/>
        <v>0</v>
      </c>
      <c r="CI33" s="436">
        <f t="shared" si="41"/>
        <v>0</v>
      </c>
      <c r="CJ33" s="435">
        <f t="shared" si="42"/>
        <v>0</v>
      </c>
      <c r="CK33" s="436">
        <f t="shared" si="43"/>
        <v>0</v>
      </c>
      <c r="CL33" s="434">
        <f t="shared" si="44"/>
        <v>0</v>
      </c>
      <c r="CM33" s="414">
        <f t="shared" si="45"/>
        <v>0</v>
      </c>
      <c r="CN33" s="435">
        <f t="shared" si="46"/>
        <v>0</v>
      </c>
      <c r="CO33" s="437">
        <f t="shared" si="47"/>
        <v>0</v>
      </c>
      <c r="CP33" s="435">
        <f t="shared" si="48"/>
        <v>0</v>
      </c>
      <c r="CQ33" s="437">
        <f t="shared" si="49"/>
        <v>0</v>
      </c>
      <c r="CR33" s="435">
        <f t="shared" si="50"/>
        <v>0</v>
      </c>
      <c r="CS33" s="436">
        <f t="shared" si="51"/>
        <v>0</v>
      </c>
      <c r="CT33" s="435">
        <f t="shared" si="52"/>
        <v>0</v>
      </c>
      <c r="CU33" s="436">
        <f t="shared" si="53"/>
        <v>0</v>
      </c>
      <c r="CV33" s="438">
        <f t="shared" si="54"/>
        <v>0</v>
      </c>
      <c r="CW33" s="132"/>
      <c r="CX33" s="132"/>
      <c r="CY33" s="132"/>
      <c r="CZ33" s="132"/>
      <c r="DA33" s="132"/>
      <c r="DB33" s="132"/>
      <c r="DC33" s="132"/>
      <c r="DD33" s="132"/>
      <c r="DE33" s="132"/>
      <c r="DF33" s="132"/>
      <c r="DG33" s="132"/>
      <c r="DH33" s="458">
        <v>11</v>
      </c>
      <c r="DI33" s="231">
        <f t="shared" si="3"/>
        <v>11</v>
      </c>
      <c r="DJ33" s="234">
        <f t="shared" si="4"/>
        <v>0</v>
      </c>
      <c r="DK33" s="118">
        <f t="shared" si="5"/>
        <v>0</v>
      </c>
      <c r="DL33" s="119">
        <f t="shared" si="6"/>
        <v>14.234383637368708</v>
      </c>
      <c r="DM33" s="150"/>
      <c r="DN33" s="761" t="s">
        <v>164</v>
      </c>
      <c r="DO33" s="762"/>
      <c r="DP33" s="749">
        <f>COUNTIF($DK$23:$DK$62,"&gt;=61")-COUNTIF($DK$23:$DK$62,"&gt;=71")</f>
        <v>0</v>
      </c>
      <c r="DQ33" s="750"/>
      <c r="EA33" s="133">
        <f t="shared" si="7"/>
        <v>11</v>
      </c>
      <c r="EB33" s="239">
        <f t="shared" si="8"/>
        <v>0</v>
      </c>
      <c r="EC33" s="120">
        <f t="shared" si="9"/>
        <v>0</v>
      </c>
      <c r="ED33" s="121">
        <f t="shared" si="10"/>
        <v>0</v>
      </c>
      <c r="EE33" s="104">
        <f t="shared" si="11"/>
        <v>0</v>
      </c>
    </row>
    <row r="34" spans="1:146" ht="13.2" customHeight="1" x14ac:dyDescent="0.2">
      <c r="A34" s="141">
        <v>12</v>
      </c>
      <c r="B34" s="142"/>
      <c r="C34" s="108">
        <f>アンケート集計!H15</f>
        <v>0</v>
      </c>
      <c r="D34" s="369" t="str">
        <f t="shared" si="12"/>
        <v>C</v>
      </c>
      <c r="E34" s="144"/>
      <c r="F34" s="145"/>
      <c r="G34" s="145"/>
      <c r="H34" s="250"/>
      <c r="I34" s="250"/>
      <c r="J34" s="144"/>
      <c r="K34" s="145"/>
      <c r="L34" s="145"/>
      <c r="M34" s="276"/>
      <c r="N34" s="260"/>
      <c r="O34" s="145"/>
      <c r="P34" s="145"/>
      <c r="Q34" s="250"/>
      <c r="R34" s="275"/>
      <c r="S34" s="276"/>
      <c r="T34" s="260"/>
      <c r="U34" s="145"/>
      <c r="V34" s="250"/>
      <c r="W34" s="275"/>
      <c r="X34" s="276"/>
      <c r="Y34" s="294"/>
      <c r="Z34" s="275"/>
      <c r="AA34" s="145"/>
      <c r="AB34" s="145"/>
      <c r="AC34" s="250"/>
      <c r="AD34" s="144"/>
      <c r="AE34" s="145"/>
      <c r="AF34" s="145"/>
      <c r="AG34" s="145"/>
      <c r="AH34" s="276"/>
      <c r="AI34" s="275"/>
      <c r="AJ34" s="145"/>
      <c r="AK34" s="145"/>
      <c r="AL34" s="276"/>
      <c r="AM34" s="260"/>
      <c r="AN34" s="294"/>
      <c r="AO34" s="145"/>
      <c r="AP34" s="250"/>
      <c r="AQ34" s="275"/>
      <c r="AR34" s="145"/>
      <c r="AS34" s="145"/>
      <c r="AT34" s="145"/>
      <c r="AU34" s="276"/>
      <c r="AV34" s="260"/>
      <c r="AW34" s="145"/>
      <c r="AX34" s="110"/>
      <c r="AY34" s="110"/>
      <c r="AZ34" s="111"/>
      <c r="BA34" s="112">
        <f t="shared" si="13"/>
        <v>0</v>
      </c>
      <c r="BB34" s="368" t="str">
        <f t="shared" si="14"/>
        <v>C</v>
      </c>
      <c r="BC34" s="113">
        <f t="shared" si="15"/>
        <v>0</v>
      </c>
      <c r="BD34" s="369" t="str">
        <f t="shared" si="16"/>
        <v>C</v>
      </c>
      <c r="BE34" s="112">
        <f t="shared" si="17"/>
        <v>0</v>
      </c>
      <c r="BF34" s="113">
        <f t="shared" si="18"/>
        <v>0</v>
      </c>
      <c r="BG34" s="113">
        <f t="shared" si="19"/>
        <v>0</v>
      </c>
      <c r="BH34" s="115">
        <f t="shared" si="20"/>
        <v>0</v>
      </c>
      <c r="BI34" s="116">
        <f t="shared" si="21"/>
        <v>0</v>
      </c>
      <c r="BJ34" s="382">
        <f t="shared" si="22"/>
        <v>14.234383637368708</v>
      </c>
      <c r="BK34" s="96"/>
      <c r="BL34" s="97"/>
      <c r="BM34" s="106">
        <f t="shared" si="0"/>
        <v>12</v>
      </c>
      <c r="BN34" s="107">
        <f t="shared" si="1"/>
        <v>0</v>
      </c>
      <c r="BO34" s="439">
        <f t="shared" si="23"/>
        <v>0</v>
      </c>
      <c r="BP34" s="440" t="str">
        <f t="shared" si="2"/>
        <v>C</v>
      </c>
      <c r="BQ34" s="440">
        <f t="shared" si="24"/>
        <v>0</v>
      </c>
      <c r="BR34" s="441" t="str">
        <f t="shared" si="2"/>
        <v>C</v>
      </c>
      <c r="BS34" s="439">
        <f t="shared" si="25"/>
        <v>0</v>
      </c>
      <c r="BT34" s="440">
        <f t="shared" si="26"/>
        <v>0</v>
      </c>
      <c r="BU34" s="440">
        <f t="shared" si="27"/>
        <v>0</v>
      </c>
      <c r="BV34" s="441">
        <f t="shared" si="28"/>
        <v>0</v>
      </c>
      <c r="BW34" s="442">
        <f t="shared" si="29"/>
        <v>0</v>
      </c>
      <c r="BX34" s="443">
        <f t="shared" si="30"/>
        <v>0</v>
      </c>
      <c r="BY34" s="442">
        <f t="shared" si="31"/>
        <v>0</v>
      </c>
      <c r="BZ34" s="444">
        <f t="shared" si="32"/>
        <v>0</v>
      </c>
      <c r="CA34" s="445">
        <f t="shared" si="33"/>
        <v>0</v>
      </c>
      <c r="CB34" s="444">
        <f t="shared" si="34"/>
        <v>0</v>
      </c>
      <c r="CC34" s="445">
        <f t="shared" si="35"/>
        <v>0</v>
      </c>
      <c r="CD34" s="444">
        <f t="shared" si="36"/>
        <v>0</v>
      </c>
      <c r="CE34" s="445">
        <f t="shared" si="37"/>
        <v>0</v>
      </c>
      <c r="CF34" s="444">
        <f t="shared" si="38"/>
        <v>0</v>
      </c>
      <c r="CG34" s="445">
        <f t="shared" si="39"/>
        <v>0</v>
      </c>
      <c r="CH34" s="444">
        <f t="shared" si="40"/>
        <v>0</v>
      </c>
      <c r="CI34" s="445">
        <f t="shared" si="41"/>
        <v>0</v>
      </c>
      <c r="CJ34" s="444">
        <f t="shared" si="42"/>
        <v>0</v>
      </c>
      <c r="CK34" s="445">
        <f t="shared" si="43"/>
        <v>0</v>
      </c>
      <c r="CL34" s="443">
        <f t="shared" si="44"/>
        <v>0</v>
      </c>
      <c r="CM34" s="442">
        <f t="shared" si="45"/>
        <v>0</v>
      </c>
      <c r="CN34" s="444">
        <f t="shared" si="46"/>
        <v>0</v>
      </c>
      <c r="CO34" s="446">
        <f t="shared" si="47"/>
        <v>0</v>
      </c>
      <c r="CP34" s="444">
        <f t="shared" si="48"/>
        <v>0</v>
      </c>
      <c r="CQ34" s="446">
        <f t="shared" si="49"/>
        <v>0</v>
      </c>
      <c r="CR34" s="444">
        <f t="shared" si="50"/>
        <v>0</v>
      </c>
      <c r="CS34" s="445">
        <f t="shared" si="51"/>
        <v>0</v>
      </c>
      <c r="CT34" s="444">
        <f t="shared" si="52"/>
        <v>0</v>
      </c>
      <c r="CU34" s="445">
        <f t="shared" si="53"/>
        <v>0</v>
      </c>
      <c r="CV34" s="447">
        <f t="shared" si="54"/>
        <v>0</v>
      </c>
      <c r="CW34" s="132"/>
      <c r="CX34" s="132"/>
      <c r="CY34" s="132"/>
      <c r="CZ34" s="132"/>
      <c r="DA34" s="132"/>
      <c r="DB34" s="132"/>
      <c r="DC34" s="132"/>
      <c r="DD34" s="132"/>
      <c r="DE34" s="132"/>
      <c r="DF34" s="132"/>
      <c r="DG34" s="132"/>
      <c r="DH34" s="458">
        <v>12</v>
      </c>
      <c r="DI34" s="231">
        <f t="shared" si="3"/>
        <v>12</v>
      </c>
      <c r="DJ34" s="234">
        <f t="shared" si="4"/>
        <v>0</v>
      </c>
      <c r="DK34" s="118">
        <f t="shared" si="5"/>
        <v>0</v>
      </c>
      <c r="DL34" s="119">
        <f t="shared" si="6"/>
        <v>14.234383637368708</v>
      </c>
      <c r="DM34" s="150"/>
      <c r="DN34" s="761" t="s">
        <v>165</v>
      </c>
      <c r="DO34" s="762"/>
      <c r="DP34" s="749">
        <f>COUNTIF($DK$23:$DK$62,"&gt;=71")-COUNTIF($DK$23:$DK$62,"&gt;=81")</f>
        <v>0</v>
      </c>
      <c r="DQ34" s="750"/>
      <c r="EA34" s="133">
        <f t="shared" si="7"/>
        <v>12</v>
      </c>
      <c r="EB34" s="239">
        <f t="shared" si="8"/>
        <v>0</v>
      </c>
      <c r="EC34" s="120">
        <f t="shared" si="9"/>
        <v>0</v>
      </c>
      <c r="ED34" s="121">
        <f t="shared" si="10"/>
        <v>0</v>
      </c>
      <c r="EE34" s="104">
        <f t="shared" si="11"/>
        <v>0</v>
      </c>
      <c r="EG34" s="152"/>
    </row>
    <row r="35" spans="1:146" ht="13.2" customHeight="1" x14ac:dyDescent="0.2">
      <c r="A35" s="73">
        <v>13</v>
      </c>
      <c r="B35" s="147"/>
      <c r="C35" s="123">
        <f>アンケート集計!H16</f>
        <v>0</v>
      </c>
      <c r="D35" s="21" t="str">
        <f t="shared" si="12"/>
        <v>C</v>
      </c>
      <c r="E35" s="148"/>
      <c r="F35" s="149"/>
      <c r="G35" s="149"/>
      <c r="H35" s="251"/>
      <c r="I35" s="251"/>
      <c r="J35" s="148"/>
      <c r="K35" s="149"/>
      <c r="L35" s="149"/>
      <c r="M35" s="278"/>
      <c r="N35" s="261"/>
      <c r="O35" s="149"/>
      <c r="P35" s="149"/>
      <c r="Q35" s="251"/>
      <c r="R35" s="277"/>
      <c r="S35" s="278"/>
      <c r="T35" s="261"/>
      <c r="U35" s="149"/>
      <c r="V35" s="251"/>
      <c r="W35" s="277"/>
      <c r="X35" s="278"/>
      <c r="Y35" s="295"/>
      <c r="Z35" s="277"/>
      <c r="AA35" s="149"/>
      <c r="AB35" s="149"/>
      <c r="AC35" s="251"/>
      <c r="AD35" s="148"/>
      <c r="AE35" s="149"/>
      <c r="AF35" s="149"/>
      <c r="AG35" s="149"/>
      <c r="AH35" s="278"/>
      <c r="AI35" s="277"/>
      <c r="AJ35" s="149"/>
      <c r="AK35" s="149"/>
      <c r="AL35" s="278"/>
      <c r="AM35" s="261"/>
      <c r="AN35" s="295"/>
      <c r="AO35" s="149"/>
      <c r="AP35" s="251"/>
      <c r="AQ35" s="277"/>
      <c r="AR35" s="149"/>
      <c r="AS35" s="149"/>
      <c r="AT35" s="149"/>
      <c r="AU35" s="278"/>
      <c r="AV35" s="261"/>
      <c r="AW35" s="149"/>
      <c r="AX35" s="125"/>
      <c r="AY35" s="125"/>
      <c r="AZ35" s="126"/>
      <c r="BA35" s="127">
        <f t="shared" si="13"/>
        <v>0</v>
      </c>
      <c r="BB35" s="22" t="str">
        <f t="shared" si="14"/>
        <v>C</v>
      </c>
      <c r="BC35" s="128">
        <f t="shared" si="15"/>
        <v>0</v>
      </c>
      <c r="BD35" s="21" t="str">
        <f t="shared" si="16"/>
        <v>C</v>
      </c>
      <c r="BE35" s="127">
        <f t="shared" si="17"/>
        <v>0</v>
      </c>
      <c r="BF35" s="128">
        <f t="shared" si="18"/>
        <v>0</v>
      </c>
      <c r="BG35" s="128">
        <f t="shared" si="19"/>
        <v>0</v>
      </c>
      <c r="BH35" s="114">
        <f t="shared" si="20"/>
        <v>0</v>
      </c>
      <c r="BI35" s="129">
        <f t="shared" si="21"/>
        <v>0</v>
      </c>
      <c r="BJ35" s="383">
        <f t="shared" si="22"/>
        <v>14.234383637368708</v>
      </c>
      <c r="BK35" s="96"/>
      <c r="BL35" s="97"/>
      <c r="BM35" s="57">
        <f t="shared" si="0"/>
        <v>13</v>
      </c>
      <c r="BN35" s="122">
        <f t="shared" si="1"/>
        <v>0</v>
      </c>
      <c r="BO35" s="448">
        <f t="shared" si="23"/>
        <v>0</v>
      </c>
      <c r="BP35" s="449" t="str">
        <f t="shared" si="2"/>
        <v>C</v>
      </c>
      <c r="BQ35" s="449">
        <f t="shared" si="24"/>
        <v>0</v>
      </c>
      <c r="BR35" s="450" t="str">
        <f t="shared" si="2"/>
        <v>C</v>
      </c>
      <c r="BS35" s="448">
        <f t="shared" si="25"/>
        <v>0</v>
      </c>
      <c r="BT35" s="449">
        <f t="shared" si="26"/>
        <v>0</v>
      </c>
      <c r="BU35" s="449">
        <f t="shared" si="27"/>
        <v>0</v>
      </c>
      <c r="BV35" s="450">
        <f t="shared" si="28"/>
        <v>0</v>
      </c>
      <c r="BW35" s="414">
        <f t="shared" si="29"/>
        <v>0</v>
      </c>
      <c r="BX35" s="434">
        <f t="shared" si="30"/>
        <v>0</v>
      </c>
      <c r="BY35" s="414">
        <f t="shared" si="31"/>
        <v>0</v>
      </c>
      <c r="BZ35" s="435">
        <f t="shared" si="32"/>
        <v>0</v>
      </c>
      <c r="CA35" s="436">
        <f t="shared" si="33"/>
        <v>0</v>
      </c>
      <c r="CB35" s="435">
        <f t="shared" si="34"/>
        <v>0</v>
      </c>
      <c r="CC35" s="436">
        <f t="shared" si="35"/>
        <v>0</v>
      </c>
      <c r="CD35" s="435">
        <f t="shared" si="36"/>
        <v>0</v>
      </c>
      <c r="CE35" s="436">
        <f t="shared" si="37"/>
        <v>0</v>
      </c>
      <c r="CF35" s="435">
        <f t="shared" si="38"/>
        <v>0</v>
      </c>
      <c r="CG35" s="436">
        <f t="shared" si="39"/>
        <v>0</v>
      </c>
      <c r="CH35" s="435">
        <f t="shared" si="40"/>
        <v>0</v>
      </c>
      <c r="CI35" s="436">
        <f t="shared" si="41"/>
        <v>0</v>
      </c>
      <c r="CJ35" s="435">
        <f t="shared" si="42"/>
        <v>0</v>
      </c>
      <c r="CK35" s="436">
        <f t="shared" si="43"/>
        <v>0</v>
      </c>
      <c r="CL35" s="434">
        <f t="shared" si="44"/>
        <v>0</v>
      </c>
      <c r="CM35" s="414">
        <f t="shared" si="45"/>
        <v>0</v>
      </c>
      <c r="CN35" s="435">
        <f t="shared" si="46"/>
        <v>0</v>
      </c>
      <c r="CO35" s="437">
        <f t="shared" si="47"/>
        <v>0</v>
      </c>
      <c r="CP35" s="435">
        <f t="shared" si="48"/>
        <v>0</v>
      </c>
      <c r="CQ35" s="437">
        <f t="shared" si="49"/>
        <v>0</v>
      </c>
      <c r="CR35" s="435">
        <f t="shared" si="50"/>
        <v>0</v>
      </c>
      <c r="CS35" s="436">
        <f t="shared" si="51"/>
        <v>0</v>
      </c>
      <c r="CT35" s="435">
        <f t="shared" si="52"/>
        <v>0</v>
      </c>
      <c r="CU35" s="436">
        <f t="shared" si="53"/>
        <v>0</v>
      </c>
      <c r="CV35" s="438">
        <f t="shared" si="54"/>
        <v>0</v>
      </c>
      <c r="CW35" s="132"/>
      <c r="CX35" s="132"/>
      <c r="CY35" s="132"/>
      <c r="CZ35" s="132"/>
      <c r="DA35" s="132"/>
      <c r="DB35" s="132"/>
      <c r="DC35" s="132"/>
      <c r="DD35" s="132"/>
      <c r="DE35" s="132"/>
      <c r="DF35" s="132"/>
      <c r="DG35" s="132"/>
      <c r="DH35" s="458">
        <v>13</v>
      </c>
      <c r="DI35" s="231">
        <f t="shared" si="3"/>
        <v>13</v>
      </c>
      <c r="DJ35" s="234">
        <f t="shared" si="4"/>
        <v>0</v>
      </c>
      <c r="DK35" s="118">
        <f t="shared" si="5"/>
        <v>0</v>
      </c>
      <c r="DL35" s="119">
        <f t="shared" si="6"/>
        <v>14.234383637368708</v>
      </c>
      <c r="DM35" s="150"/>
      <c r="DN35" s="747" t="s">
        <v>166</v>
      </c>
      <c r="DO35" s="748"/>
      <c r="DP35" s="749">
        <f>COUNTIF($DK$23:$DK$62,"&gt;=81")-COUNTIF($DK$23:$DK$62,"&gt;=91")</f>
        <v>0</v>
      </c>
      <c r="DQ35" s="750"/>
      <c r="DY35" s="153"/>
      <c r="EA35" s="133">
        <f t="shared" si="7"/>
        <v>13</v>
      </c>
      <c r="EB35" s="239">
        <f t="shared" si="8"/>
        <v>0</v>
      </c>
      <c r="EC35" s="120">
        <f t="shared" si="9"/>
        <v>0</v>
      </c>
      <c r="ED35" s="121">
        <f t="shared" si="10"/>
        <v>0</v>
      </c>
      <c r="EE35" s="104">
        <f t="shared" si="11"/>
        <v>0</v>
      </c>
      <c r="EG35" s="136"/>
    </row>
    <row r="36" spans="1:146" ht="13.2" customHeight="1" thickBot="1" x14ac:dyDescent="0.25">
      <c r="A36" s="141">
        <v>14</v>
      </c>
      <c r="B36" s="142"/>
      <c r="C36" s="108">
        <f>アンケート集計!H17</f>
        <v>0</v>
      </c>
      <c r="D36" s="369" t="str">
        <f t="shared" si="12"/>
        <v>C</v>
      </c>
      <c r="E36" s="144"/>
      <c r="F36" s="145"/>
      <c r="G36" s="145"/>
      <c r="H36" s="250"/>
      <c r="I36" s="250"/>
      <c r="J36" s="144"/>
      <c r="K36" s="145"/>
      <c r="L36" s="145"/>
      <c r="M36" s="276"/>
      <c r="N36" s="260"/>
      <c r="O36" s="145"/>
      <c r="P36" s="145"/>
      <c r="Q36" s="250"/>
      <c r="R36" s="275"/>
      <c r="S36" s="276"/>
      <c r="T36" s="260"/>
      <c r="U36" s="145"/>
      <c r="V36" s="250"/>
      <c r="W36" s="275"/>
      <c r="X36" s="276"/>
      <c r="Y36" s="294"/>
      <c r="Z36" s="275"/>
      <c r="AA36" s="145"/>
      <c r="AB36" s="145"/>
      <c r="AC36" s="250"/>
      <c r="AD36" s="144"/>
      <c r="AE36" s="145"/>
      <c r="AF36" s="145"/>
      <c r="AG36" s="145"/>
      <c r="AH36" s="276"/>
      <c r="AI36" s="275"/>
      <c r="AJ36" s="145"/>
      <c r="AK36" s="145"/>
      <c r="AL36" s="276"/>
      <c r="AM36" s="260"/>
      <c r="AN36" s="294"/>
      <c r="AO36" s="145"/>
      <c r="AP36" s="250"/>
      <c r="AQ36" s="275"/>
      <c r="AR36" s="145"/>
      <c r="AS36" s="145"/>
      <c r="AT36" s="145"/>
      <c r="AU36" s="276"/>
      <c r="AV36" s="260"/>
      <c r="AW36" s="145"/>
      <c r="AX36" s="110"/>
      <c r="AY36" s="110"/>
      <c r="AZ36" s="111"/>
      <c r="BA36" s="112">
        <f t="shared" si="13"/>
        <v>0</v>
      </c>
      <c r="BB36" s="368" t="str">
        <f t="shared" si="14"/>
        <v>C</v>
      </c>
      <c r="BC36" s="113">
        <f t="shared" si="15"/>
        <v>0</v>
      </c>
      <c r="BD36" s="369" t="str">
        <f t="shared" si="16"/>
        <v>C</v>
      </c>
      <c r="BE36" s="112">
        <f t="shared" si="17"/>
        <v>0</v>
      </c>
      <c r="BF36" s="113">
        <f t="shared" si="18"/>
        <v>0</v>
      </c>
      <c r="BG36" s="113">
        <f t="shared" si="19"/>
        <v>0</v>
      </c>
      <c r="BH36" s="115">
        <f t="shared" si="20"/>
        <v>0</v>
      </c>
      <c r="BI36" s="116">
        <f t="shared" si="21"/>
        <v>0</v>
      </c>
      <c r="BJ36" s="382">
        <f t="shared" si="22"/>
        <v>14.234383637368708</v>
      </c>
      <c r="BK36" s="96"/>
      <c r="BL36" s="97"/>
      <c r="BM36" s="106">
        <f t="shared" si="0"/>
        <v>14</v>
      </c>
      <c r="BN36" s="107">
        <f t="shared" si="1"/>
        <v>0</v>
      </c>
      <c r="BO36" s="439">
        <f t="shared" si="23"/>
        <v>0</v>
      </c>
      <c r="BP36" s="440" t="str">
        <f t="shared" si="2"/>
        <v>C</v>
      </c>
      <c r="BQ36" s="440">
        <f t="shared" si="24"/>
        <v>0</v>
      </c>
      <c r="BR36" s="441" t="str">
        <f t="shared" si="2"/>
        <v>C</v>
      </c>
      <c r="BS36" s="439">
        <f t="shared" si="25"/>
        <v>0</v>
      </c>
      <c r="BT36" s="440">
        <f t="shared" si="26"/>
        <v>0</v>
      </c>
      <c r="BU36" s="440">
        <f t="shared" si="27"/>
        <v>0</v>
      </c>
      <c r="BV36" s="441">
        <f t="shared" si="28"/>
        <v>0</v>
      </c>
      <c r="BW36" s="442">
        <f t="shared" si="29"/>
        <v>0</v>
      </c>
      <c r="BX36" s="443">
        <f t="shared" si="30"/>
        <v>0</v>
      </c>
      <c r="BY36" s="442">
        <f t="shared" si="31"/>
        <v>0</v>
      </c>
      <c r="BZ36" s="444">
        <f t="shared" si="32"/>
        <v>0</v>
      </c>
      <c r="CA36" s="445">
        <f t="shared" si="33"/>
        <v>0</v>
      </c>
      <c r="CB36" s="444">
        <f t="shared" si="34"/>
        <v>0</v>
      </c>
      <c r="CC36" s="445">
        <f t="shared" si="35"/>
        <v>0</v>
      </c>
      <c r="CD36" s="444">
        <f t="shared" si="36"/>
        <v>0</v>
      </c>
      <c r="CE36" s="445">
        <f t="shared" si="37"/>
        <v>0</v>
      </c>
      <c r="CF36" s="444">
        <f t="shared" si="38"/>
        <v>0</v>
      </c>
      <c r="CG36" s="445">
        <f t="shared" si="39"/>
        <v>0</v>
      </c>
      <c r="CH36" s="444">
        <f t="shared" si="40"/>
        <v>0</v>
      </c>
      <c r="CI36" s="445">
        <f t="shared" si="41"/>
        <v>0</v>
      </c>
      <c r="CJ36" s="444">
        <f t="shared" si="42"/>
        <v>0</v>
      </c>
      <c r="CK36" s="445">
        <f t="shared" si="43"/>
        <v>0</v>
      </c>
      <c r="CL36" s="443">
        <f t="shared" si="44"/>
        <v>0</v>
      </c>
      <c r="CM36" s="442">
        <f t="shared" si="45"/>
        <v>0</v>
      </c>
      <c r="CN36" s="444">
        <f t="shared" si="46"/>
        <v>0</v>
      </c>
      <c r="CO36" s="446">
        <f t="shared" si="47"/>
        <v>0</v>
      </c>
      <c r="CP36" s="444">
        <f t="shared" si="48"/>
        <v>0</v>
      </c>
      <c r="CQ36" s="446">
        <f t="shared" si="49"/>
        <v>0</v>
      </c>
      <c r="CR36" s="444">
        <f t="shared" si="50"/>
        <v>0</v>
      </c>
      <c r="CS36" s="445">
        <f t="shared" si="51"/>
        <v>0</v>
      </c>
      <c r="CT36" s="444">
        <f t="shared" si="52"/>
        <v>0</v>
      </c>
      <c r="CU36" s="445">
        <f t="shared" si="53"/>
        <v>0</v>
      </c>
      <c r="CV36" s="447">
        <f t="shared" si="54"/>
        <v>0</v>
      </c>
      <c r="CW36" s="132"/>
      <c r="CX36" s="132"/>
      <c r="CY36" s="132"/>
      <c r="CZ36" s="132"/>
      <c r="DA36" s="132"/>
      <c r="DB36" s="132"/>
      <c r="DC36" s="132"/>
      <c r="DD36" s="132"/>
      <c r="DE36" s="132"/>
      <c r="DF36" s="132"/>
      <c r="DG36" s="132"/>
      <c r="DH36" s="458">
        <v>14</v>
      </c>
      <c r="DI36" s="231">
        <f t="shared" si="3"/>
        <v>14</v>
      </c>
      <c r="DJ36" s="234">
        <f t="shared" si="4"/>
        <v>0</v>
      </c>
      <c r="DK36" s="118">
        <f t="shared" si="5"/>
        <v>0</v>
      </c>
      <c r="DL36" s="119">
        <f t="shared" si="6"/>
        <v>14.234383637368708</v>
      </c>
      <c r="DM36" s="150"/>
      <c r="DN36" s="751" t="s">
        <v>167</v>
      </c>
      <c r="DO36" s="752"/>
      <c r="DP36" s="753">
        <f>COUNTIF($DK$23:$DK$62,"&gt;=91")-COUNTIF($DK$23:$DK$62,"&gt;=101")</f>
        <v>0</v>
      </c>
      <c r="DQ36" s="754"/>
      <c r="EA36" s="133">
        <f t="shared" si="7"/>
        <v>14</v>
      </c>
      <c r="EB36" s="239">
        <f t="shared" si="8"/>
        <v>0</v>
      </c>
      <c r="EC36" s="120">
        <f t="shared" si="9"/>
        <v>0</v>
      </c>
      <c r="ED36" s="121">
        <f t="shared" si="10"/>
        <v>0</v>
      </c>
      <c r="EE36" s="104">
        <f t="shared" si="11"/>
        <v>0</v>
      </c>
    </row>
    <row r="37" spans="1:146" ht="13.2" customHeight="1" thickBot="1" x14ac:dyDescent="0.25">
      <c r="A37" s="73">
        <v>15</v>
      </c>
      <c r="B37" s="147"/>
      <c r="C37" s="123">
        <f>アンケート集計!H18</f>
        <v>0</v>
      </c>
      <c r="D37" s="21" t="str">
        <f t="shared" si="12"/>
        <v>C</v>
      </c>
      <c r="E37" s="148"/>
      <c r="F37" s="149"/>
      <c r="G37" s="149"/>
      <c r="H37" s="251"/>
      <c r="I37" s="251"/>
      <c r="J37" s="148"/>
      <c r="K37" s="149"/>
      <c r="L37" s="149"/>
      <c r="M37" s="278"/>
      <c r="N37" s="261"/>
      <c r="O37" s="149"/>
      <c r="P37" s="149"/>
      <c r="Q37" s="251"/>
      <c r="R37" s="277"/>
      <c r="S37" s="278"/>
      <c r="T37" s="261"/>
      <c r="U37" s="149"/>
      <c r="V37" s="251"/>
      <c r="W37" s="277"/>
      <c r="X37" s="278"/>
      <c r="Y37" s="295"/>
      <c r="Z37" s="277"/>
      <c r="AA37" s="149"/>
      <c r="AB37" s="149"/>
      <c r="AC37" s="251"/>
      <c r="AD37" s="148"/>
      <c r="AE37" s="149"/>
      <c r="AF37" s="149"/>
      <c r="AG37" s="149"/>
      <c r="AH37" s="278"/>
      <c r="AI37" s="277"/>
      <c r="AJ37" s="149"/>
      <c r="AK37" s="149"/>
      <c r="AL37" s="278"/>
      <c r="AM37" s="261"/>
      <c r="AN37" s="295"/>
      <c r="AO37" s="149"/>
      <c r="AP37" s="251"/>
      <c r="AQ37" s="277"/>
      <c r="AR37" s="149"/>
      <c r="AS37" s="149"/>
      <c r="AT37" s="149"/>
      <c r="AU37" s="278"/>
      <c r="AV37" s="261"/>
      <c r="AW37" s="149"/>
      <c r="AX37" s="125"/>
      <c r="AY37" s="125"/>
      <c r="AZ37" s="126"/>
      <c r="BA37" s="127">
        <f t="shared" si="13"/>
        <v>0</v>
      </c>
      <c r="BB37" s="22" t="str">
        <f t="shared" si="14"/>
        <v>C</v>
      </c>
      <c r="BC37" s="128">
        <f t="shared" si="15"/>
        <v>0</v>
      </c>
      <c r="BD37" s="21" t="str">
        <f t="shared" si="16"/>
        <v>C</v>
      </c>
      <c r="BE37" s="127">
        <f t="shared" si="17"/>
        <v>0</v>
      </c>
      <c r="BF37" s="128">
        <f t="shared" si="18"/>
        <v>0</v>
      </c>
      <c r="BG37" s="128">
        <f t="shared" si="19"/>
        <v>0</v>
      </c>
      <c r="BH37" s="114">
        <f t="shared" si="20"/>
        <v>0</v>
      </c>
      <c r="BI37" s="129">
        <f t="shared" si="21"/>
        <v>0</v>
      </c>
      <c r="BJ37" s="383">
        <f t="shared" si="22"/>
        <v>14.234383637368708</v>
      </c>
      <c r="BK37" s="96"/>
      <c r="BL37" s="97"/>
      <c r="BM37" s="57">
        <f t="shared" si="0"/>
        <v>15</v>
      </c>
      <c r="BN37" s="122">
        <f t="shared" si="1"/>
        <v>0</v>
      </c>
      <c r="BO37" s="448">
        <f t="shared" si="23"/>
        <v>0</v>
      </c>
      <c r="BP37" s="449" t="str">
        <f t="shared" si="2"/>
        <v>C</v>
      </c>
      <c r="BQ37" s="449">
        <f t="shared" si="24"/>
        <v>0</v>
      </c>
      <c r="BR37" s="450" t="str">
        <f t="shared" si="2"/>
        <v>C</v>
      </c>
      <c r="BS37" s="448">
        <f t="shared" si="25"/>
        <v>0</v>
      </c>
      <c r="BT37" s="449">
        <f t="shared" si="26"/>
        <v>0</v>
      </c>
      <c r="BU37" s="449">
        <f t="shared" si="27"/>
        <v>0</v>
      </c>
      <c r="BV37" s="450">
        <f t="shared" si="28"/>
        <v>0</v>
      </c>
      <c r="BW37" s="414">
        <f t="shared" si="29"/>
        <v>0</v>
      </c>
      <c r="BX37" s="434">
        <f t="shared" si="30"/>
        <v>0</v>
      </c>
      <c r="BY37" s="414">
        <f t="shared" si="31"/>
        <v>0</v>
      </c>
      <c r="BZ37" s="435">
        <f t="shared" si="32"/>
        <v>0</v>
      </c>
      <c r="CA37" s="436">
        <f t="shared" si="33"/>
        <v>0</v>
      </c>
      <c r="CB37" s="435">
        <f t="shared" si="34"/>
        <v>0</v>
      </c>
      <c r="CC37" s="436">
        <f t="shared" si="35"/>
        <v>0</v>
      </c>
      <c r="CD37" s="435">
        <f t="shared" si="36"/>
        <v>0</v>
      </c>
      <c r="CE37" s="436">
        <f t="shared" si="37"/>
        <v>0</v>
      </c>
      <c r="CF37" s="435">
        <f t="shared" si="38"/>
        <v>0</v>
      </c>
      <c r="CG37" s="436">
        <f t="shared" si="39"/>
        <v>0</v>
      </c>
      <c r="CH37" s="435">
        <f t="shared" si="40"/>
        <v>0</v>
      </c>
      <c r="CI37" s="436">
        <f t="shared" si="41"/>
        <v>0</v>
      </c>
      <c r="CJ37" s="435">
        <f t="shared" si="42"/>
        <v>0</v>
      </c>
      <c r="CK37" s="436">
        <f t="shared" si="43"/>
        <v>0</v>
      </c>
      <c r="CL37" s="434">
        <f t="shared" si="44"/>
        <v>0</v>
      </c>
      <c r="CM37" s="414">
        <f t="shared" si="45"/>
        <v>0</v>
      </c>
      <c r="CN37" s="435">
        <f t="shared" si="46"/>
        <v>0</v>
      </c>
      <c r="CO37" s="437">
        <f t="shared" si="47"/>
        <v>0</v>
      </c>
      <c r="CP37" s="435">
        <f t="shared" si="48"/>
        <v>0</v>
      </c>
      <c r="CQ37" s="437">
        <f t="shared" si="49"/>
        <v>0</v>
      </c>
      <c r="CR37" s="435">
        <f t="shared" si="50"/>
        <v>0</v>
      </c>
      <c r="CS37" s="436">
        <f t="shared" si="51"/>
        <v>0</v>
      </c>
      <c r="CT37" s="435">
        <f t="shared" si="52"/>
        <v>0</v>
      </c>
      <c r="CU37" s="436">
        <f t="shared" si="53"/>
        <v>0</v>
      </c>
      <c r="CV37" s="438">
        <f t="shared" si="54"/>
        <v>0</v>
      </c>
      <c r="CW37" s="132"/>
      <c r="CX37" s="132"/>
      <c r="CY37" s="132"/>
      <c r="CZ37" s="132"/>
      <c r="DA37" s="132"/>
      <c r="DB37" s="132"/>
      <c r="DC37" s="132"/>
      <c r="DD37" s="132"/>
      <c r="DE37" s="132"/>
      <c r="DF37" s="132"/>
      <c r="DG37" s="132"/>
      <c r="DH37" s="458">
        <v>15</v>
      </c>
      <c r="DI37" s="231">
        <f t="shared" si="3"/>
        <v>15</v>
      </c>
      <c r="DJ37" s="234">
        <f t="shared" si="4"/>
        <v>0</v>
      </c>
      <c r="DK37" s="118">
        <f t="shared" si="5"/>
        <v>0</v>
      </c>
      <c r="DL37" s="119">
        <f t="shared" si="6"/>
        <v>14.234383637368708</v>
      </c>
      <c r="DM37" s="150"/>
      <c r="DN37" s="755" t="s">
        <v>168</v>
      </c>
      <c r="DO37" s="756"/>
      <c r="DP37" s="757">
        <f>SUM(DP27:DQ36)</f>
        <v>40</v>
      </c>
      <c r="DQ37" s="758"/>
      <c r="EA37" s="133">
        <f t="shared" si="7"/>
        <v>15</v>
      </c>
      <c r="EB37" s="239">
        <f t="shared" si="8"/>
        <v>0</v>
      </c>
      <c r="EC37" s="120">
        <f t="shared" si="9"/>
        <v>0</v>
      </c>
      <c r="ED37" s="121">
        <f t="shared" si="10"/>
        <v>0</v>
      </c>
      <c r="EE37" s="104">
        <f t="shared" si="11"/>
        <v>0</v>
      </c>
    </row>
    <row r="38" spans="1:146" ht="13.2" customHeight="1" x14ac:dyDescent="0.2">
      <c r="A38" s="141">
        <v>16</v>
      </c>
      <c r="B38" s="142"/>
      <c r="C38" s="108">
        <f>アンケート集計!H19</f>
        <v>0</v>
      </c>
      <c r="D38" s="369" t="str">
        <f t="shared" si="12"/>
        <v>C</v>
      </c>
      <c r="E38" s="144"/>
      <c r="F38" s="145"/>
      <c r="G38" s="145"/>
      <c r="H38" s="250"/>
      <c r="I38" s="250"/>
      <c r="J38" s="144"/>
      <c r="K38" s="145"/>
      <c r="L38" s="145"/>
      <c r="M38" s="276"/>
      <c r="N38" s="260"/>
      <c r="O38" s="145"/>
      <c r="P38" s="145"/>
      <c r="Q38" s="250"/>
      <c r="R38" s="275"/>
      <c r="S38" s="276"/>
      <c r="T38" s="260"/>
      <c r="U38" s="145"/>
      <c r="V38" s="250"/>
      <c r="W38" s="275"/>
      <c r="X38" s="276"/>
      <c r="Y38" s="294"/>
      <c r="Z38" s="275"/>
      <c r="AA38" s="145"/>
      <c r="AB38" s="145"/>
      <c r="AC38" s="250"/>
      <c r="AD38" s="144"/>
      <c r="AE38" s="145"/>
      <c r="AF38" s="145"/>
      <c r="AG38" s="145"/>
      <c r="AH38" s="276"/>
      <c r="AI38" s="275"/>
      <c r="AJ38" s="145"/>
      <c r="AK38" s="145"/>
      <c r="AL38" s="276"/>
      <c r="AM38" s="260"/>
      <c r="AN38" s="294"/>
      <c r="AO38" s="145"/>
      <c r="AP38" s="250"/>
      <c r="AQ38" s="275"/>
      <c r="AR38" s="145"/>
      <c r="AS38" s="145"/>
      <c r="AT38" s="145"/>
      <c r="AU38" s="276"/>
      <c r="AV38" s="260"/>
      <c r="AW38" s="145"/>
      <c r="AX38" s="110"/>
      <c r="AY38" s="110"/>
      <c r="AZ38" s="111"/>
      <c r="BA38" s="112">
        <f t="shared" si="13"/>
        <v>0</v>
      </c>
      <c r="BB38" s="368" t="str">
        <f t="shared" si="14"/>
        <v>C</v>
      </c>
      <c r="BC38" s="113">
        <f t="shared" si="15"/>
        <v>0</v>
      </c>
      <c r="BD38" s="369" t="str">
        <f t="shared" si="16"/>
        <v>C</v>
      </c>
      <c r="BE38" s="112">
        <f t="shared" si="17"/>
        <v>0</v>
      </c>
      <c r="BF38" s="113">
        <f t="shared" si="18"/>
        <v>0</v>
      </c>
      <c r="BG38" s="113">
        <f t="shared" si="19"/>
        <v>0</v>
      </c>
      <c r="BH38" s="115">
        <f t="shared" si="20"/>
        <v>0</v>
      </c>
      <c r="BI38" s="116">
        <f t="shared" si="21"/>
        <v>0</v>
      </c>
      <c r="BJ38" s="382">
        <f t="shared" si="22"/>
        <v>14.234383637368708</v>
      </c>
      <c r="BK38" s="96"/>
      <c r="BL38" s="97"/>
      <c r="BM38" s="106">
        <f t="shared" si="0"/>
        <v>16</v>
      </c>
      <c r="BN38" s="107">
        <f t="shared" si="1"/>
        <v>0</v>
      </c>
      <c r="BO38" s="439">
        <f t="shared" si="23"/>
        <v>0</v>
      </c>
      <c r="BP38" s="440" t="str">
        <f t="shared" si="2"/>
        <v>C</v>
      </c>
      <c r="BQ38" s="440">
        <f t="shared" si="24"/>
        <v>0</v>
      </c>
      <c r="BR38" s="441" t="str">
        <f t="shared" si="2"/>
        <v>C</v>
      </c>
      <c r="BS38" s="439">
        <f t="shared" si="25"/>
        <v>0</v>
      </c>
      <c r="BT38" s="440">
        <f t="shared" si="26"/>
        <v>0</v>
      </c>
      <c r="BU38" s="440">
        <f t="shared" si="27"/>
        <v>0</v>
      </c>
      <c r="BV38" s="441">
        <f t="shared" si="28"/>
        <v>0</v>
      </c>
      <c r="BW38" s="442">
        <f t="shared" si="29"/>
        <v>0</v>
      </c>
      <c r="BX38" s="443">
        <f t="shared" si="30"/>
        <v>0</v>
      </c>
      <c r="BY38" s="442">
        <f t="shared" si="31"/>
        <v>0</v>
      </c>
      <c r="BZ38" s="444">
        <f t="shared" si="32"/>
        <v>0</v>
      </c>
      <c r="CA38" s="445">
        <f t="shared" si="33"/>
        <v>0</v>
      </c>
      <c r="CB38" s="444">
        <f t="shared" si="34"/>
        <v>0</v>
      </c>
      <c r="CC38" s="445">
        <f t="shared" si="35"/>
        <v>0</v>
      </c>
      <c r="CD38" s="444">
        <f t="shared" si="36"/>
        <v>0</v>
      </c>
      <c r="CE38" s="445">
        <f t="shared" si="37"/>
        <v>0</v>
      </c>
      <c r="CF38" s="444">
        <f t="shared" si="38"/>
        <v>0</v>
      </c>
      <c r="CG38" s="445">
        <f t="shared" si="39"/>
        <v>0</v>
      </c>
      <c r="CH38" s="444">
        <f t="shared" si="40"/>
        <v>0</v>
      </c>
      <c r="CI38" s="445">
        <f t="shared" si="41"/>
        <v>0</v>
      </c>
      <c r="CJ38" s="444">
        <f t="shared" si="42"/>
        <v>0</v>
      </c>
      <c r="CK38" s="445">
        <f t="shared" si="43"/>
        <v>0</v>
      </c>
      <c r="CL38" s="443">
        <f t="shared" si="44"/>
        <v>0</v>
      </c>
      <c r="CM38" s="442">
        <f t="shared" si="45"/>
        <v>0</v>
      </c>
      <c r="CN38" s="444">
        <f t="shared" si="46"/>
        <v>0</v>
      </c>
      <c r="CO38" s="446">
        <f t="shared" si="47"/>
        <v>0</v>
      </c>
      <c r="CP38" s="444">
        <f t="shared" si="48"/>
        <v>0</v>
      </c>
      <c r="CQ38" s="446">
        <f t="shared" si="49"/>
        <v>0</v>
      </c>
      <c r="CR38" s="444">
        <f t="shared" si="50"/>
        <v>0</v>
      </c>
      <c r="CS38" s="445">
        <f t="shared" si="51"/>
        <v>0</v>
      </c>
      <c r="CT38" s="444">
        <f t="shared" si="52"/>
        <v>0</v>
      </c>
      <c r="CU38" s="445">
        <f t="shared" si="53"/>
        <v>0</v>
      </c>
      <c r="CV38" s="447">
        <f t="shared" si="54"/>
        <v>0</v>
      </c>
      <c r="CW38" s="132"/>
      <c r="CX38" s="132"/>
      <c r="CY38" s="132"/>
      <c r="CZ38" s="132"/>
      <c r="DA38" s="132"/>
      <c r="DB38" s="132"/>
      <c r="DC38" s="132"/>
      <c r="DD38" s="132"/>
      <c r="DE38" s="132"/>
      <c r="DF38" s="132"/>
      <c r="DG38" s="132"/>
      <c r="DH38" s="458">
        <v>16</v>
      </c>
      <c r="DI38" s="231">
        <f t="shared" si="3"/>
        <v>16</v>
      </c>
      <c r="DJ38" s="234">
        <f t="shared" si="4"/>
        <v>0</v>
      </c>
      <c r="DK38" s="118">
        <f t="shared" si="5"/>
        <v>0</v>
      </c>
      <c r="DL38" s="119">
        <f t="shared" si="6"/>
        <v>14.234383637368708</v>
      </c>
      <c r="DM38" s="150"/>
      <c r="EA38" s="133">
        <f t="shared" si="7"/>
        <v>16</v>
      </c>
      <c r="EB38" s="239">
        <f t="shared" si="8"/>
        <v>0</v>
      </c>
      <c r="EC38" s="120">
        <f t="shared" si="9"/>
        <v>0</v>
      </c>
      <c r="ED38" s="121">
        <f t="shared" si="10"/>
        <v>0</v>
      </c>
      <c r="EE38" s="104">
        <f t="shared" si="11"/>
        <v>0</v>
      </c>
    </row>
    <row r="39" spans="1:146" ht="13.2" customHeight="1" x14ac:dyDescent="0.2">
      <c r="A39" s="73">
        <v>17</v>
      </c>
      <c r="B39" s="147"/>
      <c r="C39" s="123">
        <f>アンケート集計!H20</f>
        <v>0</v>
      </c>
      <c r="D39" s="21" t="str">
        <f t="shared" si="12"/>
        <v>C</v>
      </c>
      <c r="E39" s="148"/>
      <c r="F39" s="149"/>
      <c r="G39" s="149"/>
      <c r="H39" s="251"/>
      <c r="I39" s="251"/>
      <c r="J39" s="148"/>
      <c r="K39" s="149"/>
      <c r="L39" s="149"/>
      <c r="M39" s="278"/>
      <c r="N39" s="261"/>
      <c r="O39" s="149"/>
      <c r="P39" s="149"/>
      <c r="Q39" s="251"/>
      <c r="R39" s="277"/>
      <c r="S39" s="278"/>
      <c r="T39" s="261"/>
      <c r="U39" s="149"/>
      <c r="V39" s="251"/>
      <c r="W39" s="277"/>
      <c r="X39" s="278"/>
      <c r="Y39" s="295"/>
      <c r="Z39" s="277"/>
      <c r="AA39" s="149"/>
      <c r="AB39" s="149"/>
      <c r="AC39" s="251"/>
      <c r="AD39" s="148"/>
      <c r="AE39" s="149"/>
      <c r="AF39" s="149"/>
      <c r="AG39" s="149"/>
      <c r="AH39" s="278"/>
      <c r="AI39" s="277"/>
      <c r="AJ39" s="149"/>
      <c r="AK39" s="149"/>
      <c r="AL39" s="278"/>
      <c r="AM39" s="261"/>
      <c r="AN39" s="295"/>
      <c r="AO39" s="149"/>
      <c r="AP39" s="251"/>
      <c r="AQ39" s="277"/>
      <c r="AR39" s="149"/>
      <c r="AS39" s="149"/>
      <c r="AT39" s="149"/>
      <c r="AU39" s="278"/>
      <c r="AV39" s="261"/>
      <c r="AW39" s="149"/>
      <c r="AX39" s="125"/>
      <c r="AY39" s="125"/>
      <c r="AZ39" s="126"/>
      <c r="BA39" s="127">
        <f t="shared" si="13"/>
        <v>0</v>
      </c>
      <c r="BB39" s="22" t="str">
        <f t="shared" si="14"/>
        <v>C</v>
      </c>
      <c r="BC39" s="128">
        <f t="shared" si="15"/>
        <v>0</v>
      </c>
      <c r="BD39" s="21" t="str">
        <f t="shared" si="16"/>
        <v>C</v>
      </c>
      <c r="BE39" s="127">
        <f t="shared" si="17"/>
        <v>0</v>
      </c>
      <c r="BF39" s="128">
        <f t="shared" si="18"/>
        <v>0</v>
      </c>
      <c r="BG39" s="128">
        <f t="shared" si="19"/>
        <v>0</v>
      </c>
      <c r="BH39" s="114">
        <f t="shared" si="20"/>
        <v>0</v>
      </c>
      <c r="BI39" s="129">
        <f t="shared" si="21"/>
        <v>0</v>
      </c>
      <c r="BJ39" s="383">
        <f t="shared" si="22"/>
        <v>14.234383637368708</v>
      </c>
      <c r="BK39" s="96"/>
      <c r="BL39" s="97"/>
      <c r="BM39" s="57">
        <f t="shared" si="0"/>
        <v>17</v>
      </c>
      <c r="BN39" s="122">
        <f t="shared" si="1"/>
        <v>0</v>
      </c>
      <c r="BO39" s="448">
        <f t="shared" si="23"/>
        <v>0</v>
      </c>
      <c r="BP39" s="449" t="str">
        <f t="shared" ref="BP39:BR62" si="55">BB39</f>
        <v>C</v>
      </c>
      <c r="BQ39" s="449">
        <f t="shared" si="24"/>
        <v>0</v>
      </c>
      <c r="BR39" s="450" t="str">
        <f t="shared" si="55"/>
        <v>C</v>
      </c>
      <c r="BS39" s="448">
        <f t="shared" si="25"/>
        <v>0</v>
      </c>
      <c r="BT39" s="449">
        <f t="shared" si="26"/>
        <v>0</v>
      </c>
      <c r="BU39" s="449">
        <f t="shared" si="27"/>
        <v>0</v>
      </c>
      <c r="BV39" s="450">
        <f t="shared" si="28"/>
        <v>0</v>
      </c>
      <c r="BW39" s="414">
        <f t="shared" si="29"/>
        <v>0</v>
      </c>
      <c r="BX39" s="434">
        <f t="shared" si="30"/>
        <v>0</v>
      </c>
      <c r="BY39" s="414">
        <f t="shared" si="31"/>
        <v>0</v>
      </c>
      <c r="BZ39" s="435">
        <f t="shared" si="32"/>
        <v>0</v>
      </c>
      <c r="CA39" s="436">
        <f t="shared" si="33"/>
        <v>0</v>
      </c>
      <c r="CB39" s="435">
        <f t="shared" si="34"/>
        <v>0</v>
      </c>
      <c r="CC39" s="436">
        <f t="shared" si="35"/>
        <v>0</v>
      </c>
      <c r="CD39" s="435">
        <f t="shared" si="36"/>
        <v>0</v>
      </c>
      <c r="CE39" s="436">
        <f t="shared" si="37"/>
        <v>0</v>
      </c>
      <c r="CF39" s="435">
        <f t="shared" si="38"/>
        <v>0</v>
      </c>
      <c r="CG39" s="436">
        <f t="shared" si="39"/>
        <v>0</v>
      </c>
      <c r="CH39" s="435">
        <f t="shared" si="40"/>
        <v>0</v>
      </c>
      <c r="CI39" s="436">
        <f t="shared" si="41"/>
        <v>0</v>
      </c>
      <c r="CJ39" s="435">
        <f t="shared" si="42"/>
        <v>0</v>
      </c>
      <c r="CK39" s="436">
        <f t="shared" si="43"/>
        <v>0</v>
      </c>
      <c r="CL39" s="434">
        <f t="shared" si="44"/>
        <v>0</v>
      </c>
      <c r="CM39" s="414">
        <f t="shared" si="45"/>
        <v>0</v>
      </c>
      <c r="CN39" s="435">
        <f t="shared" si="46"/>
        <v>0</v>
      </c>
      <c r="CO39" s="437">
        <f t="shared" si="47"/>
        <v>0</v>
      </c>
      <c r="CP39" s="435">
        <f t="shared" si="48"/>
        <v>0</v>
      </c>
      <c r="CQ39" s="437">
        <f t="shared" si="49"/>
        <v>0</v>
      </c>
      <c r="CR39" s="435">
        <f t="shared" si="50"/>
        <v>0</v>
      </c>
      <c r="CS39" s="436">
        <f t="shared" si="51"/>
        <v>0</v>
      </c>
      <c r="CT39" s="435">
        <f t="shared" si="52"/>
        <v>0</v>
      </c>
      <c r="CU39" s="436">
        <f t="shared" si="53"/>
        <v>0</v>
      </c>
      <c r="CV39" s="438">
        <f t="shared" si="54"/>
        <v>0</v>
      </c>
      <c r="CW39" s="132"/>
      <c r="CX39" s="132"/>
      <c r="CY39" s="132"/>
      <c r="CZ39" s="132"/>
      <c r="DA39" s="132"/>
      <c r="DB39" s="132"/>
      <c r="DC39" s="132"/>
      <c r="DD39" s="132"/>
      <c r="DE39" s="132"/>
      <c r="DF39" s="132"/>
      <c r="DG39" s="132"/>
      <c r="DH39" s="458">
        <v>17</v>
      </c>
      <c r="DI39" s="231">
        <f t="shared" si="3"/>
        <v>17</v>
      </c>
      <c r="DJ39" s="234">
        <f t="shared" si="4"/>
        <v>0</v>
      </c>
      <c r="DK39" s="118">
        <f t="shared" si="5"/>
        <v>0</v>
      </c>
      <c r="DL39" s="119">
        <f t="shared" si="6"/>
        <v>14.234383637368708</v>
      </c>
      <c r="DM39" s="367"/>
      <c r="DN39" s="365"/>
      <c r="DO39" s="365"/>
      <c r="DP39" s="365"/>
      <c r="DQ39" s="365"/>
      <c r="DR39" s="365"/>
      <c r="DS39" s="365"/>
      <c r="DT39" s="365"/>
      <c r="DU39" s="365"/>
      <c r="DV39" s="365"/>
      <c r="DW39" s="365"/>
      <c r="DX39" s="365"/>
      <c r="DY39" s="365"/>
      <c r="DZ39" s="366"/>
      <c r="EA39" s="133">
        <f t="shared" si="7"/>
        <v>17</v>
      </c>
      <c r="EB39" s="239">
        <f t="shared" si="8"/>
        <v>0</v>
      </c>
      <c r="EC39" s="120">
        <f t="shared" si="9"/>
        <v>0</v>
      </c>
      <c r="ED39" s="121">
        <f t="shared" si="10"/>
        <v>0</v>
      </c>
      <c r="EE39" s="104">
        <f t="shared" si="11"/>
        <v>0</v>
      </c>
    </row>
    <row r="40" spans="1:146" ht="13.2" customHeight="1" x14ac:dyDescent="0.2">
      <c r="A40" s="141">
        <v>18</v>
      </c>
      <c r="B40" s="142"/>
      <c r="C40" s="108">
        <f>アンケート集計!H21</f>
        <v>0</v>
      </c>
      <c r="D40" s="369" t="str">
        <f t="shared" si="12"/>
        <v>C</v>
      </c>
      <c r="E40" s="144"/>
      <c r="F40" s="145"/>
      <c r="G40" s="145"/>
      <c r="H40" s="250"/>
      <c r="I40" s="250"/>
      <c r="J40" s="144"/>
      <c r="K40" s="145"/>
      <c r="L40" s="145"/>
      <c r="M40" s="276"/>
      <c r="N40" s="260"/>
      <c r="O40" s="145"/>
      <c r="P40" s="145"/>
      <c r="Q40" s="250"/>
      <c r="R40" s="275"/>
      <c r="S40" s="276"/>
      <c r="T40" s="260"/>
      <c r="U40" s="145"/>
      <c r="V40" s="250"/>
      <c r="W40" s="275"/>
      <c r="X40" s="276"/>
      <c r="Y40" s="294"/>
      <c r="Z40" s="275"/>
      <c r="AA40" s="145"/>
      <c r="AB40" s="145"/>
      <c r="AC40" s="250"/>
      <c r="AD40" s="144"/>
      <c r="AE40" s="145"/>
      <c r="AF40" s="145"/>
      <c r="AG40" s="145"/>
      <c r="AH40" s="276"/>
      <c r="AI40" s="275"/>
      <c r="AJ40" s="145"/>
      <c r="AK40" s="145"/>
      <c r="AL40" s="276"/>
      <c r="AM40" s="260"/>
      <c r="AN40" s="294"/>
      <c r="AO40" s="145"/>
      <c r="AP40" s="250"/>
      <c r="AQ40" s="275"/>
      <c r="AR40" s="145"/>
      <c r="AS40" s="145"/>
      <c r="AT40" s="145"/>
      <c r="AU40" s="276"/>
      <c r="AV40" s="260"/>
      <c r="AW40" s="145"/>
      <c r="AX40" s="110"/>
      <c r="AY40" s="110"/>
      <c r="AZ40" s="111"/>
      <c r="BA40" s="112">
        <f t="shared" si="13"/>
        <v>0</v>
      </c>
      <c r="BB40" s="368" t="str">
        <f t="shared" si="14"/>
        <v>C</v>
      </c>
      <c r="BC40" s="113">
        <f t="shared" si="15"/>
        <v>0</v>
      </c>
      <c r="BD40" s="369" t="str">
        <f t="shared" si="16"/>
        <v>C</v>
      </c>
      <c r="BE40" s="112">
        <f t="shared" si="17"/>
        <v>0</v>
      </c>
      <c r="BF40" s="113">
        <f t="shared" si="18"/>
        <v>0</v>
      </c>
      <c r="BG40" s="113">
        <f t="shared" si="19"/>
        <v>0</v>
      </c>
      <c r="BH40" s="115">
        <f t="shared" si="20"/>
        <v>0</v>
      </c>
      <c r="BI40" s="116">
        <f t="shared" si="21"/>
        <v>0</v>
      </c>
      <c r="BJ40" s="382">
        <f t="shared" si="22"/>
        <v>14.234383637368708</v>
      </c>
      <c r="BK40" s="96"/>
      <c r="BL40" s="97"/>
      <c r="BM40" s="106">
        <f t="shared" si="0"/>
        <v>18</v>
      </c>
      <c r="BN40" s="107">
        <f t="shared" si="1"/>
        <v>0</v>
      </c>
      <c r="BO40" s="439">
        <f t="shared" si="23"/>
        <v>0</v>
      </c>
      <c r="BP40" s="440" t="str">
        <f t="shared" si="55"/>
        <v>C</v>
      </c>
      <c r="BQ40" s="440">
        <f t="shared" si="24"/>
        <v>0</v>
      </c>
      <c r="BR40" s="441" t="str">
        <f t="shared" si="55"/>
        <v>C</v>
      </c>
      <c r="BS40" s="439">
        <f t="shared" si="25"/>
        <v>0</v>
      </c>
      <c r="BT40" s="440">
        <f t="shared" si="26"/>
        <v>0</v>
      </c>
      <c r="BU40" s="440">
        <f t="shared" si="27"/>
        <v>0</v>
      </c>
      <c r="BV40" s="441">
        <f t="shared" si="28"/>
        <v>0</v>
      </c>
      <c r="BW40" s="442">
        <f t="shared" si="29"/>
        <v>0</v>
      </c>
      <c r="BX40" s="443">
        <f t="shared" si="30"/>
        <v>0</v>
      </c>
      <c r="BY40" s="442">
        <f t="shared" si="31"/>
        <v>0</v>
      </c>
      <c r="BZ40" s="444">
        <f t="shared" si="32"/>
        <v>0</v>
      </c>
      <c r="CA40" s="445">
        <f t="shared" si="33"/>
        <v>0</v>
      </c>
      <c r="CB40" s="444">
        <f t="shared" si="34"/>
        <v>0</v>
      </c>
      <c r="CC40" s="445">
        <f t="shared" si="35"/>
        <v>0</v>
      </c>
      <c r="CD40" s="444">
        <f t="shared" si="36"/>
        <v>0</v>
      </c>
      <c r="CE40" s="445">
        <f t="shared" si="37"/>
        <v>0</v>
      </c>
      <c r="CF40" s="444">
        <f t="shared" si="38"/>
        <v>0</v>
      </c>
      <c r="CG40" s="445">
        <f t="shared" si="39"/>
        <v>0</v>
      </c>
      <c r="CH40" s="444">
        <f t="shared" si="40"/>
        <v>0</v>
      </c>
      <c r="CI40" s="445">
        <f t="shared" si="41"/>
        <v>0</v>
      </c>
      <c r="CJ40" s="444">
        <f t="shared" si="42"/>
        <v>0</v>
      </c>
      <c r="CK40" s="445">
        <f t="shared" si="43"/>
        <v>0</v>
      </c>
      <c r="CL40" s="443">
        <f t="shared" si="44"/>
        <v>0</v>
      </c>
      <c r="CM40" s="442">
        <f t="shared" si="45"/>
        <v>0</v>
      </c>
      <c r="CN40" s="444">
        <f t="shared" si="46"/>
        <v>0</v>
      </c>
      <c r="CO40" s="446">
        <f t="shared" si="47"/>
        <v>0</v>
      </c>
      <c r="CP40" s="444">
        <f t="shared" si="48"/>
        <v>0</v>
      </c>
      <c r="CQ40" s="446">
        <f t="shared" si="49"/>
        <v>0</v>
      </c>
      <c r="CR40" s="444">
        <f t="shared" si="50"/>
        <v>0</v>
      </c>
      <c r="CS40" s="445">
        <f t="shared" si="51"/>
        <v>0</v>
      </c>
      <c r="CT40" s="444">
        <f t="shared" si="52"/>
        <v>0</v>
      </c>
      <c r="CU40" s="445">
        <f t="shared" si="53"/>
        <v>0</v>
      </c>
      <c r="CV40" s="447">
        <f t="shared" si="54"/>
        <v>0</v>
      </c>
      <c r="CW40" s="132"/>
      <c r="CX40" s="132"/>
      <c r="CY40" s="132"/>
      <c r="CZ40" s="132"/>
      <c r="DA40" s="132"/>
      <c r="DB40" s="132"/>
      <c r="DC40" s="132"/>
      <c r="DD40" s="132"/>
      <c r="DE40" s="132"/>
      <c r="DF40" s="132"/>
      <c r="DG40" s="132"/>
      <c r="DH40" s="458">
        <v>18</v>
      </c>
      <c r="DI40" s="231">
        <f t="shared" si="3"/>
        <v>18</v>
      </c>
      <c r="DJ40" s="234">
        <f t="shared" si="4"/>
        <v>0</v>
      </c>
      <c r="DK40" s="118">
        <f t="shared" si="5"/>
        <v>0</v>
      </c>
      <c r="DL40" s="119">
        <f t="shared" si="6"/>
        <v>14.234383637368708</v>
      </c>
      <c r="DM40" s="367"/>
      <c r="DN40" s="365"/>
      <c r="DO40" s="365"/>
      <c r="DP40" s="365"/>
      <c r="DQ40" s="365"/>
      <c r="DR40" s="365"/>
      <c r="DS40" s="365"/>
      <c r="DT40" s="365"/>
      <c r="DU40" s="365"/>
      <c r="DV40" s="365"/>
      <c r="DW40" s="365"/>
      <c r="DX40" s="365"/>
      <c r="DY40" s="365"/>
      <c r="DZ40" s="366"/>
      <c r="EA40" s="133">
        <f t="shared" si="7"/>
        <v>18</v>
      </c>
      <c r="EB40" s="239">
        <f t="shared" si="8"/>
        <v>0</v>
      </c>
      <c r="EC40" s="120">
        <f t="shared" si="9"/>
        <v>0</v>
      </c>
      <c r="ED40" s="121">
        <f t="shared" si="10"/>
        <v>0</v>
      </c>
      <c r="EE40" s="104">
        <f t="shared" si="11"/>
        <v>0</v>
      </c>
      <c r="EG40" s="40"/>
      <c r="EH40" s="40"/>
      <c r="EI40" s="40"/>
      <c r="EJ40" s="40"/>
      <c r="EK40" s="40"/>
      <c r="EL40" s="40"/>
      <c r="EM40" s="40"/>
      <c r="EN40" s="40"/>
      <c r="EO40" s="154"/>
      <c r="EP40" s="154"/>
    </row>
    <row r="41" spans="1:146" ht="13.2" customHeight="1" x14ac:dyDescent="0.2">
      <c r="A41" s="73">
        <v>19</v>
      </c>
      <c r="B41" s="147"/>
      <c r="C41" s="123">
        <f>アンケート集計!H22</f>
        <v>0</v>
      </c>
      <c r="D41" s="21" t="str">
        <f t="shared" si="12"/>
        <v>C</v>
      </c>
      <c r="E41" s="148"/>
      <c r="F41" s="149"/>
      <c r="G41" s="149"/>
      <c r="H41" s="251"/>
      <c r="I41" s="251"/>
      <c r="J41" s="148"/>
      <c r="K41" s="149"/>
      <c r="L41" s="149"/>
      <c r="M41" s="278"/>
      <c r="N41" s="261"/>
      <c r="O41" s="149"/>
      <c r="P41" s="149"/>
      <c r="Q41" s="251"/>
      <c r="R41" s="277"/>
      <c r="S41" s="278"/>
      <c r="T41" s="261"/>
      <c r="U41" s="149"/>
      <c r="V41" s="251"/>
      <c r="W41" s="277"/>
      <c r="X41" s="278"/>
      <c r="Y41" s="295"/>
      <c r="Z41" s="277"/>
      <c r="AA41" s="149"/>
      <c r="AB41" s="149"/>
      <c r="AC41" s="251"/>
      <c r="AD41" s="148"/>
      <c r="AE41" s="149"/>
      <c r="AF41" s="149"/>
      <c r="AG41" s="149"/>
      <c r="AH41" s="278"/>
      <c r="AI41" s="277"/>
      <c r="AJ41" s="149"/>
      <c r="AK41" s="149"/>
      <c r="AL41" s="278"/>
      <c r="AM41" s="261"/>
      <c r="AN41" s="295"/>
      <c r="AO41" s="149"/>
      <c r="AP41" s="251"/>
      <c r="AQ41" s="277"/>
      <c r="AR41" s="149"/>
      <c r="AS41" s="149"/>
      <c r="AT41" s="149"/>
      <c r="AU41" s="278"/>
      <c r="AV41" s="261"/>
      <c r="AW41" s="149"/>
      <c r="AX41" s="125"/>
      <c r="AY41" s="125"/>
      <c r="AZ41" s="126"/>
      <c r="BA41" s="127">
        <f t="shared" si="13"/>
        <v>0</v>
      </c>
      <c r="BB41" s="22" t="str">
        <f t="shared" si="14"/>
        <v>C</v>
      </c>
      <c r="BC41" s="128">
        <f t="shared" si="15"/>
        <v>0</v>
      </c>
      <c r="BD41" s="21" t="str">
        <f t="shared" si="16"/>
        <v>C</v>
      </c>
      <c r="BE41" s="127">
        <f t="shared" si="17"/>
        <v>0</v>
      </c>
      <c r="BF41" s="128">
        <f t="shared" si="18"/>
        <v>0</v>
      </c>
      <c r="BG41" s="128">
        <f t="shared" si="19"/>
        <v>0</v>
      </c>
      <c r="BH41" s="114">
        <f t="shared" si="20"/>
        <v>0</v>
      </c>
      <c r="BI41" s="129">
        <f t="shared" si="21"/>
        <v>0</v>
      </c>
      <c r="BJ41" s="383">
        <f t="shared" si="22"/>
        <v>14.234383637368708</v>
      </c>
      <c r="BK41" s="96"/>
      <c r="BL41" s="97"/>
      <c r="BM41" s="57">
        <f t="shared" si="0"/>
        <v>19</v>
      </c>
      <c r="BN41" s="122">
        <f t="shared" si="1"/>
        <v>0</v>
      </c>
      <c r="BO41" s="448">
        <f t="shared" si="23"/>
        <v>0</v>
      </c>
      <c r="BP41" s="449" t="str">
        <f t="shared" si="55"/>
        <v>C</v>
      </c>
      <c r="BQ41" s="449">
        <f t="shared" si="24"/>
        <v>0</v>
      </c>
      <c r="BR41" s="450" t="str">
        <f t="shared" si="55"/>
        <v>C</v>
      </c>
      <c r="BS41" s="448">
        <f t="shared" si="25"/>
        <v>0</v>
      </c>
      <c r="BT41" s="449">
        <f t="shared" si="26"/>
        <v>0</v>
      </c>
      <c r="BU41" s="449">
        <f t="shared" si="27"/>
        <v>0</v>
      </c>
      <c r="BV41" s="450">
        <f t="shared" si="28"/>
        <v>0</v>
      </c>
      <c r="BW41" s="414">
        <f t="shared" si="29"/>
        <v>0</v>
      </c>
      <c r="BX41" s="434">
        <f t="shared" si="30"/>
        <v>0</v>
      </c>
      <c r="BY41" s="414">
        <f t="shared" si="31"/>
        <v>0</v>
      </c>
      <c r="BZ41" s="435">
        <f t="shared" si="32"/>
        <v>0</v>
      </c>
      <c r="CA41" s="436">
        <f t="shared" si="33"/>
        <v>0</v>
      </c>
      <c r="CB41" s="435">
        <f t="shared" si="34"/>
        <v>0</v>
      </c>
      <c r="CC41" s="436">
        <f t="shared" si="35"/>
        <v>0</v>
      </c>
      <c r="CD41" s="435">
        <f t="shared" si="36"/>
        <v>0</v>
      </c>
      <c r="CE41" s="436">
        <f t="shared" si="37"/>
        <v>0</v>
      </c>
      <c r="CF41" s="435">
        <f t="shared" si="38"/>
        <v>0</v>
      </c>
      <c r="CG41" s="436">
        <f t="shared" si="39"/>
        <v>0</v>
      </c>
      <c r="CH41" s="435">
        <f t="shared" si="40"/>
        <v>0</v>
      </c>
      <c r="CI41" s="436">
        <f t="shared" si="41"/>
        <v>0</v>
      </c>
      <c r="CJ41" s="435">
        <f t="shared" si="42"/>
        <v>0</v>
      </c>
      <c r="CK41" s="436">
        <f t="shared" si="43"/>
        <v>0</v>
      </c>
      <c r="CL41" s="434">
        <f t="shared" si="44"/>
        <v>0</v>
      </c>
      <c r="CM41" s="414">
        <f t="shared" si="45"/>
        <v>0</v>
      </c>
      <c r="CN41" s="435">
        <f t="shared" si="46"/>
        <v>0</v>
      </c>
      <c r="CO41" s="437">
        <f t="shared" si="47"/>
        <v>0</v>
      </c>
      <c r="CP41" s="435">
        <f t="shared" si="48"/>
        <v>0</v>
      </c>
      <c r="CQ41" s="437">
        <f t="shared" si="49"/>
        <v>0</v>
      </c>
      <c r="CR41" s="435">
        <f t="shared" si="50"/>
        <v>0</v>
      </c>
      <c r="CS41" s="436">
        <f t="shared" si="51"/>
        <v>0</v>
      </c>
      <c r="CT41" s="435">
        <f t="shared" si="52"/>
        <v>0</v>
      </c>
      <c r="CU41" s="436">
        <f t="shared" si="53"/>
        <v>0</v>
      </c>
      <c r="CV41" s="438">
        <f t="shared" si="54"/>
        <v>0</v>
      </c>
      <c r="CW41" s="132"/>
      <c r="CX41" s="132"/>
      <c r="CY41" s="132"/>
      <c r="CZ41" s="132"/>
      <c r="DA41" s="132"/>
      <c r="DB41" s="132"/>
      <c r="DC41" s="132"/>
      <c r="DD41" s="132"/>
      <c r="DE41" s="132"/>
      <c r="DF41" s="132"/>
      <c r="DG41" s="132"/>
      <c r="DH41" s="458">
        <v>19</v>
      </c>
      <c r="DI41" s="231">
        <f t="shared" si="3"/>
        <v>19</v>
      </c>
      <c r="DJ41" s="234">
        <f t="shared" si="4"/>
        <v>0</v>
      </c>
      <c r="DK41" s="118">
        <f t="shared" si="5"/>
        <v>0</v>
      </c>
      <c r="DL41" s="119">
        <f t="shared" si="6"/>
        <v>14.234383637368708</v>
      </c>
      <c r="DM41" s="367"/>
      <c r="DN41" s="365"/>
      <c r="DO41" s="365"/>
      <c r="DP41" s="365"/>
      <c r="DQ41" s="365"/>
      <c r="DR41" s="365"/>
      <c r="DS41" s="365"/>
      <c r="DT41" s="365"/>
      <c r="DU41" s="365"/>
      <c r="DV41" s="365"/>
      <c r="DW41" s="365"/>
      <c r="DX41" s="365"/>
      <c r="DY41" s="365"/>
      <c r="DZ41" s="366"/>
      <c r="EA41" s="133">
        <f t="shared" si="7"/>
        <v>19</v>
      </c>
      <c r="EB41" s="239">
        <f t="shared" si="8"/>
        <v>0</v>
      </c>
      <c r="EC41" s="120">
        <f t="shared" si="9"/>
        <v>0</v>
      </c>
      <c r="ED41" s="121">
        <f t="shared" si="10"/>
        <v>0</v>
      </c>
      <c r="EE41" s="104">
        <f t="shared" si="11"/>
        <v>0</v>
      </c>
      <c r="EG41" s="40"/>
      <c r="EH41" s="40"/>
      <c r="EI41" s="40"/>
      <c r="EJ41" s="40"/>
      <c r="EK41" s="40"/>
      <c r="EL41" s="40"/>
      <c r="EM41" s="40"/>
      <c r="EN41" s="40"/>
      <c r="EO41" s="154"/>
      <c r="EP41" s="154"/>
    </row>
    <row r="42" spans="1:146" ht="13.2" customHeight="1" thickBot="1" x14ac:dyDescent="0.25">
      <c r="A42" s="160">
        <v>20</v>
      </c>
      <c r="B42" s="161"/>
      <c r="C42" s="143">
        <f>アンケート集計!H23</f>
        <v>0</v>
      </c>
      <c r="D42" s="374" t="str">
        <f t="shared" si="12"/>
        <v>C</v>
      </c>
      <c r="E42" s="163"/>
      <c r="F42" s="164"/>
      <c r="G42" s="164"/>
      <c r="H42" s="252"/>
      <c r="I42" s="252"/>
      <c r="J42" s="163"/>
      <c r="K42" s="164"/>
      <c r="L42" s="164"/>
      <c r="M42" s="280"/>
      <c r="N42" s="262"/>
      <c r="O42" s="164"/>
      <c r="P42" s="164"/>
      <c r="Q42" s="252"/>
      <c r="R42" s="279"/>
      <c r="S42" s="280"/>
      <c r="T42" s="262"/>
      <c r="U42" s="164"/>
      <c r="V42" s="252"/>
      <c r="W42" s="279"/>
      <c r="X42" s="280"/>
      <c r="Y42" s="296"/>
      <c r="Z42" s="279"/>
      <c r="AA42" s="164"/>
      <c r="AB42" s="164"/>
      <c r="AC42" s="252"/>
      <c r="AD42" s="163"/>
      <c r="AE42" s="164"/>
      <c r="AF42" s="164"/>
      <c r="AG42" s="164"/>
      <c r="AH42" s="280"/>
      <c r="AI42" s="279"/>
      <c r="AJ42" s="164"/>
      <c r="AK42" s="164"/>
      <c r="AL42" s="280"/>
      <c r="AM42" s="262"/>
      <c r="AN42" s="296"/>
      <c r="AO42" s="164"/>
      <c r="AP42" s="252"/>
      <c r="AQ42" s="279"/>
      <c r="AR42" s="164"/>
      <c r="AS42" s="164"/>
      <c r="AT42" s="164"/>
      <c r="AU42" s="280"/>
      <c r="AV42" s="262"/>
      <c r="AW42" s="164"/>
      <c r="AX42" s="164"/>
      <c r="AY42" s="164"/>
      <c r="AZ42" s="320"/>
      <c r="BA42" s="372">
        <f t="shared" si="13"/>
        <v>0</v>
      </c>
      <c r="BB42" s="370" t="str">
        <f t="shared" si="14"/>
        <v>C</v>
      </c>
      <c r="BC42" s="166">
        <f t="shared" si="15"/>
        <v>0</v>
      </c>
      <c r="BD42" s="371" t="str">
        <f t="shared" si="16"/>
        <v>C</v>
      </c>
      <c r="BE42" s="372">
        <f t="shared" si="17"/>
        <v>0</v>
      </c>
      <c r="BF42" s="373">
        <f t="shared" si="18"/>
        <v>0</v>
      </c>
      <c r="BG42" s="373">
        <f t="shared" si="19"/>
        <v>0</v>
      </c>
      <c r="BH42" s="375">
        <f t="shared" si="20"/>
        <v>0</v>
      </c>
      <c r="BI42" s="376">
        <f t="shared" si="21"/>
        <v>0</v>
      </c>
      <c r="BJ42" s="384">
        <f t="shared" si="22"/>
        <v>14.234383637368708</v>
      </c>
      <c r="BK42" s="96"/>
      <c r="BL42" s="97"/>
      <c r="BM42" s="160">
        <f t="shared" si="0"/>
        <v>20</v>
      </c>
      <c r="BN42" s="161">
        <f t="shared" si="1"/>
        <v>0</v>
      </c>
      <c r="BO42" s="451">
        <f t="shared" si="23"/>
        <v>0</v>
      </c>
      <c r="BP42" s="452" t="str">
        <f t="shared" si="55"/>
        <v>C</v>
      </c>
      <c r="BQ42" s="452">
        <f t="shared" si="24"/>
        <v>0</v>
      </c>
      <c r="BR42" s="453" t="str">
        <f t="shared" si="55"/>
        <v>C</v>
      </c>
      <c r="BS42" s="451">
        <f t="shared" si="25"/>
        <v>0</v>
      </c>
      <c r="BT42" s="452">
        <f t="shared" si="26"/>
        <v>0</v>
      </c>
      <c r="BU42" s="452">
        <f t="shared" si="27"/>
        <v>0</v>
      </c>
      <c r="BV42" s="453">
        <f t="shared" si="28"/>
        <v>0</v>
      </c>
      <c r="BW42" s="468">
        <f t="shared" si="29"/>
        <v>0</v>
      </c>
      <c r="BX42" s="469">
        <f t="shared" si="30"/>
        <v>0</v>
      </c>
      <c r="BY42" s="468">
        <f t="shared" si="31"/>
        <v>0</v>
      </c>
      <c r="BZ42" s="470">
        <f t="shared" si="32"/>
        <v>0</v>
      </c>
      <c r="CA42" s="471">
        <f t="shared" si="33"/>
        <v>0</v>
      </c>
      <c r="CB42" s="470">
        <f t="shared" si="34"/>
        <v>0</v>
      </c>
      <c r="CC42" s="471">
        <f t="shared" si="35"/>
        <v>0</v>
      </c>
      <c r="CD42" s="470">
        <f t="shared" si="36"/>
        <v>0</v>
      </c>
      <c r="CE42" s="471">
        <f t="shared" si="37"/>
        <v>0</v>
      </c>
      <c r="CF42" s="470">
        <f t="shared" si="38"/>
        <v>0</v>
      </c>
      <c r="CG42" s="471">
        <f t="shared" si="39"/>
        <v>0</v>
      </c>
      <c r="CH42" s="470">
        <f t="shared" si="40"/>
        <v>0</v>
      </c>
      <c r="CI42" s="471">
        <f t="shared" si="41"/>
        <v>0</v>
      </c>
      <c r="CJ42" s="470">
        <f t="shared" si="42"/>
        <v>0</v>
      </c>
      <c r="CK42" s="471">
        <f t="shared" si="43"/>
        <v>0</v>
      </c>
      <c r="CL42" s="469">
        <f t="shared" si="44"/>
        <v>0</v>
      </c>
      <c r="CM42" s="468">
        <f t="shared" si="45"/>
        <v>0</v>
      </c>
      <c r="CN42" s="470">
        <f t="shared" si="46"/>
        <v>0</v>
      </c>
      <c r="CO42" s="472">
        <f t="shared" si="47"/>
        <v>0</v>
      </c>
      <c r="CP42" s="470">
        <f t="shared" si="48"/>
        <v>0</v>
      </c>
      <c r="CQ42" s="472">
        <f t="shared" si="49"/>
        <v>0</v>
      </c>
      <c r="CR42" s="470">
        <f t="shared" si="50"/>
        <v>0</v>
      </c>
      <c r="CS42" s="471">
        <f t="shared" si="51"/>
        <v>0</v>
      </c>
      <c r="CT42" s="470">
        <f t="shared" si="52"/>
        <v>0</v>
      </c>
      <c r="CU42" s="471">
        <f t="shared" si="53"/>
        <v>0</v>
      </c>
      <c r="CV42" s="473">
        <f t="shared" si="54"/>
        <v>0</v>
      </c>
      <c r="CW42" s="132"/>
      <c r="CX42" s="132"/>
      <c r="CY42" s="132"/>
      <c r="CZ42" s="132"/>
      <c r="DA42" s="132"/>
      <c r="DB42" s="132"/>
      <c r="DC42" s="132"/>
      <c r="DD42" s="132"/>
      <c r="DE42" s="132"/>
      <c r="DF42" s="132"/>
      <c r="DG42" s="132"/>
      <c r="DH42" s="458">
        <v>20</v>
      </c>
      <c r="DI42" s="231">
        <f t="shared" si="3"/>
        <v>20</v>
      </c>
      <c r="DJ42" s="234">
        <f t="shared" si="4"/>
        <v>0</v>
      </c>
      <c r="DK42" s="118">
        <f t="shared" si="5"/>
        <v>0</v>
      </c>
      <c r="DL42" s="119">
        <f t="shared" si="6"/>
        <v>14.234383637368708</v>
      </c>
      <c r="DM42" s="150"/>
      <c r="EA42" s="133">
        <f t="shared" si="7"/>
        <v>20</v>
      </c>
      <c r="EB42" s="239">
        <f t="shared" si="8"/>
        <v>0</v>
      </c>
      <c r="EC42" s="120">
        <f t="shared" si="9"/>
        <v>0</v>
      </c>
      <c r="ED42" s="121">
        <f t="shared" si="10"/>
        <v>0</v>
      </c>
      <c r="EE42" s="104">
        <f t="shared" si="11"/>
        <v>0</v>
      </c>
      <c r="EG42" s="40"/>
      <c r="EH42" s="40"/>
      <c r="EI42" s="40"/>
      <c r="EJ42" s="40"/>
      <c r="EK42" s="40"/>
      <c r="EL42" s="40"/>
      <c r="EM42" s="40"/>
      <c r="EN42" s="40"/>
      <c r="EO42" s="154"/>
      <c r="EP42" s="154"/>
    </row>
    <row r="43" spans="1:146" ht="13.2" customHeight="1" x14ac:dyDescent="0.2">
      <c r="A43" s="311">
        <v>21</v>
      </c>
      <c r="B43" s="312"/>
      <c r="C43" s="86">
        <f>アンケート集計!H24</f>
        <v>0</v>
      </c>
      <c r="D43" s="241" t="str">
        <f t="shared" si="12"/>
        <v>C</v>
      </c>
      <c r="E43" s="313"/>
      <c r="F43" s="314"/>
      <c r="G43" s="314"/>
      <c r="H43" s="315"/>
      <c r="I43" s="315"/>
      <c r="J43" s="313"/>
      <c r="K43" s="314"/>
      <c r="L43" s="314"/>
      <c r="M43" s="316"/>
      <c r="N43" s="317"/>
      <c r="O43" s="314"/>
      <c r="P43" s="314"/>
      <c r="Q43" s="315"/>
      <c r="R43" s="318"/>
      <c r="S43" s="316"/>
      <c r="T43" s="317"/>
      <c r="U43" s="314"/>
      <c r="V43" s="315"/>
      <c r="W43" s="318"/>
      <c r="X43" s="316"/>
      <c r="Y43" s="319"/>
      <c r="Z43" s="318"/>
      <c r="AA43" s="314"/>
      <c r="AB43" s="314"/>
      <c r="AC43" s="315"/>
      <c r="AD43" s="313"/>
      <c r="AE43" s="314"/>
      <c r="AF43" s="314"/>
      <c r="AG43" s="314"/>
      <c r="AH43" s="316"/>
      <c r="AI43" s="318"/>
      <c r="AJ43" s="314"/>
      <c r="AK43" s="314"/>
      <c r="AL43" s="316"/>
      <c r="AM43" s="317"/>
      <c r="AN43" s="319"/>
      <c r="AO43" s="314"/>
      <c r="AP43" s="315"/>
      <c r="AQ43" s="318"/>
      <c r="AR43" s="314"/>
      <c r="AS43" s="314"/>
      <c r="AT43" s="314"/>
      <c r="AU43" s="316"/>
      <c r="AV43" s="317"/>
      <c r="AW43" s="314"/>
      <c r="AX43" s="89"/>
      <c r="AY43" s="89"/>
      <c r="AZ43" s="90"/>
      <c r="BA43" s="91">
        <f t="shared" si="13"/>
        <v>0</v>
      </c>
      <c r="BB43" s="477" t="str">
        <f t="shared" si="14"/>
        <v>C</v>
      </c>
      <c r="BC43" s="478">
        <f t="shared" si="15"/>
        <v>0</v>
      </c>
      <c r="BD43" s="479" t="str">
        <f t="shared" si="16"/>
        <v>C</v>
      </c>
      <c r="BE43" s="91">
        <f t="shared" si="17"/>
        <v>0</v>
      </c>
      <c r="BF43" s="92">
        <f t="shared" si="18"/>
        <v>0</v>
      </c>
      <c r="BG43" s="92">
        <f t="shared" si="19"/>
        <v>0</v>
      </c>
      <c r="BH43" s="93">
        <f t="shared" si="20"/>
        <v>0</v>
      </c>
      <c r="BI43" s="94">
        <f t="shared" si="21"/>
        <v>0</v>
      </c>
      <c r="BJ43" s="381">
        <f t="shared" si="22"/>
        <v>14.234383637368708</v>
      </c>
      <c r="BK43" s="96"/>
      <c r="BL43" s="97"/>
      <c r="BM43" s="321">
        <f t="shared" si="0"/>
        <v>21</v>
      </c>
      <c r="BN43" s="322">
        <f t="shared" si="1"/>
        <v>0</v>
      </c>
      <c r="BO43" s="454">
        <f t="shared" si="23"/>
        <v>0</v>
      </c>
      <c r="BP43" s="455" t="str">
        <f t="shared" si="55"/>
        <v>C</v>
      </c>
      <c r="BQ43" s="455">
        <f t="shared" si="24"/>
        <v>0</v>
      </c>
      <c r="BR43" s="456" t="str">
        <f t="shared" si="55"/>
        <v>C</v>
      </c>
      <c r="BS43" s="454">
        <f t="shared" si="25"/>
        <v>0</v>
      </c>
      <c r="BT43" s="455">
        <f t="shared" si="26"/>
        <v>0</v>
      </c>
      <c r="BU43" s="455">
        <f t="shared" si="27"/>
        <v>0</v>
      </c>
      <c r="BV43" s="456">
        <f t="shared" si="28"/>
        <v>0</v>
      </c>
      <c r="BW43" s="414">
        <f t="shared" si="29"/>
        <v>0</v>
      </c>
      <c r="BX43" s="434">
        <f t="shared" si="30"/>
        <v>0</v>
      </c>
      <c r="BY43" s="414">
        <f t="shared" si="31"/>
        <v>0</v>
      </c>
      <c r="BZ43" s="435">
        <f t="shared" si="32"/>
        <v>0</v>
      </c>
      <c r="CA43" s="436">
        <f t="shared" si="33"/>
        <v>0</v>
      </c>
      <c r="CB43" s="435">
        <f t="shared" si="34"/>
        <v>0</v>
      </c>
      <c r="CC43" s="436">
        <f t="shared" si="35"/>
        <v>0</v>
      </c>
      <c r="CD43" s="435">
        <f t="shared" si="36"/>
        <v>0</v>
      </c>
      <c r="CE43" s="436">
        <f t="shared" si="37"/>
        <v>0</v>
      </c>
      <c r="CF43" s="435">
        <f t="shared" si="38"/>
        <v>0</v>
      </c>
      <c r="CG43" s="436">
        <f t="shared" si="39"/>
        <v>0</v>
      </c>
      <c r="CH43" s="435">
        <f t="shared" si="40"/>
        <v>0</v>
      </c>
      <c r="CI43" s="436">
        <f t="shared" si="41"/>
        <v>0</v>
      </c>
      <c r="CJ43" s="435">
        <f t="shared" si="42"/>
        <v>0</v>
      </c>
      <c r="CK43" s="436">
        <f t="shared" si="43"/>
        <v>0</v>
      </c>
      <c r="CL43" s="434">
        <f t="shared" si="44"/>
        <v>0</v>
      </c>
      <c r="CM43" s="414">
        <f t="shared" si="45"/>
        <v>0</v>
      </c>
      <c r="CN43" s="435">
        <f t="shared" si="46"/>
        <v>0</v>
      </c>
      <c r="CO43" s="437">
        <f t="shared" si="47"/>
        <v>0</v>
      </c>
      <c r="CP43" s="435">
        <f t="shared" si="48"/>
        <v>0</v>
      </c>
      <c r="CQ43" s="437">
        <f t="shared" si="49"/>
        <v>0</v>
      </c>
      <c r="CR43" s="435">
        <f t="shared" si="50"/>
        <v>0</v>
      </c>
      <c r="CS43" s="436">
        <f t="shared" si="51"/>
        <v>0</v>
      </c>
      <c r="CT43" s="435">
        <f t="shared" si="52"/>
        <v>0</v>
      </c>
      <c r="CU43" s="436">
        <f t="shared" si="53"/>
        <v>0</v>
      </c>
      <c r="CV43" s="438">
        <f t="shared" si="54"/>
        <v>0</v>
      </c>
      <c r="CW43" s="132"/>
      <c r="CX43" s="132"/>
      <c r="CY43" s="132"/>
      <c r="CZ43" s="132"/>
      <c r="DA43" s="132"/>
      <c r="DB43" s="132"/>
      <c r="DC43" s="132"/>
      <c r="DD43" s="132"/>
      <c r="DE43" s="132"/>
      <c r="DF43" s="132"/>
      <c r="DG43" s="132"/>
      <c r="DH43" s="458">
        <v>21</v>
      </c>
      <c r="DI43" s="231">
        <f t="shared" si="3"/>
        <v>21</v>
      </c>
      <c r="DJ43" s="234">
        <f t="shared" si="4"/>
        <v>0</v>
      </c>
      <c r="DK43" s="118">
        <f t="shared" si="5"/>
        <v>0</v>
      </c>
      <c r="DL43" s="119">
        <f t="shared" si="6"/>
        <v>14.234383637368708</v>
      </c>
      <c r="DM43" s="150"/>
      <c r="EA43" s="133">
        <f t="shared" si="7"/>
        <v>21</v>
      </c>
      <c r="EB43" s="239">
        <f t="shared" si="8"/>
        <v>0</v>
      </c>
      <c r="EC43" s="120">
        <f t="shared" si="9"/>
        <v>0</v>
      </c>
      <c r="ED43" s="121">
        <f t="shared" si="10"/>
        <v>0</v>
      </c>
      <c r="EE43" s="104">
        <f t="shared" si="11"/>
        <v>0</v>
      </c>
    </row>
    <row r="44" spans="1:146" ht="13.2" customHeight="1" x14ac:dyDescent="0.2">
      <c r="A44" s="141">
        <v>22</v>
      </c>
      <c r="B44" s="142"/>
      <c r="C44" s="108">
        <f>アンケート集計!H25</f>
        <v>0</v>
      </c>
      <c r="D44" s="369" t="str">
        <f t="shared" si="12"/>
        <v>C</v>
      </c>
      <c r="E44" s="144"/>
      <c r="F44" s="145"/>
      <c r="G44" s="145"/>
      <c r="H44" s="250"/>
      <c r="I44" s="250"/>
      <c r="J44" s="144"/>
      <c r="K44" s="145"/>
      <c r="L44" s="145"/>
      <c r="M44" s="276"/>
      <c r="N44" s="260"/>
      <c r="O44" s="145"/>
      <c r="P44" s="145"/>
      <c r="Q44" s="250"/>
      <c r="R44" s="275"/>
      <c r="S44" s="276"/>
      <c r="T44" s="260"/>
      <c r="U44" s="145"/>
      <c r="V44" s="250"/>
      <c r="W44" s="275"/>
      <c r="X44" s="276"/>
      <c r="Y44" s="294"/>
      <c r="Z44" s="275"/>
      <c r="AA44" s="145"/>
      <c r="AB44" s="145"/>
      <c r="AC44" s="250"/>
      <c r="AD44" s="144"/>
      <c r="AE44" s="145"/>
      <c r="AF44" s="145"/>
      <c r="AG44" s="145"/>
      <c r="AH44" s="276"/>
      <c r="AI44" s="275"/>
      <c r="AJ44" s="145"/>
      <c r="AK44" s="145"/>
      <c r="AL44" s="276"/>
      <c r="AM44" s="260"/>
      <c r="AN44" s="294"/>
      <c r="AO44" s="145"/>
      <c r="AP44" s="250"/>
      <c r="AQ44" s="275"/>
      <c r="AR44" s="145"/>
      <c r="AS44" s="145"/>
      <c r="AT44" s="145"/>
      <c r="AU44" s="276"/>
      <c r="AV44" s="260"/>
      <c r="AW44" s="145"/>
      <c r="AX44" s="110"/>
      <c r="AY44" s="110"/>
      <c r="AZ44" s="111"/>
      <c r="BA44" s="112">
        <f t="shared" si="13"/>
        <v>0</v>
      </c>
      <c r="BB44" s="368" t="str">
        <f t="shared" si="14"/>
        <v>C</v>
      </c>
      <c r="BC44" s="113">
        <f t="shared" si="15"/>
        <v>0</v>
      </c>
      <c r="BD44" s="369" t="str">
        <f t="shared" si="16"/>
        <v>C</v>
      </c>
      <c r="BE44" s="112">
        <f t="shared" si="17"/>
        <v>0</v>
      </c>
      <c r="BF44" s="113">
        <f t="shared" si="18"/>
        <v>0</v>
      </c>
      <c r="BG44" s="113">
        <f t="shared" si="19"/>
        <v>0</v>
      </c>
      <c r="BH44" s="115">
        <f t="shared" si="20"/>
        <v>0</v>
      </c>
      <c r="BI44" s="116">
        <f t="shared" si="21"/>
        <v>0</v>
      </c>
      <c r="BJ44" s="382">
        <f t="shared" si="22"/>
        <v>14.234383637368708</v>
      </c>
      <c r="BK44" s="96"/>
      <c r="BL44" s="97"/>
      <c r="BM44" s="106">
        <f t="shared" si="0"/>
        <v>22</v>
      </c>
      <c r="BN44" s="107">
        <f t="shared" si="1"/>
        <v>0</v>
      </c>
      <c r="BO44" s="439">
        <f t="shared" si="23"/>
        <v>0</v>
      </c>
      <c r="BP44" s="440" t="str">
        <f t="shared" si="55"/>
        <v>C</v>
      </c>
      <c r="BQ44" s="440">
        <f t="shared" si="24"/>
        <v>0</v>
      </c>
      <c r="BR44" s="441" t="str">
        <f t="shared" si="55"/>
        <v>C</v>
      </c>
      <c r="BS44" s="439">
        <f t="shared" si="25"/>
        <v>0</v>
      </c>
      <c r="BT44" s="440">
        <f t="shared" si="26"/>
        <v>0</v>
      </c>
      <c r="BU44" s="440">
        <f t="shared" si="27"/>
        <v>0</v>
      </c>
      <c r="BV44" s="441">
        <f t="shared" si="28"/>
        <v>0</v>
      </c>
      <c r="BW44" s="442">
        <f t="shared" si="29"/>
        <v>0</v>
      </c>
      <c r="BX44" s="443">
        <f t="shared" si="30"/>
        <v>0</v>
      </c>
      <c r="BY44" s="442">
        <f t="shared" si="31"/>
        <v>0</v>
      </c>
      <c r="BZ44" s="444">
        <f t="shared" si="32"/>
        <v>0</v>
      </c>
      <c r="CA44" s="445">
        <f t="shared" si="33"/>
        <v>0</v>
      </c>
      <c r="CB44" s="444">
        <f t="shared" si="34"/>
        <v>0</v>
      </c>
      <c r="CC44" s="445">
        <f t="shared" si="35"/>
        <v>0</v>
      </c>
      <c r="CD44" s="444">
        <f t="shared" si="36"/>
        <v>0</v>
      </c>
      <c r="CE44" s="445">
        <f t="shared" si="37"/>
        <v>0</v>
      </c>
      <c r="CF44" s="444">
        <f t="shared" si="38"/>
        <v>0</v>
      </c>
      <c r="CG44" s="445">
        <f t="shared" si="39"/>
        <v>0</v>
      </c>
      <c r="CH44" s="444">
        <f t="shared" si="40"/>
        <v>0</v>
      </c>
      <c r="CI44" s="445">
        <f t="shared" si="41"/>
        <v>0</v>
      </c>
      <c r="CJ44" s="444">
        <f t="shared" si="42"/>
        <v>0</v>
      </c>
      <c r="CK44" s="445">
        <f t="shared" si="43"/>
        <v>0</v>
      </c>
      <c r="CL44" s="443">
        <f t="shared" si="44"/>
        <v>0</v>
      </c>
      <c r="CM44" s="442">
        <f t="shared" si="45"/>
        <v>0</v>
      </c>
      <c r="CN44" s="444">
        <f t="shared" si="46"/>
        <v>0</v>
      </c>
      <c r="CO44" s="446">
        <f t="shared" si="47"/>
        <v>0</v>
      </c>
      <c r="CP44" s="444">
        <f t="shared" si="48"/>
        <v>0</v>
      </c>
      <c r="CQ44" s="446">
        <f t="shared" si="49"/>
        <v>0</v>
      </c>
      <c r="CR44" s="444">
        <f t="shared" si="50"/>
        <v>0</v>
      </c>
      <c r="CS44" s="445">
        <f t="shared" si="51"/>
        <v>0</v>
      </c>
      <c r="CT44" s="444">
        <f t="shared" si="52"/>
        <v>0</v>
      </c>
      <c r="CU44" s="445">
        <f t="shared" si="53"/>
        <v>0</v>
      </c>
      <c r="CV44" s="447">
        <f t="shared" si="54"/>
        <v>0</v>
      </c>
      <c r="CW44" s="132"/>
      <c r="CX44" s="132"/>
      <c r="CY44" s="132"/>
      <c r="CZ44" s="132"/>
      <c r="DA44" s="132"/>
      <c r="DB44" s="132"/>
      <c r="DC44" s="132"/>
      <c r="DD44" s="132"/>
      <c r="DE44" s="132"/>
      <c r="DF44" s="132"/>
      <c r="DG44" s="132"/>
      <c r="DH44" s="458">
        <v>22</v>
      </c>
      <c r="DI44" s="231">
        <f t="shared" si="3"/>
        <v>22</v>
      </c>
      <c r="DJ44" s="234">
        <f t="shared" si="4"/>
        <v>0</v>
      </c>
      <c r="DK44" s="118">
        <f t="shared" si="5"/>
        <v>0</v>
      </c>
      <c r="DL44" s="119">
        <f t="shared" si="6"/>
        <v>14.234383637368708</v>
      </c>
      <c r="DM44" s="150"/>
      <c r="EA44" s="133">
        <f t="shared" si="7"/>
        <v>22</v>
      </c>
      <c r="EB44" s="239">
        <f t="shared" si="8"/>
        <v>0</v>
      </c>
      <c r="EC44" s="120">
        <f t="shared" si="9"/>
        <v>0</v>
      </c>
      <c r="ED44" s="121">
        <f t="shared" si="10"/>
        <v>0</v>
      </c>
      <c r="EE44" s="104">
        <f t="shared" si="11"/>
        <v>0</v>
      </c>
    </row>
    <row r="45" spans="1:146" ht="13.2" customHeight="1" x14ac:dyDescent="0.2">
      <c r="A45" s="73">
        <v>23</v>
      </c>
      <c r="B45" s="147"/>
      <c r="C45" s="123">
        <f>アンケート集計!H26</f>
        <v>0</v>
      </c>
      <c r="D45" s="21" t="str">
        <f t="shared" si="12"/>
        <v>C</v>
      </c>
      <c r="E45" s="148"/>
      <c r="F45" s="149"/>
      <c r="G45" s="149"/>
      <c r="H45" s="251"/>
      <c r="I45" s="251"/>
      <c r="J45" s="148"/>
      <c r="K45" s="149"/>
      <c r="L45" s="149"/>
      <c r="M45" s="278"/>
      <c r="N45" s="261"/>
      <c r="O45" s="149"/>
      <c r="P45" s="149"/>
      <c r="Q45" s="251"/>
      <c r="R45" s="277"/>
      <c r="S45" s="278"/>
      <c r="T45" s="261"/>
      <c r="U45" s="149"/>
      <c r="V45" s="251"/>
      <c r="W45" s="277"/>
      <c r="X45" s="278"/>
      <c r="Y45" s="295"/>
      <c r="Z45" s="277"/>
      <c r="AA45" s="149"/>
      <c r="AB45" s="149"/>
      <c r="AC45" s="251"/>
      <c r="AD45" s="148"/>
      <c r="AE45" s="149"/>
      <c r="AF45" s="149"/>
      <c r="AG45" s="149"/>
      <c r="AH45" s="278"/>
      <c r="AI45" s="277"/>
      <c r="AJ45" s="149"/>
      <c r="AK45" s="149"/>
      <c r="AL45" s="278"/>
      <c r="AM45" s="261"/>
      <c r="AN45" s="295"/>
      <c r="AO45" s="149"/>
      <c r="AP45" s="251"/>
      <c r="AQ45" s="277"/>
      <c r="AR45" s="149"/>
      <c r="AS45" s="149"/>
      <c r="AT45" s="149"/>
      <c r="AU45" s="278"/>
      <c r="AV45" s="261"/>
      <c r="AW45" s="149"/>
      <c r="AX45" s="125"/>
      <c r="AY45" s="125"/>
      <c r="AZ45" s="126"/>
      <c r="BA45" s="127">
        <f t="shared" si="13"/>
        <v>0</v>
      </c>
      <c r="BB45" s="22" t="str">
        <f t="shared" si="14"/>
        <v>C</v>
      </c>
      <c r="BC45" s="128">
        <f t="shared" si="15"/>
        <v>0</v>
      </c>
      <c r="BD45" s="21" t="str">
        <f t="shared" si="16"/>
        <v>C</v>
      </c>
      <c r="BE45" s="127">
        <f t="shared" si="17"/>
        <v>0</v>
      </c>
      <c r="BF45" s="128">
        <f t="shared" si="18"/>
        <v>0</v>
      </c>
      <c r="BG45" s="128">
        <f t="shared" si="19"/>
        <v>0</v>
      </c>
      <c r="BH45" s="114">
        <f t="shared" si="20"/>
        <v>0</v>
      </c>
      <c r="BI45" s="129">
        <f t="shared" si="21"/>
        <v>0</v>
      </c>
      <c r="BJ45" s="383">
        <f t="shared" si="22"/>
        <v>14.234383637368708</v>
      </c>
      <c r="BK45" s="96"/>
      <c r="BL45" s="97"/>
      <c r="BM45" s="57">
        <f t="shared" si="0"/>
        <v>23</v>
      </c>
      <c r="BN45" s="122">
        <f t="shared" si="1"/>
        <v>0</v>
      </c>
      <c r="BO45" s="448">
        <f t="shared" si="23"/>
        <v>0</v>
      </c>
      <c r="BP45" s="449" t="str">
        <f t="shared" si="55"/>
        <v>C</v>
      </c>
      <c r="BQ45" s="449">
        <f t="shared" si="24"/>
        <v>0</v>
      </c>
      <c r="BR45" s="450" t="str">
        <f t="shared" si="55"/>
        <v>C</v>
      </c>
      <c r="BS45" s="448">
        <f t="shared" si="25"/>
        <v>0</v>
      </c>
      <c r="BT45" s="449">
        <f t="shared" si="26"/>
        <v>0</v>
      </c>
      <c r="BU45" s="449">
        <f t="shared" si="27"/>
        <v>0</v>
      </c>
      <c r="BV45" s="450">
        <f t="shared" si="28"/>
        <v>0</v>
      </c>
      <c r="BW45" s="414">
        <f t="shared" si="29"/>
        <v>0</v>
      </c>
      <c r="BX45" s="434">
        <f t="shared" si="30"/>
        <v>0</v>
      </c>
      <c r="BY45" s="414">
        <f t="shared" si="31"/>
        <v>0</v>
      </c>
      <c r="BZ45" s="435">
        <f t="shared" si="32"/>
        <v>0</v>
      </c>
      <c r="CA45" s="436">
        <f t="shared" si="33"/>
        <v>0</v>
      </c>
      <c r="CB45" s="435">
        <f t="shared" si="34"/>
        <v>0</v>
      </c>
      <c r="CC45" s="436">
        <f t="shared" si="35"/>
        <v>0</v>
      </c>
      <c r="CD45" s="435">
        <f t="shared" si="36"/>
        <v>0</v>
      </c>
      <c r="CE45" s="436">
        <f t="shared" si="37"/>
        <v>0</v>
      </c>
      <c r="CF45" s="435">
        <f t="shared" si="38"/>
        <v>0</v>
      </c>
      <c r="CG45" s="436">
        <f t="shared" si="39"/>
        <v>0</v>
      </c>
      <c r="CH45" s="435">
        <f t="shared" si="40"/>
        <v>0</v>
      </c>
      <c r="CI45" s="436">
        <f t="shared" si="41"/>
        <v>0</v>
      </c>
      <c r="CJ45" s="435">
        <f t="shared" si="42"/>
        <v>0</v>
      </c>
      <c r="CK45" s="436">
        <f t="shared" si="43"/>
        <v>0</v>
      </c>
      <c r="CL45" s="434">
        <f t="shared" si="44"/>
        <v>0</v>
      </c>
      <c r="CM45" s="414">
        <f t="shared" si="45"/>
        <v>0</v>
      </c>
      <c r="CN45" s="435">
        <f t="shared" si="46"/>
        <v>0</v>
      </c>
      <c r="CO45" s="437">
        <f t="shared" si="47"/>
        <v>0</v>
      </c>
      <c r="CP45" s="435">
        <f t="shared" si="48"/>
        <v>0</v>
      </c>
      <c r="CQ45" s="437">
        <f t="shared" si="49"/>
        <v>0</v>
      </c>
      <c r="CR45" s="435">
        <f t="shared" si="50"/>
        <v>0</v>
      </c>
      <c r="CS45" s="436">
        <f t="shared" si="51"/>
        <v>0</v>
      </c>
      <c r="CT45" s="435">
        <f t="shared" si="52"/>
        <v>0</v>
      </c>
      <c r="CU45" s="436">
        <f t="shared" si="53"/>
        <v>0</v>
      </c>
      <c r="CV45" s="438">
        <f t="shared" si="54"/>
        <v>0</v>
      </c>
      <c r="CW45" s="132"/>
      <c r="CX45" s="132"/>
      <c r="CY45" s="132"/>
      <c r="CZ45" s="132"/>
      <c r="DA45" s="132"/>
      <c r="DB45" s="132"/>
      <c r="DC45" s="132"/>
      <c r="DD45" s="132"/>
      <c r="DE45" s="132"/>
      <c r="DF45" s="132"/>
      <c r="DG45" s="132"/>
      <c r="DH45" s="458">
        <v>23</v>
      </c>
      <c r="DI45" s="231">
        <f t="shared" si="3"/>
        <v>23</v>
      </c>
      <c r="DJ45" s="234">
        <f t="shared" si="4"/>
        <v>0</v>
      </c>
      <c r="DK45" s="118">
        <f t="shared" si="5"/>
        <v>0</v>
      </c>
      <c r="DL45" s="119">
        <f t="shared" si="6"/>
        <v>14.234383637368708</v>
      </c>
      <c r="DM45" s="150"/>
      <c r="EA45" s="133">
        <f t="shared" si="7"/>
        <v>23</v>
      </c>
      <c r="EB45" s="239">
        <f t="shared" si="8"/>
        <v>0</v>
      </c>
      <c r="EC45" s="120">
        <f t="shared" si="9"/>
        <v>0</v>
      </c>
      <c r="ED45" s="121">
        <f t="shared" si="10"/>
        <v>0</v>
      </c>
      <c r="EE45" s="104">
        <f t="shared" si="11"/>
        <v>0</v>
      </c>
    </row>
    <row r="46" spans="1:146" ht="13.2" customHeight="1" x14ac:dyDescent="0.2">
      <c r="A46" s="141">
        <v>24</v>
      </c>
      <c r="B46" s="142"/>
      <c r="C46" s="108">
        <f>アンケート集計!H27</f>
        <v>0</v>
      </c>
      <c r="D46" s="369" t="str">
        <f t="shared" si="12"/>
        <v>C</v>
      </c>
      <c r="E46" s="144"/>
      <c r="F46" s="145"/>
      <c r="G46" s="145"/>
      <c r="H46" s="250"/>
      <c r="I46" s="250"/>
      <c r="J46" s="144"/>
      <c r="K46" s="145"/>
      <c r="L46" s="145"/>
      <c r="M46" s="276"/>
      <c r="N46" s="260"/>
      <c r="O46" s="145"/>
      <c r="P46" s="145"/>
      <c r="Q46" s="250"/>
      <c r="R46" s="275"/>
      <c r="S46" s="276"/>
      <c r="T46" s="260"/>
      <c r="U46" s="145"/>
      <c r="V46" s="250"/>
      <c r="W46" s="275"/>
      <c r="X46" s="276"/>
      <c r="Y46" s="294"/>
      <c r="Z46" s="275"/>
      <c r="AA46" s="145"/>
      <c r="AB46" s="145"/>
      <c r="AC46" s="250"/>
      <c r="AD46" s="144"/>
      <c r="AE46" s="145"/>
      <c r="AF46" s="145"/>
      <c r="AG46" s="145"/>
      <c r="AH46" s="276"/>
      <c r="AI46" s="275"/>
      <c r="AJ46" s="145"/>
      <c r="AK46" s="145"/>
      <c r="AL46" s="276"/>
      <c r="AM46" s="260"/>
      <c r="AN46" s="294"/>
      <c r="AO46" s="145"/>
      <c r="AP46" s="250"/>
      <c r="AQ46" s="275"/>
      <c r="AR46" s="145"/>
      <c r="AS46" s="145"/>
      <c r="AT46" s="145"/>
      <c r="AU46" s="276"/>
      <c r="AV46" s="260"/>
      <c r="AW46" s="145"/>
      <c r="AX46" s="110"/>
      <c r="AY46" s="110"/>
      <c r="AZ46" s="111"/>
      <c r="BA46" s="112">
        <f t="shared" si="13"/>
        <v>0</v>
      </c>
      <c r="BB46" s="368" t="str">
        <f t="shared" si="14"/>
        <v>C</v>
      </c>
      <c r="BC46" s="113">
        <f t="shared" si="15"/>
        <v>0</v>
      </c>
      <c r="BD46" s="369" t="str">
        <f t="shared" si="16"/>
        <v>C</v>
      </c>
      <c r="BE46" s="112">
        <f t="shared" si="17"/>
        <v>0</v>
      </c>
      <c r="BF46" s="113">
        <f t="shared" si="18"/>
        <v>0</v>
      </c>
      <c r="BG46" s="113">
        <f t="shared" si="19"/>
        <v>0</v>
      </c>
      <c r="BH46" s="115">
        <f t="shared" si="20"/>
        <v>0</v>
      </c>
      <c r="BI46" s="116">
        <f t="shared" si="21"/>
        <v>0</v>
      </c>
      <c r="BJ46" s="382">
        <f t="shared" si="22"/>
        <v>14.234383637368708</v>
      </c>
      <c r="BK46" s="96"/>
      <c r="BL46" s="97"/>
      <c r="BM46" s="106">
        <f t="shared" si="0"/>
        <v>24</v>
      </c>
      <c r="BN46" s="107">
        <f t="shared" si="1"/>
        <v>0</v>
      </c>
      <c r="BO46" s="439">
        <f t="shared" si="23"/>
        <v>0</v>
      </c>
      <c r="BP46" s="440" t="str">
        <f t="shared" si="55"/>
        <v>C</v>
      </c>
      <c r="BQ46" s="440">
        <f t="shared" si="24"/>
        <v>0</v>
      </c>
      <c r="BR46" s="441" t="str">
        <f t="shared" si="55"/>
        <v>C</v>
      </c>
      <c r="BS46" s="439">
        <f t="shared" si="25"/>
        <v>0</v>
      </c>
      <c r="BT46" s="440">
        <f t="shared" si="26"/>
        <v>0</v>
      </c>
      <c r="BU46" s="440">
        <f t="shared" si="27"/>
        <v>0</v>
      </c>
      <c r="BV46" s="441">
        <f t="shared" si="28"/>
        <v>0</v>
      </c>
      <c r="BW46" s="442">
        <f t="shared" si="29"/>
        <v>0</v>
      </c>
      <c r="BX46" s="443">
        <f t="shared" si="30"/>
        <v>0</v>
      </c>
      <c r="BY46" s="442">
        <f t="shared" si="31"/>
        <v>0</v>
      </c>
      <c r="BZ46" s="444">
        <f t="shared" si="32"/>
        <v>0</v>
      </c>
      <c r="CA46" s="445">
        <f t="shared" si="33"/>
        <v>0</v>
      </c>
      <c r="CB46" s="444">
        <f t="shared" si="34"/>
        <v>0</v>
      </c>
      <c r="CC46" s="445">
        <f t="shared" si="35"/>
        <v>0</v>
      </c>
      <c r="CD46" s="444">
        <f t="shared" si="36"/>
        <v>0</v>
      </c>
      <c r="CE46" s="445">
        <f t="shared" si="37"/>
        <v>0</v>
      </c>
      <c r="CF46" s="444">
        <f t="shared" si="38"/>
        <v>0</v>
      </c>
      <c r="CG46" s="445">
        <f t="shared" si="39"/>
        <v>0</v>
      </c>
      <c r="CH46" s="444">
        <f t="shared" si="40"/>
        <v>0</v>
      </c>
      <c r="CI46" s="445">
        <f t="shared" si="41"/>
        <v>0</v>
      </c>
      <c r="CJ46" s="444">
        <f t="shared" si="42"/>
        <v>0</v>
      </c>
      <c r="CK46" s="445">
        <f t="shared" si="43"/>
        <v>0</v>
      </c>
      <c r="CL46" s="443">
        <f t="shared" si="44"/>
        <v>0</v>
      </c>
      <c r="CM46" s="442">
        <f t="shared" si="45"/>
        <v>0</v>
      </c>
      <c r="CN46" s="444">
        <f t="shared" si="46"/>
        <v>0</v>
      </c>
      <c r="CO46" s="446">
        <f t="shared" si="47"/>
        <v>0</v>
      </c>
      <c r="CP46" s="444">
        <f t="shared" si="48"/>
        <v>0</v>
      </c>
      <c r="CQ46" s="446">
        <f t="shared" si="49"/>
        <v>0</v>
      </c>
      <c r="CR46" s="444">
        <f t="shared" si="50"/>
        <v>0</v>
      </c>
      <c r="CS46" s="445">
        <f t="shared" si="51"/>
        <v>0</v>
      </c>
      <c r="CT46" s="444">
        <f t="shared" si="52"/>
        <v>0</v>
      </c>
      <c r="CU46" s="445">
        <f t="shared" si="53"/>
        <v>0</v>
      </c>
      <c r="CV46" s="447">
        <f t="shared" si="54"/>
        <v>0</v>
      </c>
      <c r="CW46" s="132"/>
      <c r="CX46" s="132"/>
      <c r="CY46" s="132"/>
      <c r="CZ46" s="132"/>
      <c r="DA46" s="132"/>
      <c r="DB46" s="132"/>
      <c r="DC46" s="132"/>
      <c r="DD46" s="132"/>
      <c r="DE46" s="132"/>
      <c r="DF46" s="132"/>
      <c r="DG46" s="132"/>
      <c r="DH46" s="458">
        <v>24</v>
      </c>
      <c r="DI46" s="231">
        <f t="shared" si="3"/>
        <v>24</v>
      </c>
      <c r="DJ46" s="234">
        <f t="shared" si="4"/>
        <v>0</v>
      </c>
      <c r="DK46" s="118">
        <f t="shared" si="5"/>
        <v>0</v>
      </c>
      <c r="DL46" s="119">
        <f t="shared" si="6"/>
        <v>14.234383637368708</v>
      </c>
      <c r="DM46" s="150"/>
      <c r="EA46" s="133">
        <f t="shared" si="7"/>
        <v>24</v>
      </c>
      <c r="EB46" s="239">
        <f t="shared" si="8"/>
        <v>0</v>
      </c>
      <c r="EC46" s="120">
        <f t="shared" si="9"/>
        <v>0</v>
      </c>
      <c r="ED46" s="121">
        <f t="shared" si="10"/>
        <v>0</v>
      </c>
      <c r="EE46" s="104">
        <f t="shared" si="11"/>
        <v>0</v>
      </c>
    </row>
    <row r="47" spans="1:146" ht="13.2" customHeight="1" x14ac:dyDescent="0.2">
      <c r="A47" s="73">
        <v>25</v>
      </c>
      <c r="B47" s="147"/>
      <c r="C47" s="123">
        <f>アンケート集計!H28</f>
        <v>0</v>
      </c>
      <c r="D47" s="21" t="str">
        <f t="shared" si="12"/>
        <v>C</v>
      </c>
      <c r="E47" s="148"/>
      <c r="F47" s="149"/>
      <c r="G47" s="149"/>
      <c r="H47" s="251"/>
      <c r="I47" s="251"/>
      <c r="J47" s="148"/>
      <c r="K47" s="149"/>
      <c r="L47" s="149"/>
      <c r="M47" s="278"/>
      <c r="N47" s="261"/>
      <c r="O47" s="149"/>
      <c r="P47" s="149"/>
      <c r="Q47" s="251"/>
      <c r="R47" s="277"/>
      <c r="S47" s="278"/>
      <c r="T47" s="261"/>
      <c r="U47" s="149"/>
      <c r="V47" s="251"/>
      <c r="W47" s="277"/>
      <c r="X47" s="278"/>
      <c r="Y47" s="295"/>
      <c r="Z47" s="277"/>
      <c r="AA47" s="149"/>
      <c r="AB47" s="149"/>
      <c r="AC47" s="251"/>
      <c r="AD47" s="148"/>
      <c r="AE47" s="149"/>
      <c r="AF47" s="149"/>
      <c r="AG47" s="149"/>
      <c r="AH47" s="278"/>
      <c r="AI47" s="277"/>
      <c r="AJ47" s="149"/>
      <c r="AK47" s="149"/>
      <c r="AL47" s="278"/>
      <c r="AM47" s="261"/>
      <c r="AN47" s="295"/>
      <c r="AO47" s="149"/>
      <c r="AP47" s="251"/>
      <c r="AQ47" s="277"/>
      <c r="AR47" s="149"/>
      <c r="AS47" s="149"/>
      <c r="AT47" s="149"/>
      <c r="AU47" s="278"/>
      <c r="AV47" s="261"/>
      <c r="AW47" s="149"/>
      <c r="AX47" s="125"/>
      <c r="AY47" s="125"/>
      <c r="AZ47" s="126"/>
      <c r="BA47" s="127">
        <f t="shared" si="13"/>
        <v>0</v>
      </c>
      <c r="BB47" s="22" t="str">
        <f t="shared" si="14"/>
        <v>C</v>
      </c>
      <c r="BC47" s="128">
        <f t="shared" si="15"/>
        <v>0</v>
      </c>
      <c r="BD47" s="21" t="str">
        <f t="shared" si="16"/>
        <v>C</v>
      </c>
      <c r="BE47" s="127">
        <f t="shared" si="17"/>
        <v>0</v>
      </c>
      <c r="BF47" s="128">
        <f t="shared" si="18"/>
        <v>0</v>
      </c>
      <c r="BG47" s="128">
        <f t="shared" si="19"/>
        <v>0</v>
      </c>
      <c r="BH47" s="114">
        <f t="shared" si="20"/>
        <v>0</v>
      </c>
      <c r="BI47" s="129">
        <f t="shared" si="21"/>
        <v>0</v>
      </c>
      <c r="BJ47" s="383">
        <f t="shared" si="22"/>
        <v>14.234383637368708</v>
      </c>
      <c r="BK47" s="96"/>
      <c r="BL47" s="97"/>
      <c r="BM47" s="57">
        <f t="shared" si="0"/>
        <v>25</v>
      </c>
      <c r="BN47" s="122">
        <f t="shared" si="1"/>
        <v>0</v>
      </c>
      <c r="BO47" s="448">
        <f t="shared" si="23"/>
        <v>0</v>
      </c>
      <c r="BP47" s="449" t="str">
        <f t="shared" si="55"/>
        <v>C</v>
      </c>
      <c r="BQ47" s="449">
        <f t="shared" si="24"/>
        <v>0</v>
      </c>
      <c r="BR47" s="450" t="str">
        <f t="shared" si="55"/>
        <v>C</v>
      </c>
      <c r="BS47" s="448">
        <f t="shared" si="25"/>
        <v>0</v>
      </c>
      <c r="BT47" s="449">
        <f t="shared" si="26"/>
        <v>0</v>
      </c>
      <c r="BU47" s="449">
        <f t="shared" si="27"/>
        <v>0</v>
      </c>
      <c r="BV47" s="450">
        <f t="shared" si="28"/>
        <v>0</v>
      </c>
      <c r="BW47" s="414">
        <f t="shared" si="29"/>
        <v>0</v>
      </c>
      <c r="BX47" s="434">
        <f t="shared" si="30"/>
        <v>0</v>
      </c>
      <c r="BY47" s="414">
        <f t="shared" si="31"/>
        <v>0</v>
      </c>
      <c r="BZ47" s="435">
        <f t="shared" si="32"/>
        <v>0</v>
      </c>
      <c r="CA47" s="436">
        <f t="shared" si="33"/>
        <v>0</v>
      </c>
      <c r="CB47" s="435">
        <f t="shared" si="34"/>
        <v>0</v>
      </c>
      <c r="CC47" s="436">
        <f t="shared" si="35"/>
        <v>0</v>
      </c>
      <c r="CD47" s="435">
        <f t="shared" si="36"/>
        <v>0</v>
      </c>
      <c r="CE47" s="436">
        <f t="shared" si="37"/>
        <v>0</v>
      </c>
      <c r="CF47" s="435">
        <f t="shared" si="38"/>
        <v>0</v>
      </c>
      <c r="CG47" s="436">
        <f t="shared" si="39"/>
        <v>0</v>
      </c>
      <c r="CH47" s="435">
        <f t="shared" si="40"/>
        <v>0</v>
      </c>
      <c r="CI47" s="436">
        <f t="shared" si="41"/>
        <v>0</v>
      </c>
      <c r="CJ47" s="435">
        <f t="shared" si="42"/>
        <v>0</v>
      </c>
      <c r="CK47" s="436">
        <f t="shared" si="43"/>
        <v>0</v>
      </c>
      <c r="CL47" s="434">
        <f t="shared" si="44"/>
        <v>0</v>
      </c>
      <c r="CM47" s="414">
        <f t="shared" si="45"/>
        <v>0</v>
      </c>
      <c r="CN47" s="435">
        <f t="shared" si="46"/>
        <v>0</v>
      </c>
      <c r="CO47" s="437">
        <f t="shared" si="47"/>
        <v>0</v>
      </c>
      <c r="CP47" s="435">
        <f t="shared" si="48"/>
        <v>0</v>
      </c>
      <c r="CQ47" s="437">
        <f t="shared" si="49"/>
        <v>0</v>
      </c>
      <c r="CR47" s="435">
        <f t="shared" si="50"/>
        <v>0</v>
      </c>
      <c r="CS47" s="436">
        <f t="shared" si="51"/>
        <v>0</v>
      </c>
      <c r="CT47" s="435">
        <f t="shared" si="52"/>
        <v>0</v>
      </c>
      <c r="CU47" s="436">
        <f t="shared" si="53"/>
        <v>0</v>
      </c>
      <c r="CV47" s="438">
        <f t="shared" si="54"/>
        <v>0</v>
      </c>
      <c r="CW47" s="132"/>
      <c r="CX47" s="132"/>
      <c r="CY47" s="132"/>
      <c r="CZ47" s="132"/>
      <c r="DA47" s="132"/>
      <c r="DB47" s="132"/>
      <c r="DC47" s="132"/>
      <c r="DD47" s="132"/>
      <c r="DE47" s="132"/>
      <c r="DF47" s="132"/>
      <c r="DG47" s="132"/>
      <c r="DH47" s="458">
        <v>25</v>
      </c>
      <c r="DI47" s="231">
        <f t="shared" si="3"/>
        <v>25</v>
      </c>
      <c r="DJ47" s="234">
        <f t="shared" si="4"/>
        <v>0</v>
      </c>
      <c r="DK47" s="118">
        <f t="shared" si="5"/>
        <v>0</v>
      </c>
      <c r="DL47" s="119">
        <f t="shared" si="6"/>
        <v>14.234383637368708</v>
      </c>
      <c r="DM47" s="150"/>
      <c r="EA47" s="133">
        <f t="shared" si="7"/>
        <v>25</v>
      </c>
      <c r="EB47" s="239">
        <f t="shared" si="8"/>
        <v>0</v>
      </c>
      <c r="EC47" s="120">
        <f t="shared" si="9"/>
        <v>0</v>
      </c>
      <c r="ED47" s="121">
        <f t="shared" si="10"/>
        <v>0</v>
      </c>
      <c r="EE47" s="104">
        <f t="shared" si="11"/>
        <v>0</v>
      </c>
    </row>
    <row r="48" spans="1:146" ht="13.2" customHeight="1" x14ac:dyDescent="0.2">
      <c r="A48" s="141">
        <v>26</v>
      </c>
      <c r="B48" s="142"/>
      <c r="C48" s="108">
        <f>アンケート集計!H29</f>
        <v>0</v>
      </c>
      <c r="D48" s="369" t="str">
        <f t="shared" si="12"/>
        <v>C</v>
      </c>
      <c r="E48" s="144"/>
      <c r="F48" s="145"/>
      <c r="G48" s="145"/>
      <c r="H48" s="250"/>
      <c r="I48" s="250"/>
      <c r="J48" s="144"/>
      <c r="K48" s="145"/>
      <c r="L48" s="145"/>
      <c r="M48" s="276"/>
      <c r="N48" s="260"/>
      <c r="O48" s="145"/>
      <c r="P48" s="145"/>
      <c r="Q48" s="250"/>
      <c r="R48" s="275"/>
      <c r="S48" s="276"/>
      <c r="T48" s="260"/>
      <c r="U48" s="145"/>
      <c r="V48" s="250"/>
      <c r="W48" s="275"/>
      <c r="X48" s="276"/>
      <c r="Y48" s="294"/>
      <c r="Z48" s="275"/>
      <c r="AA48" s="145"/>
      <c r="AB48" s="145"/>
      <c r="AC48" s="250"/>
      <c r="AD48" s="144"/>
      <c r="AE48" s="145"/>
      <c r="AF48" s="145"/>
      <c r="AG48" s="145"/>
      <c r="AH48" s="276"/>
      <c r="AI48" s="275"/>
      <c r="AJ48" s="145"/>
      <c r="AK48" s="145"/>
      <c r="AL48" s="276"/>
      <c r="AM48" s="260"/>
      <c r="AN48" s="294"/>
      <c r="AO48" s="145"/>
      <c r="AP48" s="250"/>
      <c r="AQ48" s="275"/>
      <c r="AR48" s="145"/>
      <c r="AS48" s="145"/>
      <c r="AT48" s="145"/>
      <c r="AU48" s="276"/>
      <c r="AV48" s="260"/>
      <c r="AW48" s="145"/>
      <c r="AX48" s="110"/>
      <c r="AY48" s="110"/>
      <c r="AZ48" s="111"/>
      <c r="BA48" s="112">
        <f t="shared" si="13"/>
        <v>0</v>
      </c>
      <c r="BB48" s="368" t="str">
        <f t="shared" si="14"/>
        <v>C</v>
      </c>
      <c r="BC48" s="113">
        <f t="shared" si="15"/>
        <v>0</v>
      </c>
      <c r="BD48" s="369" t="str">
        <f t="shared" si="16"/>
        <v>C</v>
      </c>
      <c r="BE48" s="112">
        <f t="shared" si="17"/>
        <v>0</v>
      </c>
      <c r="BF48" s="113">
        <f t="shared" si="18"/>
        <v>0</v>
      </c>
      <c r="BG48" s="113">
        <f t="shared" si="19"/>
        <v>0</v>
      </c>
      <c r="BH48" s="115">
        <f t="shared" si="20"/>
        <v>0</v>
      </c>
      <c r="BI48" s="116">
        <f t="shared" si="21"/>
        <v>0</v>
      </c>
      <c r="BJ48" s="382">
        <f t="shared" si="22"/>
        <v>14.234383637368708</v>
      </c>
      <c r="BK48" s="96"/>
      <c r="BL48" s="97"/>
      <c r="BM48" s="106">
        <f t="shared" si="0"/>
        <v>26</v>
      </c>
      <c r="BN48" s="107">
        <f t="shared" si="1"/>
        <v>0</v>
      </c>
      <c r="BO48" s="439">
        <f t="shared" si="23"/>
        <v>0</v>
      </c>
      <c r="BP48" s="440" t="str">
        <f t="shared" si="55"/>
        <v>C</v>
      </c>
      <c r="BQ48" s="440">
        <f t="shared" si="24"/>
        <v>0</v>
      </c>
      <c r="BR48" s="441" t="str">
        <f t="shared" si="55"/>
        <v>C</v>
      </c>
      <c r="BS48" s="439">
        <f t="shared" si="25"/>
        <v>0</v>
      </c>
      <c r="BT48" s="440">
        <f t="shared" si="26"/>
        <v>0</v>
      </c>
      <c r="BU48" s="440">
        <f t="shared" si="27"/>
        <v>0</v>
      </c>
      <c r="BV48" s="441">
        <f t="shared" si="28"/>
        <v>0</v>
      </c>
      <c r="BW48" s="442">
        <f t="shared" si="29"/>
        <v>0</v>
      </c>
      <c r="BX48" s="443">
        <f t="shared" si="30"/>
        <v>0</v>
      </c>
      <c r="BY48" s="442">
        <f t="shared" si="31"/>
        <v>0</v>
      </c>
      <c r="BZ48" s="444">
        <f t="shared" si="32"/>
        <v>0</v>
      </c>
      <c r="CA48" s="445">
        <f t="shared" si="33"/>
        <v>0</v>
      </c>
      <c r="CB48" s="444">
        <f t="shared" si="34"/>
        <v>0</v>
      </c>
      <c r="CC48" s="445">
        <f t="shared" si="35"/>
        <v>0</v>
      </c>
      <c r="CD48" s="444">
        <f t="shared" si="36"/>
        <v>0</v>
      </c>
      <c r="CE48" s="445">
        <f t="shared" si="37"/>
        <v>0</v>
      </c>
      <c r="CF48" s="444">
        <f t="shared" si="38"/>
        <v>0</v>
      </c>
      <c r="CG48" s="445">
        <f t="shared" si="39"/>
        <v>0</v>
      </c>
      <c r="CH48" s="444">
        <f t="shared" si="40"/>
        <v>0</v>
      </c>
      <c r="CI48" s="445">
        <f t="shared" si="41"/>
        <v>0</v>
      </c>
      <c r="CJ48" s="444">
        <f t="shared" si="42"/>
        <v>0</v>
      </c>
      <c r="CK48" s="445">
        <f t="shared" si="43"/>
        <v>0</v>
      </c>
      <c r="CL48" s="443">
        <f t="shared" si="44"/>
        <v>0</v>
      </c>
      <c r="CM48" s="442">
        <f t="shared" si="45"/>
        <v>0</v>
      </c>
      <c r="CN48" s="444">
        <f t="shared" si="46"/>
        <v>0</v>
      </c>
      <c r="CO48" s="446">
        <f t="shared" si="47"/>
        <v>0</v>
      </c>
      <c r="CP48" s="444">
        <f t="shared" si="48"/>
        <v>0</v>
      </c>
      <c r="CQ48" s="446">
        <f t="shared" si="49"/>
        <v>0</v>
      </c>
      <c r="CR48" s="444">
        <f t="shared" si="50"/>
        <v>0</v>
      </c>
      <c r="CS48" s="445">
        <f t="shared" si="51"/>
        <v>0</v>
      </c>
      <c r="CT48" s="444">
        <f t="shared" si="52"/>
        <v>0</v>
      </c>
      <c r="CU48" s="445">
        <f t="shared" si="53"/>
        <v>0</v>
      </c>
      <c r="CV48" s="447">
        <f t="shared" si="54"/>
        <v>0</v>
      </c>
      <c r="CW48" s="132"/>
      <c r="CX48" s="132"/>
      <c r="CY48" s="132"/>
      <c r="CZ48" s="132"/>
      <c r="DA48" s="132"/>
      <c r="DB48" s="132"/>
      <c r="DC48" s="132"/>
      <c r="DD48" s="132"/>
      <c r="DE48" s="132"/>
      <c r="DF48" s="132"/>
      <c r="DG48" s="132"/>
      <c r="DH48" s="458">
        <v>26</v>
      </c>
      <c r="DI48" s="231">
        <f t="shared" si="3"/>
        <v>26</v>
      </c>
      <c r="DJ48" s="234">
        <f t="shared" si="4"/>
        <v>0</v>
      </c>
      <c r="DK48" s="118">
        <f t="shared" si="5"/>
        <v>0</v>
      </c>
      <c r="DL48" s="119">
        <f t="shared" si="6"/>
        <v>14.234383637368708</v>
      </c>
      <c r="DM48" s="150"/>
      <c r="EA48" s="133">
        <f t="shared" si="7"/>
        <v>26</v>
      </c>
      <c r="EB48" s="239">
        <f t="shared" si="8"/>
        <v>0</v>
      </c>
      <c r="EC48" s="120">
        <f t="shared" si="9"/>
        <v>0</v>
      </c>
      <c r="ED48" s="121">
        <f t="shared" si="10"/>
        <v>0</v>
      </c>
      <c r="EE48" s="104">
        <f t="shared" si="11"/>
        <v>0</v>
      </c>
    </row>
    <row r="49" spans="1:135" ht="13.2" customHeight="1" x14ac:dyDescent="0.2">
      <c r="A49" s="73">
        <v>27</v>
      </c>
      <c r="B49" s="147"/>
      <c r="C49" s="123">
        <f>アンケート集計!H30</f>
        <v>0</v>
      </c>
      <c r="D49" s="21" t="str">
        <f t="shared" si="12"/>
        <v>C</v>
      </c>
      <c r="E49" s="148"/>
      <c r="F49" s="149"/>
      <c r="G49" s="149"/>
      <c r="H49" s="251"/>
      <c r="I49" s="251"/>
      <c r="J49" s="148"/>
      <c r="K49" s="149"/>
      <c r="L49" s="149"/>
      <c r="M49" s="278"/>
      <c r="N49" s="261"/>
      <c r="O49" s="149"/>
      <c r="P49" s="149"/>
      <c r="Q49" s="251"/>
      <c r="R49" s="277"/>
      <c r="S49" s="278"/>
      <c r="T49" s="261"/>
      <c r="U49" s="149"/>
      <c r="V49" s="251"/>
      <c r="W49" s="277"/>
      <c r="X49" s="278"/>
      <c r="Y49" s="295"/>
      <c r="Z49" s="277"/>
      <c r="AA49" s="149"/>
      <c r="AB49" s="149"/>
      <c r="AC49" s="251"/>
      <c r="AD49" s="148"/>
      <c r="AE49" s="149"/>
      <c r="AF49" s="149"/>
      <c r="AG49" s="149"/>
      <c r="AH49" s="278"/>
      <c r="AI49" s="277"/>
      <c r="AJ49" s="149"/>
      <c r="AK49" s="149"/>
      <c r="AL49" s="278"/>
      <c r="AM49" s="261"/>
      <c r="AN49" s="295"/>
      <c r="AO49" s="149"/>
      <c r="AP49" s="251"/>
      <c r="AQ49" s="277"/>
      <c r="AR49" s="149"/>
      <c r="AS49" s="149"/>
      <c r="AT49" s="149"/>
      <c r="AU49" s="278"/>
      <c r="AV49" s="261"/>
      <c r="AW49" s="149"/>
      <c r="AX49" s="125"/>
      <c r="AY49" s="125"/>
      <c r="AZ49" s="126"/>
      <c r="BA49" s="127">
        <f t="shared" si="13"/>
        <v>0</v>
      </c>
      <c r="BB49" s="22" t="str">
        <f t="shared" si="14"/>
        <v>C</v>
      </c>
      <c r="BC49" s="128">
        <f t="shared" si="15"/>
        <v>0</v>
      </c>
      <c r="BD49" s="21" t="str">
        <f t="shared" si="16"/>
        <v>C</v>
      </c>
      <c r="BE49" s="127">
        <f t="shared" si="17"/>
        <v>0</v>
      </c>
      <c r="BF49" s="128">
        <f t="shared" si="18"/>
        <v>0</v>
      </c>
      <c r="BG49" s="128">
        <f t="shared" si="19"/>
        <v>0</v>
      </c>
      <c r="BH49" s="114">
        <f t="shared" si="20"/>
        <v>0</v>
      </c>
      <c r="BI49" s="129">
        <f t="shared" si="21"/>
        <v>0</v>
      </c>
      <c r="BJ49" s="383">
        <f t="shared" si="22"/>
        <v>14.234383637368708</v>
      </c>
      <c r="BK49" s="96"/>
      <c r="BL49" s="97"/>
      <c r="BM49" s="57">
        <f t="shared" si="0"/>
        <v>27</v>
      </c>
      <c r="BN49" s="122">
        <f t="shared" si="1"/>
        <v>0</v>
      </c>
      <c r="BO49" s="448">
        <f t="shared" si="23"/>
        <v>0</v>
      </c>
      <c r="BP49" s="449" t="str">
        <f t="shared" si="55"/>
        <v>C</v>
      </c>
      <c r="BQ49" s="449">
        <f t="shared" si="24"/>
        <v>0</v>
      </c>
      <c r="BR49" s="450" t="str">
        <f t="shared" si="55"/>
        <v>C</v>
      </c>
      <c r="BS49" s="448">
        <f t="shared" si="25"/>
        <v>0</v>
      </c>
      <c r="BT49" s="449">
        <f t="shared" si="26"/>
        <v>0</v>
      </c>
      <c r="BU49" s="449">
        <f t="shared" si="27"/>
        <v>0</v>
      </c>
      <c r="BV49" s="450">
        <f t="shared" si="28"/>
        <v>0</v>
      </c>
      <c r="BW49" s="414">
        <f t="shared" si="29"/>
        <v>0</v>
      </c>
      <c r="BX49" s="434">
        <f t="shared" si="30"/>
        <v>0</v>
      </c>
      <c r="BY49" s="414">
        <f t="shared" si="31"/>
        <v>0</v>
      </c>
      <c r="BZ49" s="435">
        <f t="shared" si="32"/>
        <v>0</v>
      </c>
      <c r="CA49" s="436">
        <f t="shared" si="33"/>
        <v>0</v>
      </c>
      <c r="CB49" s="435">
        <f t="shared" si="34"/>
        <v>0</v>
      </c>
      <c r="CC49" s="436">
        <f t="shared" si="35"/>
        <v>0</v>
      </c>
      <c r="CD49" s="435">
        <f t="shared" si="36"/>
        <v>0</v>
      </c>
      <c r="CE49" s="436">
        <f t="shared" si="37"/>
        <v>0</v>
      </c>
      <c r="CF49" s="435">
        <f t="shared" si="38"/>
        <v>0</v>
      </c>
      <c r="CG49" s="436">
        <f t="shared" si="39"/>
        <v>0</v>
      </c>
      <c r="CH49" s="435">
        <f t="shared" si="40"/>
        <v>0</v>
      </c>
      <c r="CI49" s="436">
        <f t="shared" si="41"/>
        <v>0</v>
      </c>
      <c r="CJ49" s="435">
        <f t="shared" si="42"/>
        <v>0</v>
      </c>
      <c r="CK49" s="436">
        <f t="shared" si="43"/>
        <v>0</v>
      </c>
      <c r="CL49" s="434">
        <f t="shared" si="44"/>
        <v>0</v>
      </c>
      <c r="CM49" s="414">
        <f t="shared" si="45"/>
        <v>0</v>
      </c>
      <c r="CN49" s="435">
        <f t="shared" si="46"/>
        <v>0</v>
      </c>
      <c r="CO49" s="437">
        <f t="shared" si="47"/>
        <v>0</v>
      </c>
      <c r="CP49" s="435">
        <f t="shared" si="48"/>
        <v>0</v>
      </c>
      <c r="CQ49" s="437">
        <f t="shared" si="49"/>
        <v>0</v>
      </c>
      <c r="CR49" s="435">
        <f t="shared" si="50"/>
        <v>0</v>
      </c>
      <c r="CS49" s="436">
        <f t="shared" si="51"/>
        <v>0</v>
      </c>
      <c r="CT49" s="435">
        <f t="shared" si="52"/>
        <v>0</v>
      </c>
      <c r="CU49" s="436">
        <f t="shared" si="53"/>
        <v>0</v>
      </c>
      <c r="CV49" s="438">
        <f t="shared" si="54"/>
        <v>0</v>
      </c>
      <c r="CW49" s="132"/>
      <c r="CX49" s="132"/>
      <c r="CY49" s="132"/>
      <c r="CZ49" s="132"/>
      <c r="DA49" s="132"/>
      <c r="DB49" s="132"/>
      <c r="DC49" s="132"/>
      <c r="DD49" s="132"/>
      <c r="DE49" s="132"/>
      <c r="DF49" s="132"/>
      <c r="DG49" s="132"/>
      <c r="DH49" s="458">
        <v>27</v>
      </c>
      <c r="DI49" s="231">
        <f t="shared" si="3"/>
        <v>27</v>
      </c>
      <c r="DJ49" s="234">
        <f t="shared" si="4"/>
        <v>0</v>
      </c>
      <c r="DK49" s="118">
        <f t="shared" si="5"/>
        <v>0</v>
      </c>
      <c r="DL49" s="119">
        <f t="shared" si="6"/>
        <v>14.234383637368708</v>
      </c>
      <c r="DM49" s="150"/>
      <c r="EA49" s="133">
        <f t="shared" si="7"/>
        <v>27</v>
      </c>
      <c r="EB49" s="239">
        <f t="shared" si="8"/>
        <v>0</v>
      </c>
      <c r="EC49" s="120">
        <f t="shared" si="9"/>
        <v>0</v>
      </c>
      <c r="ED49" s="121">
        <f t="shared" si="10"/>
        <v>0</v>
      </c>
      <c r="EE49" s="104">
        <f t="shared" si="11"/>
        <v>0</v>
      </c>
    </row>
    <row r="50" spans="1:135" ht="13.2" customHeight="1" x14ac:dyDescent="0.2">
      <c r="A50" s="141">
        <v>28</v>
      </c>
      <c r="B50" s="142"/>
      <c r="C50" s="108">
        <f>アンケート集計!H31</f>
        <v>0</v>
      </c>
      <c r="D50" s="369" t="str">
        <f t="shared" si="12"/>
        <v>C</v>
      </c>
      <c r="E50" s="144"/>
      <c r="F50" s="145"/>
      <c r="G50" s="145"/>
      <c r="H50" s="250"/>
      <c r="I50" s="250"/>
      <c r="J50" s="144"/>
      <c r="K50" s="145"/>
      <c r="L50" s="145"/>
      <c r="M50" s="276"/>
      <c r="N50" s="260"/>
      <c r="O50" s="145"/>
      <c r="P50" s="145"/>
      <c r="Q50" s="250"/>
      <c r="R50" s="275"/>
      <c r="S50" s="276"/>
      <c r="T50" s="260"/>
      <c r="U50" s="145"/>
      <c r="V50" s="250"/>
      <c r="W50" s="275"/>
      <c r="X50" s="276"/>
      <c r="Y50" s="294"/>
      <c r="Z50" s="275"/>
      <c r="AA50" s="145"/>
      <c r="AB50" s="145"/>
      <c r="AC50" s="250"/>
      <c r="AD50" s="144"/>
      <c r="AE50" s="145"/>
      <c r="AF50" s="145"/>
      <c r="AG50" s="145"/>
      <c r="AH50" s="276"/>
      <c r="AI50" s="275"/>
      <c r="AJ50" s="145"/>
      <c r="AK50" s="145"/>
      <c r="AL50" s="276"/>
      <c r="AM50" s="260"/>
      <c r="AN50" s="294"/>
      <c r="AO50" s="145"/>
      <c r="AP50" s="250"/>
      <c r="AQ50" s="275"/>
      <c r="AR50" s="145"/>
      <c r="AS50" s="145"/>
      <c r="AT50" s="145"/>
      <c r="AU50" s="276"/>
      <c r="AV50" s="260"/>
      <c r="AW50" s="145"/>
      <c r="AX50" s="110"/>
      <c r="AY50" s="110"/>
      <c r="AZ50" s="111"/>
      <c r="BA50" s="112">
        <f t="shared" si="13"/>
        <v>0</v>
      </c>
      <c r="BB50" s="368" t="str">
        <f t="shared" si="14"/>
        <v>C</v>
      </c>
      <c r="BC50" s="113">
        <f t="shared" si="15"/>
        <v>0</v>
      </c>
      <c r="BD50" s="369" t="str">
        <f t="shared" si="16"/>
        <v>C</v>
      </c>
      <c r="BE50" s="112">
        <f t="shared" si="17"/>
        <v>0</v>
      </c>
      <c r="BF50" s="113">
        <f t="shared" si="18"/>
        <v>0</v>
      </c>
      <c r="BG50" s="113">
        <f t="shared" si="19"/>
        <v>0</v>
      </c>
      <c r="BH50" s="115">
        <f t="shared" si="20"/>
        <v>0</v>
      </c>
      <c r="BI50" s="116">
        <f t="shared" si="21"/>
        <v>0</v>
      </c>
      <c r="BJ50" s="382">
        <f t="shared" si="22"/>
        <v>14.234383637368708</v>
      </c>
      <c r="BK50" s="96"/>
      <c r="BL50" s="97"/>
      <c r="BM50" s="106">
        <f t="shared" si="0"/>
        <v>28</v>
      </c>
      <c r="BN50" s="107">
        <f t="shared" si="1"/>
        <v>0</v>
      </c>
      <c r="BO50" s="439">
        <f t="shared" si="23"/>
        <v>0</v>
      </c>
      <c r="BP50" s="440" t="str">
        <f t="shared" si="55"/>
        <v>C</v>
      </c>
      <c r="BQ50" s="440">
        <f t="shared" si="24"/>
        <v>0</v>
      </c>
      <c r="BR50" s="441" t="str">
        <f t="shared" si="55"/>
        <v>C</v>
      </c>
      <c r="BS50" s="439">
        <f t="shared" si="25"/>
        <v>0</v>
      </c>
      <c r="BT50" s="440">
        <f t="shared" si="26"/>
        <v>0</v>
      </c>
      <c r="BU50" s="440">
        <f t="shared" si="27"/>
        <v>0</v>
      </c>
      <c r="BV50" s="441">
        <f t="shared" si="28"/>
        <v>0</v>
      </c>
      <c r="BW50" s="442">
        <f t="shared" si="29"/>
        <v>0</v>
      </c>
      <c r="BX50" s="443">
        <f t="shared" si="30"/>
        <v>0</v>
      </c>
      <c r="BY50" s="442">
        <f t="shared" si="31"/>
        <v>0</v>
      </c>
      <c r="BZ50" s="444">
        <f t="shared" si="32"/>
        <v>0</v>
      </c>
      <c r="CA50" s="445">
        <f t="shared" si="33"/>
        <v>0</v>
      </c>
      <c r="CB50" s="444">
        <f t="shared" si="34"/>
        <v>0</v>
      </c>
      <c r="CC50" s="445">
        <f t="shared" si="35"/>
        <v>0</v>
      </c>
      <c r="CD50" s="444">
        <f t="shared" si="36"/>
        <v>0</v>
      </c>
      <c r="CE50" s="445">
        <f t="shared" si="37"/>
        <v>0</v>
      </c>
      <c r="CF50" s="444">
        <f t="shared" si="38"/>
        <v>0</v>
      </c>
      <c r="CG50" s="445">
        <f t="shared" si="39"/>
        <v>0</v>
      </c>
      <c r="CH50" s="444">
        <f t="shared" si="40"/>
        <v>0</v>
      </c>
      <c r="CI50" s="445">
        <f t="shared" si="41"/>
        <v>0</v>
      </c>
      <c r="CJ50" s="444">
        <f t="shared" si="42"/>
        <v>0</v>
      </c>
      <c r="CK50" s="445">
        <f t="shared" si="43"/>
        <v>0</v>
      </c>
      <c r="CL50" s="443">
        <f t="shared" si="44"/>
        <v>0</v>
      </c>
      <c r="CM50" s="442">
        <f t="shared" si="45"/>
        <v>0</v>
      </c>
      <c r="CN50" s="444">
        <f t="shared" si="46"/>
        <v>0</v>
      </c>
      <c r="CO50" s="446">
        <f t="shared" si="47"/>
        <v>0</v>
      </c>
      <c r="CP50" s="444">
        <f t="shared" si="48"/>
        <v>0</v>
      </c>
      <c r="CQ50" s="446">
        <f t="shared" si="49"/>
        <v>0</v>
      </c>
      <c r="CR50" s="444">
        <f t="shared" si="50"/>
        <v>0</v>
      </c>
      <c r="CS50" s="445">
        <f t="shared" si="51"/>
        <v>0</v>
      </c>
      <c r="CT50" s="444">
        <f t="shared" si="52"/>
        <v>0</v>
      </c>
      <c r="CU50" s="445">
        <f t="shared" si="53"/>
        <v>0</v>
      </c>
      <c r="CV50" s="447">
        <f t="shared" si="54"/>
        <v>0</v>
      </c>
      <c r="CW50" s="132"/>
      <c r="CX50" s="132"/>
      <c r="CY50" s="132"/>
      <c r="CZ50" s="132"/>
      <c r="DA50" s="132"/>
      <c r="DB50" s="132"/>
      <c r="DC50" s="132"/>
      <c r="DD50" s="132"/>
      <c r="DE50" s="132"/>
      <c r="DF50" s="132"/>
      <c r="DG50" s="132"/>
      <c r="DH50" s="458">
        <v>28</v>
      </c>
      <c r="DI50" s="231">
        <f t="shared" si="3"/>
        <v>28</v>
      </c>
      <c r="DJ50" s="234">
        <f t="shared" si="4"/>
        <v>0</v>
      </c>
      <c r="DK50" s="118">
        <f t="shared" si="5"/>
        <v>0</v>
      </c>
      <c r="DL50" s="119">
        <f t="shared" si="6"/>
        <v>14.234383637368708</v>
      </c>
      <c r="DM50" s="150"/>
      <c r="DN50" s="152"/>
      <c r="DO50" s="150"/>
      <c r="DP50" s="150"/>
      <c r="DQ50" s="150"/>
      <c r="DR50" s="150"/>
      <c r="DS50" s="150"/>
      <c r="EA50" s="133">
        <f t="shared" si="7"/>
        <v>28</v>
      </c>
      <c r="EB50" s="239">
        <f t="shared" si="8"/>
        <v>0</v>
      </c>
      <c r="EC50" s="120">
        <f t="shared" si="9"/>
        <v>0</v>
      </c>
      <c r="ED50" s="121">
        <f t="shared" si="10"/>
        <v>0</v>
      </c>
      <c r="EE50" s="104">
        <f t="shared" si="11"/>
        <v>0</v>
      </c>
    </row>
    <row r="51" spans="1:135" ht="13.2" customHeight="1" x14ac:dyDescent="0.2">
      <c r="A51" s="73">
        <v>29</v>
      </c>
      <c r="B51" s="147"/>
      <c r="C51" s="123">
        <f>アンケート集計!H32</f>
        <v>0</v>
      </c>
      <c r="D51" s="21" t="str">
        <f t="shared" si="12"/>
        <v>C</v>
      </c>
      <c r="E51" s="148"/>
      <c r="F51" s="149"/>
      <c r="G51" s="149"/>
      <c r="H51" s="251"/>
      <c r="I51" s="251"/>
      <c r="J51" s="148"/>
      <c r="K51" s="149"/>
      <c r="L51" s="149"/>
      <c r="M51" s="278"/>
      <c r="N51" s="261"/>
      <c r="O51" s="149"/>
      <c r="P51" s="149"/>
      <c r="Q51" s="251"/>
      <c r="R51" s="277"/>
      <c r="S51" s="278"/>
      <c r="T51" s="261"/>
      <c r="U51" s="149"/>
      <c r="V51" s="251"/>
      <c r="W51" s="277"/>
      <c r="X51" s="278"/>
      <c r="Y51" s="295"/>
      <c r="Z51" s="277"/>
      <c r="AA51" s="149"/>
      <c r="AB51" s="149"/>
      <c r="AC51" s="251"/>
      <c r="AD51" s="148"/>
      <c r="AE51" s="149"/>
      <c r="AF51" s="149"/>
      <c r="AG51" s="149"/>
      <c r="AH51" s="278"/>
      <c r="AI51" s="277"/>
      <c r="AJ51" s="149"/>
      <c r="AK51" s="149"/>
      <c r="AL51" s="278"/>
      <c r="AM51" s="261"/>
      <c r="AN51" s="295"/>
      <c r="AO51" s="149"/>
      <c r="AP51" s="251"/>
      <c r="AQ51" s="277"/>
      <c r="AR51" s="149"/>
      <c r="AS51" s="149"/>
      <c r="AT51" s="149"/>
      <c r="AU51" s="278"/>
      <c r="AV51" s="261"/>
      <c r="AW51" s="149"/>
      <c r="AX51" s="125"/>
      <c r="AY51" s="125"/>
      <c r="AZ51" s="126"/>
      <c r="BA51" s="127">
        <f t="shared" si="13"/>
        <v>0</v>
      </c>
      <c r="BB51" s="22" t="str">
        <f t="shared" si="14"/>
        <v>C</v>
      </c>
      <c r="BC51" s="128">
        <f t="shared" si="15"/>
        <v>0</v>
      </c>
      <c r="BD51" s="21" t="str">
        <f t="shared" si="16"/>
        <v>C</v>
      </c>
      <c r="BE51" s="127">
        <f t="shared" si="17"/>
        <v>0</v>
      </c>
      <c r="BF51" s="128">
        <f t="shared" si="18"/>
        <v>0</v>
      </c>
      <c r="BG51" s="128">
        <f t="shared" si="19"/>
        <v>0</v>
      </c>
      <c r="BH51" s="114">
        <f t="shared" si="20"/>
        <v>0</v>
      </c>
      <c r="BI51" s="129">
        <f t="shared" si="21"/>
        <v>0</v>
      </c>
      <c r="BJ51" s="383">
        <f t="shared" si="22"/>
        <v>14.234383637368708</v>
      </c>
      <c r="BK51" s="96"/>
      <c r="BL51" s="97"/>
      <c r="BM51" s="57">
        <f t="shared" si="0"/>
        <v>29</v>
      </c>
      <c r="BN51" s="122">
        <f t="shared" si="1"/>
        <v>0</v>
      </c>
      <c r="BO51" s="448">
        <f t="shared" si="23"/>
        <v>0</v>
      </c>
      <c r="BP51" s="449" t="str">
        <f t="shared" si="55"/>
        <v>C</v>
      </c>
      <c r="BQ51" s="449">
        <f t="shared" si="24"/>
        <v>0</v>
      </c>
      <c r="BR51" s="450" t="str">
        <f t="shared" si="55"/>
        <v>C</v>
      </c>
      <c r="BS51" s="448">
        <f t="shared" si="25"/>
        <v>0</v>
      </c>
      <c r="BT51" s="449">
        <f t="shared" si="26"/>
        <v>0</v>
      </c>
      <c r="BU51" s="449">
        <f t="shared" si="27"/>
        <v>0</v>
      </c>
      <c r="BV51" s="450">
        <f t="shared" si="28"/>
        <v>0</v>
      </c>
      <c r="BW51" s="414">
        <f t="shared" si="29"/>
        <v>0</v>
      </c>
      <c r="BX51" s="434">
        <f t="shared" si="30"/>
        <v>0</v>
      </c>
      <c r="BY51" s="414">
        <f t="shared" si="31"/>
        <v>0</v>
      </c>
      <c r="BZ51" s="435">
        <f t="shared" si="32"/>
        <v>0</v>
      </c>
      <c r="CA51" s="436">
        <f t="shared" si="33"/>
        <v>0</v>
      </c>
      <c r="CB51" s="435">
        <f t="shared" si="34"/>
        <v>0</v>
      </c>
      <c r="CC51" s="436">
        <f t="shared" si="35"/>
        <v>0</v>
      </c>
      <c r="CD51" s="435">
        <f t="shared" si="36"/>
        <v>0</v>
      </c>
      <c r="CE51" s="436">
        <f t="shared" si="37"/>
        <v>0</v>
      </c>
      <c r="CF51" s="435">
        <f t="shared" si="38"/>
        <v>0</v>
      </c>
      <c r="CG51" s="436">
        <f t="shared" si="39"/>
        <v>0</v>
      </c>
      <c r="CH51" s="435">
        <f t="shared" si="40"/>
        <v>0</v>
      </c>
      <c r="CI51" s="436">
        <f t="shared" si="41"/>
        <v>0</v>
      </c>
      <c r="CJ51" s="435">
        <f t="shared" si="42"/>
        <v>0</v>
      </c>
      <c r="CK51" s="436">
        <f t="shared" si="43"/>
        <v>0</v>
      </c>
      <c r="CL51" s="434">
        <f t="shared" si="44"/>
        <v>0</v>
      </c>
      <c r="CM51" s="414">
        <f t="shared" si="45"/>
        <v>0</v>
      </c>
      <c r="CN51" s="435">
        <f t="shared" si="46"/>
        <v>0</v>
      </c>
      <c r="CO51" s="437">
        <f t="shared" si="47"/>
        <v>0</v>
      </c>
      <c r="CP51" s="435">
        <f t="shared" si="48"/>
        <v>0</v>
      </c>
      <c r="CQ51" s="437">
        <f t="shared" si="49"/>
        <v>0</v>
      </c>
      <c r="CR51" s="435">
        <f t="shared" si="50"/>
        <v>0</v>
      </c>
      <c r="CS51" s="436">
        <f t="shared" si="51"/>
        <v>0</v>
      </c>
      <c r="CT51" s="435">
        <f t="shared" si="52"/>
        <v>0</v>
      </c>
      <c r="CU51" s="436">
        <f t="shared" si="53"/>
        <v>0</v>
      </c>
      <c r="CV51" s="438">
        <f t="shared" si="54"/>
        <v>0</v>
      </c>
      <c r="CW51" s="132"/>
      <c r="CX51" s="132"/>
      <c r="CY51" s="132"/>
      <c r="CZ51" s="132"/>
      <c r="DA51" s="132"/>
      <c r="DB51" s="132"/>
      <c r="DC51" s="132"/>
      <c r="DD51" s="132"/>
      <c r="DE51" s="132"/>
      <c r="DF51" s="132"/>
      <c r="DG51" s="132"/>
      <c r="DH51" s="458">
        <v>29</v>
      </c>
      <c r="DI51" s="231">
        <f t="shared" si="3"/>
        <v>29</v>
      </c>
      <c r="DJ51" s="234">
        <f t="shared" si="4"/>
        <v>0</v>
      </c>
      <c r="DK51" s="118">
        <f t="shared" si="5"/>
        <v>0</v>
      </c>
      <c r="DL51" s="119">
        <f t="shared" si="6"/>
        <v>14.234383637368708</v>
      </c>
      <c r="DM51" s="150"/>
      <c r="DN51" s="136"/>
      <c r="DO51" s="150"/>
      <c r="DP51" s="150"/>
      <c r="DQ51" s="150"/>
      <c r="DR51" s="150"/>
      <c r="DS51" s="150"/>
      <c r="EA51" s="133">
        <f t="shared" si="7"/>
        <v>29</v>
      </c>
      <c r="EB51" s="239">
        <f t="shared" si="8"/>
        <v>0</v>
      </c>
      <c r="EC51" s="120">
        <f t="shared" si="9"/>
        <v>0</v>
      </c>
      <c r="ED51" s="121">
        <f t="shared" si="10"/>
        <v>0</v>
      </c>
      <c r="EE51" s="104">
        <f t="shared" si="11"/>
        <v>0</v>
      </c>
    </row>
    <row r="52" spans="1:135" ht="13.2" customHeight="1" thickBot="1" x14ac:dyDescent="0.25">
      <c r="A52" s="160">
        <v>30</v>
      </c>
      <c r="B52" s="161"/>
      <c r="C52" s="143">
        <f>アンケート集計!H33</f>
        <v>0</v>
      </c>
      <c r="D52" s="374" t="str">
        <f t="shared" si="12"/>
        <v>C</v>
      </c>
      <c r="E52" s="163"/>
      <c r="F52" s="164"/>
      <c r="G52" s="164"/>
      <c r="H52" s="252"/>
      <c r="I52" s="252"/>
      <c r="J52" s="163"/>
      <c r="K52" s="164"/>
      <c r="L52" s="164"/>
      <c r="M52" s="280"/>
      <c r="N52" s="262"/>
      <c r="O52" s="164"/>
      <c r="P52" s="164"/>
      <c r="Q52" s="252"/>
      <c r="R52" s="279"/>
      <c r="S52" s="280"/>
      <c r="T52" s="262"/>
      <c r="U52" s="164"/>
      <c r="V52" s="252"/>
      <c r="W52" s="279"/>
      <c r="X52" s="280"/>
      <c r="Y52" s="296"/>
      <c r="Z52" s="279"/>
      <c r="AA52" s="164"/>
      <c r="AB52" s="164"/>
      <c r="AC52" s="252"/>
      <c r="AD52" s="163"/>
      <c r="AE52" s="164"/>
      <c r="AF52" s="164"/>
      <c r="AG52" s="164"/>
      <c r="AH52" s="280"/>
      <c r="AI52" s="279"/>
      <c r="AJ52" s="164"/>
      <c r="AK52" s="164"/>
      <c r="AL52" s="280"/>
      <c r="AM52" s="262"/>
      <c r="AN52" s="296"/>
      <c r="AO52" s="164"/>
      <c r="AP52" s="252"/>
      <c r="AQ52" s="279"/>
      <c r="AR52" s="164"/>
      <c r="AS52" s="164"/>
      <c r="AT52" s="164"/>
      <c r="AU52" s="280"/>
      <c r="AV52" s="262"/>
      <c r="AW52" s="164"/>
      <c r="AX52" s="164"/>
      <c r="AY52" s="164"/>
      <c r="AZ52" s="320"/>
      <c r="BA52" s="372">
        <f t="shared" si="13"/>
        <v>0</v>
      </c>
      <c r="BB52" s="370" t="str">
        <f t="shared" si="14"/>
        <v>C</v>
      </c>
      <c r="BC52" s="166">
        <f t="shared" si="15"/>
        <v>0</v>
      </c>
      <c r="BD52" s="371" t="str">
        <f t="shared" si="16"/>
        <v>C</v>
      </c>
      <c r="BE52" s="372">
        <f t="shared" si="17"/>
        <v>0</v>
      </c>
      <c r="BF52" s="373">
        <f t="shared" si="18"/>
        <v>0</v>
      </c>
      <c r="BG52" s="373">
        <f t="shared" si="19"/>
        <v>0</v>
      </c>
      <c r="BH52" s="375">
        <f t="shared" si="20"/>
        <v>0</v>
      </c>
      <c r="BI52" s="376">
        <f t="shared" si="21"/>
        <v>0</v>
      </c>
      <c r="BJ52" s="384">
        <f t="shared" si="22"/>
        <v>14.234383637368708</v>
      </c>
      <c r="BK52" s="96"/>
      <c r="BL52" s="97"/>
      <c r="BM52" s="160">
        <f t="shared" si="0"/>
        <v>30</v>
      </c>
      <c r="BN52" s="161">
        <f t="shared" si="1"/>
        <v>0</v>
      </c>
      <c r="BO52" s="451">
        <f t="shared" si="23"/>
        <v>0</v>
      </c>
      <c r="BP52" s="452" t="str">
        <f t="shared" si="55"/>
        <v>C</v>
      </c>
      <c r="BQ52" s="452">
        <f t="shared" si="24"/>
        <v>0</v>
      </c>
      <c r="BR52" s="453" t="str">
        <f t="shared" si="55"/>
        <v>C</v>
      </c>
      <c r="BS52" s="451">
        <f t="shared" si="25"/>
        <v>0</v>
      </c>
      <c r="BT52" s="452">
        <f t="shared" si="26"/>
        <v>0</v>
      </c>
      <c r="BU52" s="452">
        <f t="shared" si="27"/>
        <v>0</v>
      </c>
      <c r="BV52" s="453">
        <f t="shared" si="28"/>
        <v>0</v>
      </c>
      <c r="BW52" s="468">
        <f t="shared" si="29"/>
        <v>0</v>
      </c>
      <c r="BX52" s="469">
        <f t="shared" si="30"/>
        <v>0</v>
      </c>
      <c r="BY52" s="468">
        <f t="shared" si="31"/>
        <v>0</v>
      </c>
      <c r="BZ52" s="470">
        <f t="shared" si="32"/>
        <v>0</v>
      </c>
      <c r="CA52" s="471">
        <f t="shared" si="33"/>
        <v>0</v>
      </c>
      <c r="CB52" s="470">
        <f t="shared" si="34"/>
        <v>0</v>
      </c>
      <c r="CC52" s="471">
        <f t="shared" si="35"/>
        <v>0</v>
      </c>
      <c r="CD52" s="470">
        <f t="shared" si="36"/>
        <v>0</v>
      </c>
      <c r="CE52" s="471">
        <f t="shared" si="37"/>
        <v>0</v>
      </c>
      <c r="CF52" s="470">
        <f t="shared" si="38"/>
        <v>0</v>
      </c>
      <c r="CG52" s="471">
        <f t="shared" si="39"/>
        <v>0</v>
      </c>
      <c r="CH52" s="470">
        <f t="shared" si="40"/>
        <v>0</v>
      </c>
      <c r="CI52" s="471">
        <f t="shared" si="41"/>
        <v>0</v>
      </c>
      <c r="CJ52" s="470">
        <f t="shared" si="42"/>
        <v>0</v>
      </c>
      <c r="CK52" s="471">
        <f t="shared" si="43"/>
        <v>0</v>
      </c>
      <c r="CL52" s="469">
        <f t="shared" si="44"/>
        <v>0</v>
      </c>
      <c r="CM52" s="468">
        <f t="shared" si="45"/>
        <v>0</v>
      </c>
      <c r="CN52" s="470">
        <f t="shared" si="46"/>
        <v>0</v>
      </c>
      <c r="CO52" s="472">
        <f t="shared" si="47"/>
        <v>0</v>
      </c>
      <c r="CP52" s="470">
        <f t="shared" si="48"/>
        <v>0</v>
      </c>
      <c r="CQ52" s="472">
        <f t="shared" si="49"/>
        <v>0</v>
      </c>
      <c r="CR52" s="470">
        <f t="shared" si="50"/>
        <v>0</v>
      </c>
      <c r="CS52" s="471">
        <f t="shared" si="51"/>
        <v>0</v>
      </c>
      <c r="CT52" s="470">
        <f t="shared" si="52"/>
        <v>0</v>
      </c>
      <c r="CU52" s="471">
        <f t="shared" si="53"/>
        <v>0</v>
      </c>
      <c r="CV52" s="473">
        <f t="shared" si="54"/>
        <v>0</v>
      </c>
      <c r="CW52" s="132"/>
      <c r="CX52" s="132"/>
      <c r="CY52" s="132"/>
      <c r="CZ52" s="132"/>
      <c r="DA52" s="132"/>
      <c r="DB52" s="132"/>
      <c r="DC52" s="132"/>
      <c r="DD52" s="132"/>
      <c r="DE52" s="132"/>
      <c r="DF52" s="132"/>
      <c r="DG52" s="132"/>
      <c r="DH52" s="458">
        <v>30</v>
      </c>
      <c r="DI52" s="231">
        <f t="shared" si="3"/>
        <v>30</v>
      </c>
      <c r="DJ52" s="234">
        <f t="shared" si="4"/>
        <v>0</v>
      </c>
      <c r="DK52" s="118">
        <f t="shared" si="5"/>
        <v>0</v>
      </c>
      <c r="DL52" s="119">
        <f t="shared" si="6"/>
        <v>14.234383637368708</v>
      </c>
      <c r="DM52" s="150"/>
      <c r="DN52" s="155"/>
      <c r="DO52" s="155"/>
      <c r="DP52" s="156"/>
      <c r="DQ52" s="134"/>
      <c r="DR52" s="134"/>
      <c r="DS52" s="134"/>
      <c r="DT52" s="134"/>
      <c r="DU52" s="132"/>
      <c r="DV52" s="134"/>
      <c r="DW52" s="134"/>
      <c r="DX52" s="134"/>
      <c r="DY52" s="134"/>
      <c r="EA52" s="133">
        <f t="shared" si="7"/>
        <v>30</v>
      </c>
      <c r="EB52" s="239">
        <f t="shared" si="8"/>
        <v>0</v>
      </c>
      <c r="EC52" s="120">
        <f t="shared" si="9"/>
        <v>0</v>
      </c>
      <c r="ED52" s="121">
        <f t="shared" si="10"/>
        <v>0</v>
      </c>
      <c r="EE52" s="104">
        <f t="shared" si="11"/>
        <v>0</v>
      </c>
    </row>
    <row r="53" spans="1:135" ht="13.2" customHeight="1" x14ac:dyDescent="0.2">
      <c r="A53" s="311">
        <v>31</v>
      </c>
      <c r="B53" s="312"/>
      <c r="C53" s="86">
        <f>アンケート集計!H34</f>
        <v>0</v>
      </c>
      <c r="D53" s="241" t="str">
        <f t="shared" si="12"/>
        <v>C</v>
      </c>
      <c r="E53" s="313"/>
      <c r="F53" s="314"/>
      <c r="G53" s="314"/>
      <c r="H53" s="315"/>
      <c r="I53" s="315"/>
      <c r="J53" s="313"/>
      <c r="K53" s="314"/>
      <c r="L53" s="314"/>
      <c r="M53" s="316"/>
      <c r="N53" s="317"/>
      <c r="O53" s="314"/>
      <c r="P53" s="314"/>
      <c r="Q53" s="315"/>
      <c r="R53" s="318"/>
      <c r="S53" s="316"/>
      <c r="T53" s="317"/>
      <c r="U53" s="314"/>
      <c r="V53" s="315"/>
      <c r="W53" s="318"/>
      <c r="X53" s="316"/>
      <c r="Y53" s="319"/>
      <c r="Z53" s="318"/>
      <c r="AA53" s="314"/>
      <c r="AB53" s="314"/>
      <c r="AC53" s="315"/>
      <c r="AD53" s="313"/>
      <c r="AE53" s="314"/>
      <c r="AF53" s="314"/>
      <c r="AG53" s="314"/>
      <c r="AH53" s="316"/>
      <c r="AI53" s="318"/>
      <c r="AJ53" s="314"/>
      <c r="AK53" s="314"/>
      <c r="AL53" s="316"/>
      <c r="AM53" s="317"/>
      <c r="AN53" s="319"/>
      <c r="AO53" s="314"/>
      <c r="AP53" s="315"/>
      <c r="AQ53" s="318"/>
      <c r="AR53" s="314"/>
      <c r="AS53" s="314"/>
      <c r="AT53" s="314"/>
      <c r="AU53" s="316"/>
      <c r="AV53" s="317"/>
      <c r="AW53" s="314"/>
      <c r="AX53" s="89"/>
      <c r="AY53" s="89"/>
      <c r="AZ53" s="90"/>
      <c r="BA53" s="91">
        <f t="shared" si="13"/>
        <v>0</v>
      </c>
      <c r="BB53" s="477" t="str">
        <f t="shared" si="14"/>
        <v>C</v>
      </c>
      <c r="BC53" s="478">
        <f t="shared" si="15"/>
        <v>0</v>
      </c>
      <c r="BD53" s="479" t="str">
        <f t="shared" si="16"/>
        <v>C</v>
      </c>
      <c r="BE53" s="91">
        <f t="shared" si="17"/>
        <v>0</v>
      </c>
      <c r="BF53" s="92">
        <f t="shared" si="18"/>
        <v>0</v>
      </c>
      <c r="BG53" s="92">
        <f t="shared" si="19"/>
        <v>0</v>
      </c>
      <c r="BH53" s="93">
        <f t="shared" si="20"/>
        <v>0</v>
      </c>
      <c r="BI53" s="94">
        <f t="shared" si="21"/>
        <v>0</v>
      </c>
      <c r="BJ53" s="381">
        <f t="shared" si="22"/>
        <v>14.234383637368708</v>
      </c>
      <c r="BK53" s="96"/>
      <c r="BL53" s="97"/>
      <c r="BM53" s="321">
        <f t="shared" si="0"/>
        <v>31</v>
      </c>
      <c r="BN53" s="322">
        <f t="shared" si="1"/>
        <v>0</v>
      </c>
      <c r="BO53" s="454">
        <f t="shared" si="23"/>
        <v>0</v>
      </c>
      <c r="BP53" s="455" t="str">
        <f t="shared" si="55"/>
        <v>C</v>
      </c>
      <c r="BQ53" s="455">
        <f t="shared" si="24"/>
        <v>0</v>
      </c>
      <c r="BR53" s="456" t="str">
        <f t="shared" si="55"/>
        <v>C</v>
      </c>
      <c r="BS53" s="454">
        <f t="shared" si="25"/>
        <v>0</v>
      </c>
      <c r="BT53" s="455">
        <f>BF53/$BT$22*100</f>
        <v>0</v>
      </c>
      <c r="BU53" s="455">
        <f t="shared" si="27"/>
        <v>0</v>
      </c>
      <c r="BV53" s="456">
        <f t="shared" si="28"/>
        <v>0</v>
      </c>
      <c r="BW53" s="414">
        <f t="shared" si="29"/>
        <v>0</v>
      </c>
      <c r="BX53" s="434">
        <f t="shared" si="30"/>
        <v>0</v>
      </c>
      <c r="BY53" s="414">
        <f t="shared" si="31"/>
        <v>0</v>
      </c>
      <c r="BZ53" s="435">
        <f t="shared" si="32"/>
        <v>0</v>
      </c>
      <c r="CA53" s="436">
        <f t="shared" si="33"/>
        <v>0</v>
      </c>
      <c r="CB53" s="435">
        <f t="shared" si="34"/>
        <v>0</v>
      </c>
      <c r="CC53" s="436">
        <f t="shared" si="35"/>
        <v>0</v>
      </c>
      <c r="CD53" s="435">
        <f t="shared" si="36"/>
        <v>0</v>
      </c>
      <c r="CE53" s="436">
        <f t="shared" si="37"/>
        <v>0</v>
      </c>
      <c r="CF53" s="435">
        <f t="shared" si="38"/>
        <v>0</v>
      </c>
      <c r="CG53" s="436">
        <f t="shared" si="39"/>
        <v>0</v>
      </c>
      <c r="CH53" s="435">
        <f t="shared" si="40"/>
        <v>0</v>
      </c>
      <c r="CI53" s="436">
        <f t="shared" si="41"/>
        <v>0</v>
      </c>
      <c r="CJ53" s="435">
        <f t="shared" si="42"/>
        <v>0</v>
      </c>
      <c r="CK53" s="436">
        <f t="shared" si="43"/>
        <v>0</v>
      </c>
      <c r="CL53" s="434">
        <f t="shared" si="44"/>
        <v>0</v>
      </c>
      <c r="CM53" s="414">
        <f t="shared" si="45"/>
        <v>0</v>
      </c>
      <c r="CN53" s="435">
        <f t="shared" si="46"/>
        <v>0</v>
      </c>
      <c r="CO53" s="437">
        <f t="shared" si="47"/>
        <v>0</v>
      </c>
      <c r="CP53" s="435">
        <f t="shared" si="48"/>
        <v>0</v>
      </c>
      <c r="CQ53" s="437">
        <f t="shared" si="49"/>
        <v>0</v>
      </c>
      <c r="CR53" s="435">
        <f t="shared" si="50"/>
        <v>0</v>
      </c>
      <c r="CS53" s="436">
        <f t="shared" si="51"/>
        <v>0</v>
      </c>
      <c r="CT53" s="435">
        <f t="shared" si="52"/>
        <v>0</v>
      </c>
      <c r="CU53" s="436">
        <f t="shared" si="53"/>
        <v>0</v>
      </c>
      <c r="CV53" s="438">
        <f t="shared" si="54"/>
        <v>0</v>
      </c>
      <c r="CW53" s="132"/>
      <c r="CX53" s="132"/>
      <c r="CY53" s="132"/>
      <c r="CZ53" s="132"/>
      <c r="DA53" s="132"/>
      <c r="DB53" s="132"/>
      <c r="DC53" s="132"/>
      <c r="DD53" s="132"/>
      <c r="DE53" s="132"/>
      <c r="DF53" s="132"/>
      <c r="DG53" s="132"/>
      <c r="DH53" s="458">
        <v>31</v>
      </c>
      <c r="DI53" s="231">
        <f t="shared" si="3"/>
        <v>31</v>
      </c>
      <c r="DJ53" s="234">
        <f t="shared" si="4"/>
        <v>0</v>
      </c>
      <c r="DK53" s="118">
        <f t="shared" si="5"/>
        <v>0</v>
      </c>
      <c r="DL53" s="119">
        <f t="shared" si="6"/>
        <v>14.234383637368708</v>
      </c>
      <c r="DM53" s="150"/>
      <c r="DN53" s="157"/>
      <c r="DO53" s="157"/>
      <c r="DP53" s="134"/>
      <c r="DQ53" s="158"/>
      <c r="DR53" s="158"/>
      <c r="DS53" s="158"/>
      <c r="DT53" s="158"/>
      <c r="DU53" s="159"/>
      <c r="DV53" s="137"/>
      <c r="DW53" s="137"/>
      <c r="DX53" s="137"/>
      <c r="DY53" s="137"/>
      <c r="EA53" s="133">
        <f t="shared" si="7"/>
        <v>31</v>
      </c>
      <c r="EB53" s="239">
        <f t="shared" si="8"/>
        <v>0</v>
      </c>
      <c r="EC53" s="120">
        <f t="shared" si="9"/>
        <v>0</v>
      </c>
      <c r="ED53" s="121">
        <f t="shared" si="10"/>
        <v>0</v>
      </c>
      <c r="EE53" s="104">
        <f t="shared" si="11"/>
        <v>0</v>
      </c>
    </row>
    <row r="54" spans="1:135" ht="13.2" customHeight="1" x14ac:dyDescent="0.2">
      <c r="A54" s="141">
        <v>32</v>
      </c>
      <c r="B54" s="142"/>
      <c r="C54" s="108">
        <f>アンケート集計!H35</f>
        <v>0</v>
      </c>
      <c r="D54" s="369" t="str">
        <f t="shared" si="12"/>
        <v>C</v>
      </c>
      <c r="E54" s="144"/>
      <c r="F54" s="145"/>
      <c r="G54" s="145"/>
      <c r="H54" s="250"/>
      <c r="I54" s="250"/>
      <c r="J54" s="144"/>
      <c r="K54" s="145"/>
      <c r="L54" s="145"/>
      <c r="M54" s="276"/>
      <c r="N54" s="260"/>
      <c r="O54" s="145"/>
      <c r="P54" s="145"/>
      <c r="Q54" s="250"/>
      <c r="R54" s="275"/>
      <c r="S54" s="276"/>
      <c r="T54" s="260"/>
      <c r="U54" s="145"/>
      <c r="V54" s="250"/>
      <c r="W54" s="275"/>
      <c r="X54" s="276"/>
      <c r="Y54" s="294"/>
      <c r="Z54" s="275"/>
      <c r="AA54" s="145"/>
      <c r="AB54" s="145"/>
      <c r="AC54" s="250"/>
      <c r="AD54" s="144"/>
      <c r="AE54" s="145"/>
      <c r="AF54" s="145"/>
      <c r="AG54" s="145"/>
      <c r="AH54" s="276"/>
      <c r="AI54" s="275"/>
      <c r="AJ54" s="145"/>
      <c r="AK54" s="145"/>
      <c r="AL54" s="276"/>
      <c r="AM54" s="260"/>
      <c r="AN54" s="294"/>
      <c r="AO54" s="145"/>
      <c r="AP54" s="250"/>
      <c r="AQ54" s="275"/>
      <c r="AR54" s="145"/>
      <c r="AS54" s="145"/>
      <c r="AT54" s="145"/>
      <c r="AU54" s="276"/>
      <c r="AV54" s="260"/>
      <c r="AW54" s="145"/>
      <c r="AX54" s="110"/>
      <c r="AY54" s="110"/>
      <c r="AZ54" s="111"/>
      <c r="BA54" s="112">
        <f t="shared" si="13"/>
        <v>0</v>
      </c>
      <c r="BB54" s="368" t="str">
        <f t="shared" si="14"/>
        <v>C</v>
      </c>
      <c r="BC54" s="113">
        <f t="shared" si="15"/>
        <v>0</v>
      </c>
      <c r="BD54" s="369" t="str">
        <f t="shared" si="16"/>
        <v>C</v>
      </c>
      <c r="BE54" s="112">
        <f t="shared" si="17"/>
        <v>0</v>
      </c>
      <c r="BF54" s="113">
        <f t="shared" si="18"/>
        <v>0</v>
      </c>
      <c r="BG54" s="113">
        <f t="shared" si="19"/>
        <v>0</v>
      </c>
      <c r="BH54" s="115">
        <f t="shared" si="20"/>
        <v>0</v>
      </c>
      <c r="BI54" s="116">
        <f t="shared" si="21"/>
        <v>0</v>
      </c>
      <c r="BJ54" s="382">
        <f t="shared" si="22"/>
        <v>14.234383637368708</v>
      </c>
      <c r="BK54" s="96"/>
      <c r="BL54" s="97"/>
      <c r="BM54" s="106">
        <f t="shared" si="0"/>
        <v>32</v>
      </c>
      <c r="BN54" s="107">
        <f t="shared" si="1"/>
        <v>0</v>
      </c>
      <c r="BO54" s="439">
        <f t="shared" si="23"/>
        <v>0</v>
      </c>
      <c r="BP54" s="440" t="str">
        <f t="shared" si="55"/>
        <v>C</v>
      </c>
      <c r="BQ54" s="440">
        <f t="shared" si="24"/>
        <v>0</v>
      </c>
      <c r="BR54" s="441" t="str">
        <f t="shared" si="55"/>
        <v>C</v>
      </c>
      <c r="BS54" s="439">
        <f t="shared" si="25"/>
        <v>0</v>
      </c>
      <c r="BT54" s="440">
        <f t="shared" si="26"/>
        <v>0</v>
      </c>
      <c r="BU54" s="440">
        <f t="shared" si="27"/>
        <v>0</v>
      </c>
      <c r="BV54" s="441">
        <f t="shared" si="28"/>
        <v>0</v>
      </c>
      <c r="BW54" s="442">
        <f t="shared" si="29"/>
        <v>0</v>
      </c>
      <c r="BX54" s="443">
        <f t="shared" si="30"/>
        <v>0</v>
      </c>
      <c r="BY54" s="442">
        <f t="shared" si="31"/>
        <v>0</v>
      </c>
      <c r="BZ54" s="444">
        <f t="shared" si="32"/>
        <v>0</v>
      </c>
      <c r="CA54" s="445">
        <f t="shared" si="33"/>
        <v>0</v>
      </c>
      <c r="CB54" s="444">
        <f t="shared" si="34"/>
        <v>0</v>
      </c>
      <c r="CC54" s="445">
        <f t="shared" si="35"/>
        <v>0</v>
      </c>
      <c r="CD54" s="444">
        <f t="shared" si="36"/>
        <v>0</v>
      </c>
      <c r="CE54" s="445">
        <f t="shared" si="37"/>
        <v>0</v>
      </c>
      <c r="CF54" s="444">
        <f t="shared" si="38"/>
        <v>0</v>
      </c>
      <c r="CG54" s="445">
        <f t="shared" si="39"/>
        <v>0</v>
      </c>
      <c r="CH54" s="444">
        <f t="shared" si="40"/>
        <v>0</v>
      </c>
      <c r="CI54" s="445">
        <f t="shared" si="41"/>
        <v>0</v>
      </c>
      <c r="CJ54" s="444">
        <f t="shared" si="42"/>
        <v>0</v>
      </c>
      <c r="CK54" s="445">
        <f t="shared" si="43"/>
        <v>0</v>
      </c>
      <c r="CL54" s="443">
        <f t="shared" si="44"/>
        <v>0</v>
      </c>
      <c r="CM54" s="442">
        <f t="shared" si="45"/>
        <v>0</v>
      </c>
      <c r="CN54" s="444">
        <f t="shared" si="46"/>
        <v>0</v>
      </c>
      <c r="CO54" s="446">
        <f t="shared" si="47"/>
        <v>0</v>
      </c>
      <c r="CP54" s="444">
        <f t="shared" si="48"/>
        <v>0</v>
      </c>
      <c r="CQ54" s="446">
        <f t="shared" si="49"/>
        <v>0</v>
      </c>
      <c r="CR54" s="444">
        <f t="shared" si="50"/>
        <v>0</v>
      </c>
      <c r="CS54" s="445">
        <f t="shared" si="51"/>
        <v>0</v>
      </c>
      <c r="CT54" s="444">
        <f t="shared" si="52"/>
        <v>0</v>
      </c>
      <c r="CU54" s="445">
        <f t="shared" si="53"/>
        <v>0</v>
      </c>
      <c r="CV54" s="447">
        <f t="shared" si="54"/>
        <v>0</v>
      </c>
      <c r="CW54" s="132"/>
      <c r="CX54" s="132"/>
      <c r="CY54" s="132"/>
      <c r="CZ54" s="132"/>
      <c r="DA54" s="132"/>
      <c r="DB54" s="132"/>
      <c r="DC54" s="132"/>
      <c r="DD54" s="132"/>
      <c r="DE54" s="132"/>
      <c r="DF54" s="132"/>
      <c r="DG54" s="132"/>
      <c r="DH54" s="458">
        <v>32</v>
      </c>
      <c r="DI54" s="231">
        <f t="shared" si="3"/>
        <v>32</v>
      </c>
      <c r="DJ54" s="234">
        <f t="shared" si="4"/>
        <v>0</v>
      </c>
      <c r="DK54" s="118">
        <f t="shared" si="5"/>
        <v>0</v>
      </c>
      <c r="DL54" s="119">
        <f t="shared" si="6"/>
        <v>14.234383637368708</v>
      </c>
      <c r="DM54" s="150"/>
      <c r="DN54" s="150"/>
      <c r="DO54" s="150"/>
      <c r="DP54" s="150"/>
      <c r="DQ54" s="150"/>
      <c r="DR54" s="150"/>
      <c r="DS54" s="150"/>
      <c r="EA54" s="133">
        <f t="shared" si="7"/>
        <v>32</v>
      </c>
      <c r="EB54" s="239">
        <f t="shared" si="8"/>
        <v>0</v>
      </c>
      <c r="EC54" s="120">
        <f t="shared" si="9"/>
        <v>0</v>
      </c>
      <c r="ED54" s="121">
        <f t="shared" si="10"/>
        <v>0</v>
      </c>
      <c r="EE54" s="104">
        <f t="shared" si="11"/>
        <v>0</v>
      </c>
    </row>
    <row r="55" spans="1:135" ht="13.2" customHeight="1" x14ac:dyDescent="0.2">
      <c r="A55" s="73">
        <v>33</v>
      </c>
      <c r="B55" s="147"/>
      <c r="C55" s="123">
        <f>アンケート集計!H36</f>
        <v>0</v>
      </c>
      <c r="D55" s="21" t="str">
        <f t="shared" si="12"/>
        <v>C</v>
      </c>
      <c r="E55" s="148"/>
      <c r="F55" s="149"/>
      <c r="G55" s="149"/>
      <c r="H55" s="251"/>
      <c r="I55" s="251"/>
      <c r="J55" s="148"/>
      <c r="K55" s="149"/>
      <c r="L55" s="149"/>
      <c r="M55" s="278"/>
      <c r="N55" s="261"/>
      <c r="O55" s="149"/>
      <c r="P55" s="149"/>
      <c r="Q55" s="251"/>
      <c r="R55" s="277"/>
      <c r="S55" s="278"/>
      <c r="T55" s="261"/>
      <c r="U55" s="149"/>
      <c r="V55" s="251"/>
      <c r="W55" s="277"/>
      <c r="X55" s="278"/>
      <c r="Y55" s="295"/>
      <c r="Z55" s="277"/>
      <c r="AA55" s="149"/>
      <c r="AB55" s="149"/>
      <c r="AC55" s="251"/>
      <c r="AD55" s="148"/>
      <c r="AE55" s="149"/>
      <c r="AF55" s="149"/>
      <c r="AG55" s="149"/>
      <c r="AH55" s="278"/>
      <c r="AI55" s="277"/>
      <c r="AJ55" s="149"/>
      <c r="AK55" s="149"/>
      <c r="AL55" s="278"/>
      <c r="AM55" s="261"/>
      <c r="AN55" s="295"/>
      <c r="AO55" s="149"/>
      <c r="AP55" s="251"/>
      <c r="AQ55" s="277"/>
      <c r="AR55" s="149"/>
      <c r="AS55" s="149"/>
      <c r="AT55" s="149"/>
      <c r="AU55" s="278"/>
      <c r="AV55" s="261"/>
      <c r="AW55" s="149"/>
      <c r="AX55" s="125"/>
      <c r="AY55" s="125"/>
      <c r="AZ55" s="126"/>
      <c r="BA55" s="127">
        <f t="shared" si="13"/>
        <v>0</v>
      </c>
      <c r="BB55" s="22" t="str">
        <f t="shared" si="14"/>
        <v>C</v>
      </c>
      <c r="BC55" s="128">
        <f t="shared" si="15"/>
        <v>0</v>
      </c>
      <c r="BD55" s="21" t="str">
        <f t="shared" si="16"/>
        <v>C</v>
      </c>
      <c r="BE55" s="127">
        <f t="shared" si="17"/>
        <v>0</v>
      </c>
      <c r="BF55" s="128">
        <f t="shared" si="18"/>
        <v>0</v>
      </c>
      <c r="BG55" s="128">
        <f t="shared" si="19"/>
        <v>0</v>
      </c>
      <c r="BH55" s="114">
        <f t="shared" si="20"/>
        <v>0</v>
      </c>
      <c r="BI55" s="129">
        <f t="shared" si="21"/>
        <v>0</v>
      </c>
      <c r="BJ55" s="383">
        <f t="shared" si="22"/>
        <v>14.234383637368708</v>
      </c>
      <c r="BK55" s="96"/>
      <c r="BL55" s="97"/>
      <c r="BM55" s="57">
        <f t="shared" si="0"/>
        <v>33</v>
      </c>
      <c r="BN55" s="122">
        <f t="shared" si="1"/>
        <v>0</v>
      </c>
      <c r="BO55" s="448">
        <f t="shared" si="23"/>
        <v>0</v>
      </c>
      <c r="BP55" s="449" t="str">
        <f t="shared" si="55"/>
        <v>C</v>
      </c>
      <c r="BQ55" s="449">
        <f t="shared" si="24"/>
        <v>0</v>
      </c>
      <c r="BR55" s="450" t="str">
        <f t="shared" si="55"/>
        <v>C</v>
      </c>
      <c r="BS55" s="448">
        <f t="shared" si="25"/>
        <v>0</v>
      </c>
      <c r="BT55" s="449">
        <f t="shared" si="26"/>
        <v>0</v>
      </c>
      <c r="BU55" s="449">
        <f t="shared" si="27"/>
        <v>0</v>
      </c>
      <c r="BV55" s="450">
        <f t="shared" si="28"/>
        <v>0</v>
      </c>
      <c r="BW55" s="414">
        <f t="shared" si="29"/>
        <v>0</v>
      </c>
      <c r="BX55" s="434">
        <f t="shared" si="30"/>
        <v>0</v>
      </c>
      <c r="BY55" s="414">
        <f t="shared" si="31"/>
        <v>0</v>
      </c>
      <c r="BZ55" s="435">
        <f t="shared" si="32"/>
        <v>0</v>
      </c>
      <c r="CA55" s="436">
        <f t="shared" si="33"/>
        <v>0</v>
      </c>
      <c r="CB55" s="435">
        <f t="shared" si="34"/>
        <v>0</v>
      </c>
      <c r="CC55" s="436">
        <f t="shared" si="35"/>
        <v>0</v>
      </c>
      <c r="CD55" s="435">
        <f t="shared" si="36"/>
        <v>0</v>
      </c>
      <c r="CE55" s="436">
        <f t="shared" si="37"/>
        <v>0</v>
      </c>
      <c r="CF55" s="435">
        <f t="shared" si="38"/>
        <v>0</v>
      </c>
      <c r="CG55" s="436">
        <f t="shared" si="39"/>
        <v>0</v>
      </c>
      <c r="CH55" s="435">
        <f t="shared" si="40"/>
        <v>0</v>
      </c>
      <c r="CI55" s="436">
        <f t="shared" si="41"/>
        <v>0</v>
      </c>
      <c r="CJ55" s="435">
        <f t="shared" si="42"/>
        <v>0</v>
      </c>
      <c r="CK55" s="436">
        <f t="shared" si="43"/>
        <v>0</v>
      </c>
      <c r="CL55" s="434">
        <f t="shared" si="44"/>
        <v>0</v>
      </c>
      <c r="CM55" s="414">
        <f t="shared" si="45"/>
        <v>0</v>
      </c>
      <c r="CN55" s="435">
        <f t="shared" si="46"/>
        <v>0</v>
      </c>
      <c r="CO55" s="437">
        <f t="shared" si="47"/>
        <v>0</v>
      </c>
      <c r="CP55" s="435">
        <f t="shared" si="48"/>
        <v>0</v>
      </c>
      <c r="CQ55" s="437">
        <f t="shared" si="49"/>
        <v>0</v>
      </c>
      <c r="CR55" s="435">
        <f t="shared" si="50"/>
        <v>0</v>
      </c>
      <c r="CS55" s="436">
        <f t="shared" si="51"/>
        <v>0</v>
      </c>
      <c r="CT55" s="435">
        <f t="shared" si="52"/>
        <v>0</v>
      </c>
      <c r="CU55" s="436">
        <f t="shared" si="53"/>
        <v>0</v>
      </c>
      <c r="CV55" s="438">
        <f t="shared" si="54"/>
        <v>0</v>
      </c>
      <c r="CW55" s="132"/>
      <c r="CX55" s="132"/>
      <c r="CY55" s="132"/>
      <c r="CZ55" s="132"/>
      <c r="DA55" s="132"/>
      <c r="DB55" s="132"/>
      <c r="DC55" s="132"/>
      <c r="DD55" s="132"/>
      <c r="DE55" s="132"/>
      <c r="DF55" s="132"/>
      <c r="DG55" s="132"/>
      <c r="DH55" s="458">
        <v>33</v>
      </c>
      <c r="DI55" s="231">
        <f t="shared" si="3"/>
        <v>33</v>
      </c>
      <c r="DJ55" s="234">
        <f t="shared" si="4"/>
        <v>0</v>
      </c>
      <c r="DK55" s="118">
        <f t="shared" si="5"/>
        <v>0</v>
      </c>
      <c r="DL55" s="119">
        <f t="shared" si="6"/>
        <v>14.234383637368708</v>
      </c>
      <c r="DM55" s="150"/>
      <c r="DN55" s="136"/>
      <c r="DO55" s="150"/>
      <c r="DP55" s="136"/>
      <c r="DQ55" s="150"/>
      <c r="DR55" s="150"/>
      <c r="DS55" s="150"/>
      <c r="EA55" s="133">
        <f t="shared" si="7"/>
        <v>33</v>
      </c>
      <c r="EB55" s="239">
        <f t="shared" si="8"/>
        <v>0</v>
      </c>
      <c r="EC55" s="120">
        <f t="shared" si="9"/>
        <v>0</v>
      </c>
      <c r="ED55" s="121">
        <f t="shared" si="10"/>
        <v>0</v>
      </c>
      <c r="EE55" s="104">
        <f t="shared" si="11"/>
        <v>0</v>
      </c>
    </row>
    <row r="56" spans="1:135" ht="13.2" customHeight="1" x14ac:dyDescent="0.2">
      <c r="A56" s="141">
        <v>34</v>
      </c>
      <c r="B56" s="142"/>
      <c r="C56" s="108">
        <f>アンケート集計!H37</f>
        <v>0</v>
      </c>
      <c r="D56" s="369" t="str">
        <f t="shared" si="12"/>
        <v>C</v>
      </c>
      <c r="E56" s="144"/>
      <c r="F56" s="145"/>
      <c r="G56" s="145"/>
      <c r="H56" s="250"/>
      <c r="I56" s="250"/>
      <c r="J56" s="144"/>
      <c r="K56" s="145"/>
      <c r="L56" s="145"/>
      <c r="M56" s="276"/>
      <c r="N56" s="260"/>
      <c r="O56" s="145"/>
      <c r="P56" s="145"/>
      <c r="Q56" s="250"/>
      <c r="R56" s="275"/>
      <c r="S56" s="276"/>
      <c r="T56" s="260"/>
      <c r="U56" s="145"/>
      <c r="V56" s="250"/>
      <c r="W56" s="275"/>
      <c r="X56" s="276"/>
      <c r="Y56" s="294"/>
      <c r="Z56" s="275"/>
      <c r="AA56" s="145"/>
      <c r="AB56" s="145"/>
      <c r="AC56" s="250"/>
      <c r="AD56" s="144"/>
      <c r="AE56" s="145"/>
      <c r="AF56" s="145"/>
      <c r="AG56" s="145"/>
      <c r="AH56" s="276"/>
      <c r="AI56" s="275"/>
      <c r="AJ56" s="145"/>
      <c r="AK56" s="145"/>
      <c r="AL56" s="276"/>
      <c r="AM56" s="260"/>
      <c r="AN56" s="294"/>
      <c r="AO56" s="145"/>
      <c r="AP56" s="250"/>
      <c r="AQ56" s="275"/>
      <c r="AR56" s="145"/>
      <c r="AS56" s="145"/>
      <c r="AT56" s="145"/>
      <c r="AU56" s="276"/>
      <c r="AV56" s="260"/>
      <c r="AW56" s="145"/>
      <c r="AX56" s="110"/>
      <c r="AY56" s="110"/>
      <c r="AZ56" s="111"/>
      <c r="BA56" s="112">
        <f t="shared" si="13"/>
        <v>0</v>
      </c>
      <c r="BB56" s="368" t="str">
        <f t="shared" si="14"/>
        <v>C</v>
      </c>
      <c r="BC56" s="113">
        <f t="shared" si="15"/>
        <v>0</v>
      </c>
      <c r="BD56" s="369" t="str">
        <f t="shared" si="16"/>
        <v>C</v>
      </c>
      <c r="BE56" s="112">
        <f t="shared" si="17"/>
        <v>0</v>
      </c>
      <c r="BF56" s="113">
        <f t="shared" si="18"/>
        <v>0</v>
      </c>
      <c r="BG56" s="113">
        <f t="shared" si="19"/>
        <v>0</v>
      </c>
      <c r="BH56" s="115">
        <f t="shared" si="20"/>
        <v>0</v>
      </c>
      <c r="BI56" s="116">
        <f t="shared" si="21"/>
        <v>0</v>
      </c>
      <c r="BJ56" s="382">
        <f t="shared" si="22"/>
        <v>14.234383637368708</v>
      </c>
      <c r="BK56" s="96"/>
      <c r="BL56" s="97"/>
      <c r="BM56" s="106">
        <f t="shared" si="0"/>
        <v>34</v>
      </c>
      <c r="BN56" s="107">
        <f t="shared" si="1"/>
        <v>0</v>
      </c>
      <c r="BO56" s="439">
        <f t="shared" si="23"/>
        <v>0</v>
      </c>
      <c r="BP56" s="440" t="str">
        <f t="shared" si="55"/>
        <v>C</v>
      </c>
      <c r="BQ56" s="440">
        <f t="shared" si="24"/>
        <v>0</v>
      </c>
      <c r="BR56" s="441" t="str">
        <f t="shared" si="55"/>
        <v>C</v>
      </c>
      <c r="BS56" s="439">
        <f t="shared" si="25"/>
        <v>0</v>
      </c>
      <c r="BT56" s="440">
        <f t="shared" si="26"/>
        <v>0</v>
      </c>
      <c r="BU56" s="440">
        <f t="shared" si="27"/>
        <v>0</v>
      </c>
      <c r="BV56" s="441">
        <f t="shared" si="28"/>
        <v>0</v>
      </c>
      <c r="BW56" s="442">
        <f t="shared" si="29"/>
        <v>0</v>
      </c>
      <c r="BX56" s="443">
        <f t="shared" si="30"/>
        <v>0</v>
      </c>
      <c r="BY56" s="442">
        <f t="shared" si="31"/>
        <v>0</v>
      </c>
      <c r="BZ56" s="444">
        <f t="shared" si="32"/>
        <v>0</v>
      </c>
      <c r="CA56" s="445">
        <f t="shared" si="33"/>
        <v>0</v>
      </c>
      <c r="CB56" s="444">
        <f t="shared" si="34"/>
        <v>0</v>
      </c>
      <c r="CC56" s="445">
        <f t="shared" si="35"/>
        <v>0</v>
      </c>
      <c r="CD56" s="444">
        <f t="shared" si="36"/>
        <v>0</v>
      </c>
      <c r="CE56" s="445">
        <f t="shared" si="37"/>
        <v>0</v>
      </c>
      <c r="CF56" s="444">
        <f t="shared" si="38"/>
        <v>0</v>
      </c>
      <c r="CG56" s="445">
        <f t="shared" si="39"/>
        <v>0</v>
      </c>
      <c r="CH56" s="444">
        <f t="shared" si="40"/>
        <v>0</v>
      </c>
      <c r="CI56" s="445">
        <f t="shared" si="41"/>
        <v>0</v>
      </c>
      <c r="CJ56" s="444">
        <f t="shared" si="42"/>
        <v>0</v>
      </c>
      <c r="CK56" s="445">
        <f t="shared" si="43"/>
        <v>0</v>
      </c>
      <c r="CL56" s="443">
        <f t="shared" si="44"/>
        <v>0</v>
      </c>
      <c r="CM56" s="442">
        <f t="shared" si="45"/>
        <v>0</v>
      </c>
      <c r="CN56" s="444">
        <f t="shared" si="46"/>
        <v>0</v>
      </c>
      <c r="CO56" s="446">
        <f t="shared" si="47"/>
        <v>0</v>
      </c>
      <c r="CP56" s="444">
        <f t="shared" si="48"/>
        <v>0</v>
      </c>
      <c r="CQ56" s="446">
        <f t="shared" si="49"/>
        <v>0</v>
      </c>
      <c r="CR56" s="444">
        <f t="shared" si="50"/>
        <v>0</v>
      </c>
      <c r="CS56" s="445">
        <f t="shared" si="51"/>
        <v>0</v>
      </c>
      <c r="CT56" s="444">
        <f t="shared" si="52"/>
        <v>0</v>
      </c>
      <c r="CU56" s="445">
        <f t="shared" si="53"/>
        <v>0</v>
      </c>
      <c r="CV56" s="447">
        <f t="shared" si="54"/>
        <v>0</v>
      </c>
      <c r="CW56" s="132"/>
      <c r="CX56" s="132"/>
      <c r="CY56" s="132"/>
      <c r="CZ56" s="132"/>
      <c r="DA56" s="132"/>
      <c r="DB56" s="132"/>
      <c r="DC56" s="132"/>
      <c r="DD56" s="132"/>
      <c r="DE56" s="132"/>
      <c r="DF56" s="132"/>
      <c r="DG56" s="132"/>
      <c r="DH56" s="458">
        <v>34</v>
      </c>
      <c r="DI56" s="231">
        <f t="shared" si="3"/>
        <v>34</v>
      </c>
      <c r="DJ56" s="234">
        <f t="shared" si="4"/>
        <v>0</v>
      </c>
      <c r="DK56" s="118">
        <f t="shared" si="5"/>
        <v>0</v>
      </c>
      <c r="DL56" s="119">
        <f t="shared" si="6"/>
        <v>14.234383637368708</v>
      </c>
      <c r="DM56" s="150"/>
      <c r="DN56" s="16"/>
      <c r="DO56" s="140"/>
      <c r="DP56" s="150"/>
      <c r="DQ56" s="150"/>
      <c r="DR56" s="150"/>
      <c r="DS56" s="150"/>
      <c r="DU56" s="140"/>
      <c r="EA56" s="133">
        <f t="shared" si="7"/>
        <v>34</v>
      </c>
      <c r="EB56" s="239">
        <f t="shared" si="8"/>
        <v>0</v>
      </c>
      <c r="EC56" s="120">
        <f t="shared" si="9"/>
        <v>0</v>
      </c>
      <c r="ED56" s="121">
        <f t="shared" si="10"/>
        <v>0</v>
      </c>
      <c r="EE56" s="104">
        <f t="shared" si="11"/>
        <v>0</v>
      </c>
    </row>
    <row r="57" spans="1:135" ht="13.2" customHeight="1" x14ac:dyDescent="0.2">
      <c r="A57" s="73">
        <v>35</v>
      </c>
      <c r="B57" s="147"/>
      <c r="C57" s="123">
        <f>アンケート集計!H38</f>
        <v>0</v>
      </c>
      <c r="D57" s="21" t="str">
        <f t="shared" si="12"/>
        <v>C</v>
      </c>
      <c r="E57" s="148"/>
      <c r="F57" s="149"/>
      <c r="G57" s="149"/>
      <c r="H57" s="251"/>
      <c r="I57" s="251"/>
      <c r="J57" s="148"/>
      <c r="K57" s="149"/>
      <c r="L57" s="149"/>
      <c r="M57" s="278"/>
      <c r="N57" s="261"/>
      <c r="O57" s="149"/>
      <c r="P57" s="149"/>
      <c r="Q57" s="251"/>
      <c r="R57" s="277"/>
      <c r="S57" s="278"/>
      <c r="T57" s="261"/>
      <c r="U57" s="149"/>
      <c r="V57" s="251"/>
      <c r="W57" s="277"/>
      <c r="X57" s="278"/>
      <c r="Y57" s="295"/>
      <c r="Z57" s="277"/>
      <c r="AA57" s="149"/>
      <c r="AB57" s="149"/>
      <c r="AC57" s="251"/>
      <c r="AD57" s="148"/>
      <c r="AE57" s="149"/>
      <c r="AF57" s="149"/>
      <c r="AG57" s="149"/>
      <c r="AH57" s="278"/>
      <c r="AI57" s="277"/>
      <c r="AJ57" s="149"/>
      <c r="AK57" s="149"/>
      <c r="AL57" s="278"/>
      <c r="AM57" s="261"/>
      <c r="AN57" s="295"/>
      <c r="AO57" s="149"/>
      <c r="AP57" s="251"/>
      <c r="AQ57" s="277"/>
      <c r="AR57" s="149"/>
      <c r="AS57" s="149"/>
      <c r="AT57" s="149"/>
      <c r="AU57" s="278"/>
      <c r="AV57" s="261"/>
      <c r="AW57" s="149"/>
      <c r="AX57" s="125"/>
      <c r="AY57" s="125"/>
      <c r="AZ57" s="126"/>
      <c r="BA57" s="127">
        <f t="shared" si="13"/>
        <v>0</v>
      </c>
      <c r="BB57" s="22" t="str">
        <f t="shared" si="14"/>
        <v>C</v>
      </c>
      <c r="BC57" s="128">
        <f t="shared" si="15"/>
        <v>0</v>
      </c>
      <c r="BD57" s="21" t="str">
        <f t="shared" si="16"/>
        <v>C</v>
      </c>
      <c r="BE57" s="127">
        <f t="shared" si="17"/>
        <v>0</v>
      </c>
      <c r="BF57" s="128">
        <f t="shared" si="18"/>
        <v>0</v>
      </c>
      <c r="BG57" s="128">
        <f t="shared" si="19"/>
        <v>0</v>
      </c>
      <c r="BH57" s="114">
        <f t="shared" si="20"/>
        <v>0</v>
      </c>
      <c r="BI57" s="129">
        <f t="shared" si="21"/>
        <v>0</v>
      </c>
      <c r="BJ57" s="383">
        <f t="shared" si="22"/>
        <v>14.234383637368708</v>
      </c>
      <c r="BK57" s="96"/>
      <c r="BL57" s="97"/>
      <c r="BM57" s="57">
        <f t="shared" si="0"/>
        <v>35</v>
      </c>
      <c r="BN57" s="122">
        <f t="shared" si="1"/>
        <v>0</v>
      </c>
      <c r="BO57" s="448">
        <f t="shared" si="23"/>
        <v>0</v>
      </c>
      <c r="BP57" s="449" t="str">
        <f t="shared" si="55"/>
        <v>C</v>
      </c>
      <c r="BQ57" s="449">
        <f t="shared" si="24"/>
        <v>0</v>
      </c>
      <c r="BR57" s="450" t="str">
        <f t="shared" si="55"/>
        <v>C</v>
      </c>
      <c r="BS57" s="448">
        <f t="shared" si="25"/>
        <v>0</v>
      </c>
      <c r="BT57" s="449">
        <f t="shared" si="26"/>
        <v>0</v>
      </c>
      <c r="BU57" s="449">
        <f t="shared" si="27"/>
        <v>0</v>
      </c>
      <c r="BV57" s="450">
        <f t="shared" si="28"/>
        <v>0</v>
      </c>
      <c r="BW57" s="414">
        <f t="shared" si="29"/>
        <v>0</v>
      </c>
      <c r="BX57" s="434">
        <f t="shared" si="30"/>
        <v>0</v>
      </c>
      <c r="BY57" s="414">
        <f t="shared" si="31"/>
        <v>0</v>
      </c>
      <c r="BZ57" s="435">
        <f t="shared" si="32"/>
        <v>0</v>
      </c>
      <c r="CA57" s="436">
        <f t="shared" si="33"/>
        <v>0</v>
      </c>
      <c r="CB57" s="435">
        <f t="shared" si="34"/>
        <v>0</v>
      </c>
      <c r="CC57" s="436">
        <f t="shared" si="35"/>
        <v>0</v>
      </c>
      <c r="CD57" s="435">
        <f t="shared" si="36"/>
        <v>0</v>
      </c>
      <c r="CE57" s="436">
        <f t="shared" si="37"/>
        <v>0</v>
      </c>
      <c r="CF57" s="435">
        <f t="shared" si="38"/>
        <v>0</v>
      </c>
      <c r="CG57" s="436">
        <f t="shared" si="39"/>
        <v>0</v>
      </c>
      <c r="CH57" s="435">
        <f t="shared" si="40"/>
        <v>0</v>
      </c>
      <c r="CI57" s="436">
        <f t="shared" si="41"/>
        <v>0</v>
      </c>
      <c r="CJ57" s="435">
        <f t="shared" si="42"/>
        <v>0</v>
      </c>
      <c r="CK57" s="436">
        <f t="shared" si="43"/>
        <v>0</v>
      </c>
      <c r="CL57" s="434">
        <f t="shared" si="44"/>
        <v>0</v>
      </c>
      <c r="CM57" s="414">
        <f t="shared" si="45"/>
        <v>0</v>
      </c>
      <c r="CN57" s="435">
        <f t="shared" si="46"/>
        <v>0</v>
      </c>
      <c r="CO57" s="437">
        <f t="shared" si="47"/>
        <v>0</v>
      </c>
      <c r="CP57" s="435">
        <f t="shared" si="48"/>
        <v>0</v>
      </c>
      <c r="CQ57" s="437">
        <f t="shared" si="49"/>
        <v>0</v>
      </c>
      <c r="CR57" s="435">
        <f t="shared" si="50"/>
        <v>0</v>
      </c>
      <c r="CS57" s="436">
        <f t="shared" si="51"/>
        <v>0</v>
      </c>
      <c r="CT57" s="435">
        <f t="shared" si="52"/>
        <v>0</v>
      </c>
      <c r="CU57" s="436">
        <f t="shared" si="53"/>
        <v>0</v>
      </c>
      <c r="CV57" s="438">
        <f t="shared" si="54"/>
        <v>0</v>
      </c>
      <c r="CW57" s="132"/>
      <c r="CX57" s="132"/>
      <c r="CY57" s="132"/>
      <c r="CZ57" s="132"/>
      <c r="DA57" s="132"/>
      <c r="DB57" s="132"/>
      <c r="DC57" s="132"/>
      <c r="DD57" s="132"/>
      <c r="DE57" s="132"/>
      <c r="DF57" s="132"/>
      <c r="DG57" s="132"/>
      <c r="DH57" s="458">
        <v>35</v>
      </c>
      <c r="DI57" s="231">
        <f t="shared" si="3"/>
        <v>35</v>
      </c>
      <c r="DJ57" s="234">
        <f t="shared" si="4"/>
        <v>0</v>
      </c>
      <c r="DK57" s="118">
        <f t="shared" si="5"/>
        <v>0</v>
      </c>
      <c r="DL57" s="119">
        <f t="shared" si="6"/>
        <v>14.234383637368708</v>
      </c>
      <c r="DM57" s="150"/>
      <c r="DN57" s="16"/>
      <c r="DO57" s="16"/>
      <c r="DP57" s="16"/>
      <c r="DQ57" s="16"/>
      <c r="DR57" s="16"/>
      <c r="DS57" s="16"/>
      <c r="EA57" s="133">
        <f t="shared" si="7"/>
        <v>35</v>
      </c>
      <c r="EB57" s="239">
        <f t="shared" si="8"/>
        <v>0</v>
      </c>
      <c r="EC57" s="120">
        <f t="shared" si="9"/>
        <v>0</v>
      </c>
      <c r="ED57" s="121">
        <f t="shared" si="10"/>
        <v>0</v>
      </c>
      <c r="EE57" s="104">
        <f t="shared" si="11"/>
        <v>0</v>
      </c>
    </row>
    <row r="58" spans="1:135" ht="13.2" customHeight="1" x14ac:dyDescent="0.2">
      <c r="A58" s="141">
        <v>36</v>
      </c>
      <c r="B58" s="142"/>
      <c r="C58" s="108">
        <f>アンケート集計!H39</f>
        <v>0</v>
      </c>
      <c r="D58" s="369" t="str">
        <f t="shared" si="12"/>
        <v>C</v>
      </c>
      <c r="E58" s="144"/>
      <c r="F58" s="145"/>
      <c r="G58" s="145"/>
      <c r="H58" s="250"/>
      <c r="I58" s="250"/>
      <c r="J58" s="144"/>
      <c r="K58" s="145"/>
      <c r="L58" s="145"/>
      <c r="M58" s="276"/>
      <c r="N58" s="260"/>
      <c r="O58" s="145"/>
      <c r="P58" s="145"/>
      <c r="Q58" s="250"/>
      <c r="R58" s="275"/>
      <c r="S58" s="276"/>
      <c r="T58" s="260"/>
      <c r="U58" s="145"/>
      <c r="V58" s="250"/>
      <c r="W58" s="275"/>
      <c r="X58" s="276"/>
      <c r="Y58" s="294"/>
      <c r="Z58" s="275"/>
      <c r="AA58" s="145"/>
      <c r="AB58" s="145"/>
      <c r="AC58" s="250"/>
      <c r="AD58" s="144"/>
      <c r="AE58" s="145"/>
      <c r="AF58" s="145"/>
      <c r="AG58" s="145"/>
      <c r="AH58" s="276"/>
      <c r="AI58" s="275"/>
      <c r="AJ58" s="145"/>
      <c r="AK58" s="145"/>
      <c r="AL58" s="276"/>
      <c r="AM58" s="260"/>
      <c r="AN58" s="294"/>
      <c r="AO58" s="145"/>
      <c r="AP58" s="250"/>
      <c r="AQ58" s="275"/>
      <c r="AR58" s="145"/>
      <c r="AS58" s="145"/>
      <c r="AT58" s="145"/>
      <c r="AU58" s="276"/>
      <c r="AV58" s="260"/>
      <c r="AW58" s="145"/>
      <c r="AX58" s="110"/>
      <c r="AY58" s="110"/>
      <c r="AZ58" s="111"/>
      <c r="BA58" s="112">
        <f t="shared" si="13"/>
        <v>0</v>
      </c>
      <c r="BB58" s="368" t="str">
        <f t="shared" si="14"/>
        <v>C</v>
      </c>
      <c r="BC58" s="113">
        <f t="shared" si="15"/>
        <v>0</v>
      </c>
      <c r="BD58" s="369" t="str">
        <f t="shared" si="16"/>
        <v>C</v>
      </c>
      <c r="BE58" s="112">
        <f t="shared" si="17"/>
        <v>0</v>
      </c>
      <c r="BF58" s="113">
        <f t="shared" si="18"/>
        <v>0</v>
      </c>
      <c r="BG58" s="113">
        <f t="shared" si="19"/>
        <v>0</v>
      </c>
      <c r="BH58" s="115">
        <f t="shared" si="20"/>
        <v>0</v>
      </c>
      <c r="BI58" s="116">
        <f t="shared" si="21"/>
        <v>0</v>
      </c>
      <c r="BJ58" s="382">
        <f t="shared" si="22"/>
        <v>14.234383637368708</v>
      </c>
      <c r="BK58" s="96"/>
      <c r="BL58" s="97"/>
      <c r="BM58" s="106">
        <f t="shared" si="0"/>
        <v>36</v>
      </c>
      <c r="BN58" s="107">
        <f t="shared" si="1"/>
        <v>0</v>
      </c>
      <c r="BO58" s="439">
        <f t="shared" si="23"/>
        <v>0</v>
      </c>
      <c r="BP58" s="440" t="str">
        <f t="shared" si="55"/>
        <v>C</v>
      </c>
      <c r="BQ58" s="440">
        <f t="shared" si="24"/>
        <v>0</v>
      </c>
      <c r="BR58" s="441" t="str">
        <f t="shared" si="55"/>
        <v>C</v>
      </c>
      <c r="BS58" s="439">
        <f t="shared" si="25"/>
        <v>0</v>
      </c>
      <c r="BT58" s="440">
        <f t="shared" si="26"/>
        <v>0</v>
      </c>
      <c r="BU58" s="440">
        <f t="shared" si="27"/>
        <v>0</v>
      </c>
      <c r="BV58" s="441">
        <f t="shared" si="28"/>
        <v>0</v>
      </c>
      <c r="BW58" s="442">
        <f t="shared" si="29"/>
        <v>0</v>
      </c>
      <c r="BX58" s="443">
        <f t="shared" si="30"/>
        <v>0</v>
      </c>
      <c r="BY58" s="442">
        <f t="shared" si="31"/>
        <v>0</v>
      </c>
      <c r="BZ58" s="444">
        <f t="shared" si="32"/>
        <v>0</v>
      </c>
      <c r="CA58" s="445">
        <f t="shared" si="33"/>
        <v>0</v>
      </c>
      <c r="CB58" s="444">
        <f t="shared" si="34"/>
        <v>0</v>
      </c>
      <c r="CC58" s="445">
        <f t="shared" si="35"/>
        <v>0</v>
      </c>
      <c r="CD58" s="444">
        <f t="shared" si="36"/>
        <v>0</v>
      </c>
      <c r="CE58" s="445">
        <f t="shared" si="37"/>
        <v>0</v>
      </c>
      <c r="CF58" s="444">
        <f t="shared" si="38"/>
        <v>0</v>
      </c>
      <c r="CG58" s="445">
        <f t="shared" si="39"/>
        <v>0</v>
      </c>
      <c r="CH58" s="444">
        <f t="shared" si="40"/>
        <v>0</v>
      </c>
      <c r="CI58" s="445">
        <f t="shared" si="41"/>
        <v>0</v>
      </c>
      <c r="CJ58" s="444">
        <f t="shared" si="42"/>
        <v>0</v>
      </c>
      <c r="CK58" s="445">
        <f t="shared" si="43"/>
        <v>0</v>
      </c>
      <c r="CL58" s="443">
        <f t="shared" si="44"/>
        <v>0</v>
      </c>
      <c r="CM58" s="442">
        <f t="shared" si="45"/>
        <v>0</v>
      </c>
      <c r="CN58" s="444">
        <f t="shared" si="46"/>
        <v>0</v>
      </c>
      <c r="CO58" s="446">
        <f t="shared" si="47"/>
        <v>0</v>
      </c>
      <c r="CP58" s="444">
        <f t="shared" si="48"/>
        <v>0</v>
      </c>
      <c r="CQ58" s="446">
        <f t="shared" si="49"/>
        <v>0</v>
      </c>
      <c r="CR58" s="444">
        <f t="shared" si="50"/>
        <v>0</v>
      </c>
      <c r="CS58" s="445">
        <f t="shared" si="51"/>
        <v>0</v>
      </c>
      <c r="CT58" s="444">
        <f t="shared" si="52"/>
        <v>0</v>
      </c>
      <c r="CU58" s="445">
        <f t="shared" si="53"/>
        <v>0</v>
      </c>
      <c r="CV58" s="447">
        <f t="shared" si="54"/>
        <v>0</v>
      </c>
      <c r="CW58" s="132"/>
      <c r="CX58" s="132"/>
      <c r="CY58" s="132"/>
      <c r="CZ58" s="132"/>
      <c r="DA58" s="132"/>
      <c r="DB58" s="132"/>
      <c r="DC58" s="132"/>
      <c r="DD58" s="132"/>
      <c r="DE58" s="132"/>
      <c r="DF58" s="132"/>
      <c r="DG58" s="132"/>
      <c r="DH58" s="458">
        <v>36</v>
      </c>
      <c r="DI58" s="231">
        <f t="shared" si="3"/>
        <v>36</v>
      </c>
      <c r="DJ58" s="234">
        <f t="shared" si="4"/>
        <v>0</v>
      </c>
      <c r="DK58" s="118">
        <f t="shared" si="5"/>
        <v>0</v>
      </c>
      <c r="DL58" s="119">
        <f t="shared" si="6"/>
        <v>14.234383637368708</v>
      </c>
      <c r="DM58" s="150"/>
      <c r="DN58" s="16"/>
      <c r="DO58" s="16"/>
      <c r="DP58" s="16"/>
      <c r="DQ58" s="16"/>
      <c r="DR58" s="16"/>
      <c r="DS58" s="16"/>
      <c r="EA58" s="133">
        <f t="shared" si="7"/>
        <v>36</v>
      </c>
      <c r="EB58" s="239">
        <f t="shared" si="8"/>
        <v>0</v>
      </c>
      <c r="EC58" s="120">
        <f t="shared" si="9"/>
        <v>0</v>
      </c>
      <c r="ED58" s="121">
        <f t="shared" si="10"/>
        <v>0</v>
      </c>
      <c r="EE58" s="104">
        <f t="shared" si="11"/>
        <v>0</v>
      </c>
    </row>
    <row r="59" spans="1:135" ht="13.2" customHeight="1" x14ac:dyDescent="0.2">
      <c r="A59" s="73">
        <v>37</v>
      </c>
      <c r="B59" s="147"/>
      <c r="C59" s="123">
        <f>アンケート集計!H40</f>
        <v>0</v>
      </c>
      <c r="D59" s="21" t="str">
        <f t="shared" si="12"/>
        <v>C</v>
      </c>
      <c r="E59" s="148"/>
      <c r="F59" s="149"/>
      <c r="G59" s="149"/>
      <c r="H59" s="251"/>
      <c r="I59" s="251"/>
      <c r="J59" s="148"/>
      <c r="K59" s="149"/>
      <c r="L59" s="149"/>
      <c r="M59" s="278"/>
      <c r="N59" s="261"/>
      <c r="O59" s="149"/>
      <c r="P59" s="149"/>
      <c r="Q59" s="251"/>
      <c r="R59" s="277"/>
      <c r="S59" s="278"/>
      <c r="T59" s="261"/>
      <c r="U59" s="149"/>
      <c r="V59" s="251"/>
      <c r="W59" s="277"/>
      <c r="X59" s="278"/>
      <c r="Y59" s="295"/>
      <c r="Z59" s="277"/>
      <c r="AA59" s="149"/>
      <c r="AB59" s="149"/>
      <c r="AC59" s="251"/>
      <c r="AD59" s="148"/>
      <c r="AE59" s="149"/>
      <c r="AF59" s="149"/>
      <c r="AG59" s="149"/>
      <c r="AH59" s="278"/>
      <c r="AI59" s="277"/>
      <c r="AJ59" s="149"/>
      <c r="AK59" s="149"/>
      <c r="AL59" s="278"/>
      <c r="AM59" s="261"/>
      <c r="AN59" s="295"/>
      <c r="AO59" s="149"/>
      <c r="AP59" s="251"/>
      <c r="AQ59" s="277"/>
      <c r="AR59" s="149"/>
      <c r="AS59" s="149"/>
      <c r="AT59" s="149"/>
      <c r="AU59" s="278"/>
      <c r="AV59" s="261"/>
      <c r="AW59" s="149"/>
      <c r="AX59" s="125"/>
      <c r="AY59" s="125"/>
      <c r="AZ59" s="126"/>
      <c r="BA59" s="127">
        <f t="shared" si="13"/>
        <v>0</v>
      </c>
      <c r="BB59" s="22" t="str">
        <f t="shared" si="14"/>
        <v>C</v>
      </c>
      <c r="BC59" s="128">
        <f t="shared" si="15"/>
        <v>0</v>
      </c>
      <c r="BD59" s="21" t="str">
        <f t="shared" si="16"/>
        <v>C</v>
      </c>
      <c r="BE59" s="127">
        <f t="shared" si="17"/>
        <v>0</v>
      </c>
      <c r="BF59" s="128">
        <f t="shared" si="18"/>
        <v>0</v>
      </c>
      <c r="BG59" s="128">
        <f t="shared" si="19"/>
        <v>0</v>
      </c>
      <c r="BH59" s="114">
        <f t="shared" si="20"/>
        <v>0</v>
      </c>
      <c r="BI59" s="129">
        <f t="shared" si="21"/>
        <v>0</v>
      </c>
      <c r="BJ59" s="383">
        <f t="shared" si="22"/>
        <v>14.234383637368708</v>
      </c>
      <c r="BK59" s="96"/>
      <c r="BL59" s="97"/>
      <c r="BM59" s="57">
        <f t="shared" si="0"/>
        <v>37</v>
      </c>
      <c r="BN59" s="122">
        <f t="shared" si="1"/>
        <v>0</v>
      </c>
      <c r="BO59" s="448">
        <f t="shared" si="23"/>
        <v>0</v>
      </c>
      <c r="BP59" s="449" t="str">
        <f t="shared" si="55"/>
        <v>C</v>
      </c>
      <c r="BQ59" s="449">
        <f t="shared" si="24"/>
        <v>0</v>
      </c>
      <c r="BR59" s="450" t="str">
        <f t="shared" si="55"/>
        <v>C</v>
      </c>
      <c r="BS59" s="448">
        <f t="shared" si="25"/>
        <v>0</v>
      </c>
      <c r="BT59" s="449">
        <f t="shared" si="26"/>
        <v>0</v>
      </c>
      <c r="BU59" s="449">
        <f t="shared" si="27"/>
        <v>0</v>
      </c>
      <c r="BV59" s="450">
        <f t="shared" si="28"/>
        <v>0</v>
      </c>
      <c r="BW59" s="414">
        <f t="shared" si="29"/>
        <v>0</v>
      </c>
      <c r="BX59" s="434">
        <f t="shared" si="30"/>
        <v>0</v>
      </c>
      <c r="BY59" s="414">
        <f t="shared" si="31"/>
        <v>0</v>
      </c>
      <c r="BZ59" s="435">
        <f t="shared" si="32"/>
        <v>0</v>
      </c>
      <c r="CA59" s="436">
        <f t="shared" si="33"/>
        <v>0</v>
      </c>
      <c r="CB59" s="435">
        <f t="shared" si="34"/>
        <v>0</v>
      </c>
      <c r="CC59" s="436">
        <f t="shared" si="35"/>
        <v>0</v>
      </c>
      <c r="CD59" s="435">
        <f t="shared" si="36"/>
        <v>0</v>
      </c>
      <c r="CE59" s="436">
        <f t="shared" si="37"/>
        <v>0</v>
      </c>
      <c r="CF59" s="435">
        <f t="shared" si="38"/>
        <v>0</v>
      </c>
      <c r="CG59" s="436">
        <f t="shared" si="39"/>
        <v>0</v>
      </c>
      <c r="CH59" s="435">
        <f t="shared" si="40"/>
        <v>0</v>
      </c>
      <c r="CI59" s="436">
        <f t="shared" si="41"/>
        <v>0</v>
      </c>
      <c r="CJ59" s="435">
        <f t="shared" si="42"/>
        <v>0</v>
      </c>
      <c r="CK59" s="436">
        <f t="shared" si="43"/>
        <v>0</v>
      </c>
      <c r="CL59" s="434">
        <f t="shared" si="44"/>
        <v>0</v>
      </c>
      <c r="CM59" s="414">
        <f t="shared" si="45"/>
        <v>0</v>
      </c>
      <c r="CN59" s="435">
        <f t="shared" si="46"/>
        <v>0</v>
      </c>
      <c r="CO59" s="437">
        <f t="shared" si="47"/>
        <v>0</v>
      </c>
      <c r="CP59" s="435">
        <f t="shared" si="48"/>
        <v>0</v>
      </c>
      <c r="CQ59" s="437">
        <f t="shared" si="49"/>
        <v>0</v>
      </c>
      <c r="CR59" s="435">
        <f t="shared" si="50"/>
        <v>0</v>
      </c>
      <c r="CS59" s="436">
        <f t="shared" si="51"/>
        <v>0</v>
      </c>
      <c r="CT59" s="435">
        <f t="shared" si="52"/>
        <v>0</v>
      </c>
      <c r="CU59" s="436">
        <f t="shared" si="53"/>
        <v>0</v>
      </c>
      <c r="CV59" s="438">
        <f t="shared" si="54"/>
        <v>0</v>
      </c>
      <c r="CW59" s="132"/>
      <c r="CX59" s="132"/>
      <c r="CY59" s="132"/>
      <c r="CZ59" s="132"/>
      <c r="DA59" s="132"/>
      <c r="DB59" s="132"/>
      <c r="DC59" s="132"/>
      <c r="DD59" s="132"/>
      <c r="DE59" s="132"/>
      <c r="DF59" s="132"/>
      <c r="DG59" s="132"/>
      <c r="DH59" s="458">
        <v>37</v>
      </c>
      <c r="DI59" s="231">
        <f t="shared" si="3"/>
        <v>37</v>
      </c>
      <c r="DJ59" s="234">
        <f t="shared" si="4"/>
        <v>0</v>
      </c>
      <c r="DK59" s="118">
        <f t="shared" si="5"/>
        <v>0</v>
      </c>
      <c r="DL59" s="119">
        <f t="shared" si="6"/>
        <v>14.234383637368708</v>
      </c>
      <c r="DM59" s="150"/>
      <c r="DN59" s="150"/>
      <c r="DO59" s="150"/>
      <c r="DP59" s="150"/>
      <c r="DQ59" s="150"/>
      <c r="DR59" s="150"/>
      <c r="DS59" s="150"/>
      <c r="EA59" s="133">
        <f t="shared" si="7"/>
        <v>37</v>
      </c>
      <c r="EB59" s="239">
        <f t="shared" si="8"/>
        <v>0</v>
      </c>
      <c r="EC59" s="120">
        <f t="shared" si="9"/>
        <v>0</v>
      </c>
      <c r="ED59" s="121">
        <f t="shared" si="10"/>
        <v>0</v>
      </c>
      <c r="EE59" s="104">
        <f t="shared" si="11"/>
        <v>0</v>
      </c>
    </row>
    <row r="60" spans="1:135" ht="13.2" customHeight="1" x14ac:dyDescent="0.2">
      <c r="A60" s="141">
        <v>38</v>
      </c>
      <c r="B60" s="142"/>
      <c r="C60" s="108">
        <f>アンケート集計!H41</f>
        <v>0</v>
      </c>
      <c r="D60" s="369" t="str">
        <f t="shared" si="12"/>
        <v>C</v>
      </c>
      <c r="E60" s="144"/>
      <c r="F60" s="145"/>
      <c r="G60" s="145"/>
      <c r="H60" s="250"/>
      <c r="I60" s="250"/>
      <c r="J60" s="144"/>
      <c r="K60" s="145"/>
      <c r="L60" s="145"/>
      <c r="M60" s="276"/>
      <c r="N60" s="260"/>
      <c r="O60" s="145"/>
      <c r="P60" s="145"/>
      <c r="Q60" s="250"/>
      <c r="R60" s="275"/>
      <c r="S60" s="276"/>
      <c r="T60" s="260"/>
      <c r="U60" s="145"/>
      <c r="V60" s="250"/>
      <c r="W60" s="275"/>
      <c r="X60" s="276"/>
      <c r="Y60" s="294"/>
      <c r="Z60" s="275"/>
      <c r="AA60" s="145"/>
      <c r="AB60" s="145"/>
      <c r="AC60" s="250"/>
      <c r="AD60" s="144"/>
      <c r="AE60" s="145"/>
      <c r="AF60" s="145"/>
      <c r="AG60" s="145"/>
      <c r="AH60" s="276"/>
      <c r="AI60" s="275"/>
      <c r="AJ60" s="145"/>
      <c r="AK60" s="145"/>
      <c r="AL60" s="276"/>
      <c r="AM60" s="260"/>
      <c r="AN60" s="294"/>
      <c r="AO60" s="145"/>
      <c r="AP60" s="250"/>
      <c r="AQ60" s="275"/>
      <c r="AR60" s="145"/>
      <c r="AS60" s="145"/>
      <c r="AT60" s="145"/>
      <c r="AU60" s="276"/>
      <c r="AV60" s="260"/>
      <c r="AW60" s="145"/>
      <c r="AX60" s="110"/>
      <c r="AY60" s="110"/>
      <c r="AZ60" s="111"/>
      <c r="BA60" s="112">
        <f t="shared" si="13"/>
        <v>0</v>
      </c>
      <c r="BB60" s="368" t="str">
        <f t="shared" si="14"/>
        <v>C</v>
      </c>
      <c r="BC60" s="113">
        <f t="shared" si="15"/>
        <v>0</v>
      </c>
      <c r="BD60" s="369" t="str">
        <f t="shared" si="16"/>
        <v>C</v>
      </c>
      <c r="BE60" s="112">
        <f t="shared" si="17"/>
        <v>0</v>
      </c>
      <c r="BF60" s="113">
        <f t="shared" si="18"/>
        <v>0</v>
      </c>
      <c r="BG60" s="113">
        <f t="shared" si="19"/>
        <v>0</v>
      </c>
      <c r="BH60" s="115">
        <f t="shared" si="20"/>
        <v>0</v>
      </c>
      <c r="BI60" s="116">
        <f t="shared" si="21"/>
        <v>0</v>
      </c>
      <c r="BJ60" s="382">
        <f t="shared" si="22"/>
        <v>14.234383637368708</v>
      </c>
      <c r="BK60" s="96"/>
      <c r="BL60" s="97"/>
      <c r="BM60" s="106">
        <f t="shared" si="0"/>
        <v>38</v>
      </c>
      <c r="BN60" s="107">
        <f t="shared" si="1"/>
        <v>0</v>
      </c>
      <c r="BO60" s="439">
        <f t="shared" si="23"/>
        <v>0</v>
      </c>
      <c r="BP60" s="440" t="str">
        <f t="shared" si="55"/>
        <v>C</v>
      </c>
      <c r="BQ60" s="440">
        <f t="shared" si="24"/>
        <v>0</v>
      </c>
      <c r="BR60" s="441" t="str">
        <f t="shared" si="55"/>
        <v>C</v>
      </c>
      <c r="BS60" s="439">
        <f t="shared" si="25"/>
        <v>0</v>
      </c>
      <c r="BT60" s="440">
        <f t="shared" si="26"/>
        <v>0</v>
      </c>
      <c r="BU60" s="440">
        <f t="shared" si="27"/>
        <v>0</v>
      </c>
      <c r="BV60" s="441">
        <f t="shared" si="28"/>
        <v>0</v>
      </c>
      <c r="BW60" s="442">
        <f t="shared" si="29"/>
        <v>0</v>
      </c>
      <c r="BX60" s="443">
        <f t="shared" si="30"/>
        <v>0</v>
      </c>
      <c r="BY60" s="442">
        <f t="shared" si="31"/>
        <v>0</v>
      </c>
      <c r="BZ60" s="444">
        <f t="shared" si="32"/>
        <v>0</v>
      </c>
      <c r="CA60" s="445">
        <f t="shared" si="33"/>
        <v>0</v>
      </c>
      <c r="CB60" s="444">
        <f t="shared" si="34"/>
        <v>0</v>
      </c>
      <c r="CC60" s="445">
        <f t="shared" si="35"/>
        <v>0</v>
      </c>
      <c r="CD60" s="444">
        <f t="shared" si="36"/>
        <v>0</v>
      </c>
      <c r="CE60" s="445">
        <f t="shared" si="37"/>
        <v>0</v>
      </c>
      <c r="CF60" s="444">
        <f t="shared" si="38"/>
        <v>0</v>
      </c>
      <c r="CG60" s="445">
        <f t="shared" si="39"/>
        <v>0</v>
      </c>
      <c r="CH60" s="444">
        <f t="shared" si="40"/>
        <v>0</v>
      </c>
      <c r="CI60" s="445">
        <f t="shared" si="41"/>
        <v>0</v>
      </c>
      <c r="CJ60" s="444">
        <f t="shared" si="42"/>
        <v>0</v>
      </c>
      <c r="CK60" s="445">
        <f t="shared" si="43"/>
        <v>0</v>
      </c>
      <c r="CL60" s="443">
        <f t="shared" si="44"/>
        <v>0</v>
      </c>
      <c r="CM60" s="442">
        <f t="shared" si="45"/>
        <v>0</v>
      </c>
      <c r="CN60" s="444">
        <f t="shared" si="46"/>
        <v>0</v>
      </c>
      <c r="CO60" s="446">
        <f t="shared" si="47"/>
        <v>0</v>
      </c>
      <c r="CP60" s="444">
        <f t="shared" si="48"/>
        <v>0</v>
      </c>
      <c r="CQ60" s="446">
        <f t="shared" si="49"/>
        <v>0</v>
      </c>
      <c r="CR60" s="444">
        <f t="shared" si="50"/>
        <v>0</v>
      </c>
      <c r="CS60" s="445">
        <f t="shared" si="51"/>
        <v>0</v>
      </c>
      <c r="CT60" s="444">
        <f t="shared" si="52"/>
        <v>0</v>
      </c>
      <c r="CU60" s="445">
        <f t="shared" si="53"/>
        <v>0</v>
      </c>
      <c r="CV60" s="447">
        <f t="shared" si="54"/>
        <v>0</v>
      </c>
      <c r="CW60" s="132"/>
      <c r="CX60" s="132"/>
      <c r="CY60" s="132"/>
      <c r="CZ60" s="132"/>
      <c r="DA60" s="132"/>
      <c r="DB60" s="132"/>
      <c r="DC60" s="132"/>
      <c r="DD60" s="132"/>
      <c r="DE60" s="132"/>
      <c r="DF60" s="132"/>
      <c r="DG60" s="132"/>
      <c r="DH60" s="458">
        <v>38</v>
      </c>
      <c r="DI60" s="231">
        <f t="shared" si="3"/>
        <v>38</v>
      </c>
      <c r="DJ60" s="234">
        <f t="shared" si="4"/>
        <v>0</v>
      </c>
      <c r="DK60" s="118">
        <f t="shared" si="5"/>
        <v>0</v>
      </c>
      <c r="DL60" s="119">
        <f t="shared" si="6"/>
        <v>14.234383637368708</v>
      </c>
      <c r="DM60" s="150"/>
      <c r="DN60" s="150"/>
      <c r="DO60" s="150"/>
      <c r="DP60" s="150"/>
      <c r="DQ60" s="150"/>
      <c r="DR60" s="150"/>
      <c r="DS60" s="150"/>
      <c r="EA60" s="133">
        <f t="shared" si="7"/>
        <v>38</v>
      </c>
      <c r="EB60" s="239">
        <f t="shared" si="8"/>
        <v>0</v>
      </c>
      <c r="EC60" s="120">
        <f t="shared" si="9"/>
        <v>0</v>
      </c>
      <c r="ED60" s="121">
        <f t="shared" si="10"/>
        <v>0</v>
      </c>
      <c r="EE60" s="104">
        <f t="shared" si="11"/>
        <v>0</v>
      </c>
    </row>
    <row r="61" spans="1:135" ht="13.2" customHeight="1" x14ac:dyDescent="0.2">
      <c r="A61" s="73">
        <v>39</v>
      </c>
      <c r="B61" s="147"/>
      <c r="C61" s="123">
        <f>アンケート集計!H42</f>
        <v>0</v>
      </c>
      <c r="D61" s="21" t="str">
        <f t="shared" si="12"/>
        <v>C</v>
      </c>
      <c r="E61" s="148"/>
      <c r="F61" s="149"/>
      <c r="G61" s="149"/>
      <c r="H61" s="251"/>
      <c r="I61" s="251"/>
      <c r="J61" s="148"/>
      <c r="K61" s="149"/>
      <c r="L61" s="149"/>
      <c r="M61" s="278"/>
      <c r="N61" s="261"/>
      <c r="O61" s="149"/>
      <c r="P61" s="149"/>
      <c r="Q61" s="251"/>
      <c r="R61" s="277"/>
      <c r="S61" s="278"/>
      <c r="T61" s="261"/>
      <c r="U61" s="149"/>
      <c r="V61" s="251"/>
      <c r="W61" s="277"/>
      <c r="X61" s="278"/>
      <c r="Y61" s="295"/>
      <c r="Z61" s="277"/>
      <c r="AA61" s="149"/>
      <c r="AB61" s="149"/>
      <c r="AC61" s="251"/>
      <c r="AD61" s="148"/>
      <c r="AE61" s="149"/>
      <c r="AF61" s="149"/>
      <c r="AG61" s="149"/>
      <c r="AH61" s="278"/>
      <c r="AI61" s="277"/>
      <c r="AJ61" s="149"/>
      <c r="AK61" s="149"/>
      <c r="AL61" s="278"/>
      <c r="AM61" s="261"/>
      <c r="AN61" s="295"/>
      <c r="AO61" s="149"/>
      <c r="AP61" s="251"/>
      <c r="AQ61" s="277"/>
      <c r="AR61" s="149"/>
      <c r="AS61" s="149"/>
      <c r="AT61" s="149"/>
      <c r="AU61" s="278"/>
      <c r="AV61" s="261"/>
      <c r="AW61" s="149"/>
      <c r="AX61" s="125"/>
      <c r="AY61" s="125"/>
      <c r="AZ61" s="126"/>
      <c r="BA61" s="127">
        <f t="shared" si="13"/>
        <v>0</v>
      </c>
      <c r="BB61" s="22" t="str">
        <f t="shared" si="14"/>
        <v>C</v>
      </c>
      <c r="BC61" s="128">
        <f t="shared" si="15"/>
        <v>0</v>
      </c>
      <c r="BD61" s="21" t="str">
        <f t="shared" si="16"/>
        <v>C</v>
      </c>
      <c r="BE61" s="127">
        <f t="shared" si="17"/>
        <v>0</v>
      </c>
      <c r="BF61" s="128">
        <f t="shared" si="18"/>
        <v>0</v>
      </c>
      <c r="BG61" s="128">
        <f t="shared" si="19"/>
        <v>0</v>
      </c>
      <c r="BH61" s="114">
        <f t="shared" si="20"/>
        <v>0</v>
      </c>
      <c r="BI61" s="129">
        <f t="shared" si="21"/>
        <v>0</v>
      </c>
      <c r="BJ61" s="383">
        <f t="shared" si="22"/>
        <v>14.234383637368708</v>
      </c>
      <c r="BK61" s="96"/>
      <c r="BL61" s="97"/>
      <c r="BM61" s="57">
        <f t="shared" si="0"/>
        <v>39</v>
      </c>
      <c r="BN61" s="122">
        <f t="shared" si="1"/>
        <v>0</v>
      </c>
      <c r="BO61" s="448">
        <f t="shared" si="23"/>
        <v>0</v>
      </c>
      <c r="BP61" s="449" t="str">
        <f t="shared" si="55"/>
        <v>C</v>
      </c>
      <c r="BQ61" s="449">
        <f t="shared" si="24"/>
        <v>0</v>
      </c>
      <c r="BR61" s="450" t="str">
        <f t="shared" si="55"/>
        <v>C</v>
      </c>
      <c r="BS61" s="448">
        <f t="shared" si="25"/>
        <v>0</v>
      </c>
      <c r="BT61" s="449">
        <f t="shared" si="26"/>
        <v>0</v>
      </c>
      <c r="BU61" s="449">
        <f t="shared" si="27"/>
        <v>0</v>
      </c>
      <c r="BV61" s="450">
        <f t="shared" si="28"/>
        <v>0</v>
      </c>
      <c r="BW61" s="414">
        <f t="shared" si="29"/>
        <v>0</v>
      </c>
      <c r="BX61" s="434">
        <f t="shared" si="30"/>
        <v>0</v>
      </c>
      <c r="BY61" s="414">
        <f t="shared" si="31"/>
        <v>0</v>
      </c>
      <c r="BZ61" s="435">
        <f t="shared" si="32"/>
        <v>0</v>
      </c>
      <c r="CA61" s="436">
        <f t="shared" si="33"/>
        <v>0</v>
      </c>
      <c r="CB61" s="435">
        <f t="shared" si="34"/>
        <v>0</v>
      </c>
      <c r="CC61" s="436">
        <f t="shared" si="35"/>
        <v>0</v>
      </c>
      <c r="CD61" s="435">
        <f t="shared" si="36"/>
        <v>0</v>
      </c>
      <c r="CE61" s="436">
        <f t="shared" si="37"/>
        <v>0</v>
      </c>
      <c r="CF61" s="435">
        <f t="shared" si="38"/>
        <v>0</v>
      </c>
      <c r="CG61" s="436">
        <f t="shared" si="39"/>
        <v>0</v>
      </c>
      <c r="CH61" s="435">
        <f t="shared" si="40"/>
        <v>0</v>
      </c>
      <c r="CI61" s="436">
        <f t="shared" si="41"/>
        <v>0</v>
      </c>
      <c r="CJ61" s="435">
        <f t="shared" si="42"/>
        <v>0</v>
      </c>
      <c r="CK61" s="436">
        <f t="shared" si="43"/>
        <v>0</v>
      </c>
      <c r="CL61" s="434">
        <f t="shared" si="44"/>
        <v>0</v>
      </c>
      <c r="CM61" s="414">
        <f t="shared" si="45"/>
        <v>0</v>
      </c>
      <c r="CN61" s="435">
        <f t="shared" si="46"/>
        <v>0</v>
      </c>
      <c r="CO61" s="437">
        <f t="shared" si="47"/>
        <v>0</v>
      </c>
      <c r="CP61" s="435">
        <f t="shared" si="48"/>
        <v>0</v>
      </c>
      <c r="CQ61" s="437">
        <f t="shared" si="49"/>
        <v>0</v>
      </c>
      <c r="CR61" s="435">
        <f t="shared" si="50"/>
        <v>0</v>
      </c>
      <c r="CS61" s="436">
        <f t="shared" si="51"/>
        <v>0</v>
      </c>
      <c r="CT61" s="435">
        <f t="shared" si="52"/>
        <v>0</v>
      </c>
      <c r="CU61" s="436">
        <f t="shared" si="53"/>
        <v>0</v>
      </c>
      <c r="CV61" s="438">
        <f t="shared" si="54"/>
        <v>0</v>
      </c>
      <c r="CW61" s="132"/>
      <c r="CX61" s="132"/>
      <c r="CY61" s="132"/>
      <c r="CZ61" s="132"/>
      <c r="DA61" s="132"/>
      <c r="DB61" s="132"/>
      <c r="DC61" s="132"/>
      <c r="DD61" s="132"/>
      <c r="DE61" s="132"/>
      <c r="DF61" s="132"/>
      <c r="DG61" s="132"/>
      <c r="DH61" s="458">
        <v>39</v>
      </c>
      <c r="DI61" s="231">
        <f t="shared" si="3"/>
        <v>39</v>
      </c>
      <c r="DJ61" s="234">
        <f t="shared" si="4"/>
        <v>0</v>
      </c>
      <c r="DK61" s="118">
        <f t="shared" si="5"/>
        <v>0</v>
      </c>
      <c r="DL61" s="119">
        <f t="shared" si="6"/>
        <v>14.234383637368708</v>
      </c>
      <c r="DM61" s="150"/>
      <c r="DN61" s="150"/>
      <c r="DO61" s="150"/>
      <c r="DP61" s="150"/>
      <c r="DQ61" s="150"/>
      <c r="DR61" s="150"/>
      <c r="DS61" s="150"/>
      <c r="EA61" s="133">
        <f t="shared" si="7"/>
        <v>39</v>
      </c>
      <c r="EB61" s="239">
        <f t="shared" si="8"/>
        <v>0</v>
      </c>
      <c r="EC61" s="120">
        <f t="shared" si="9"/>
        <v>0</v>
      </c>
      <c r="ED61" s="121">
        <f t="shared" si="10"/>
        <v>0</v>
      </c>
      <c r="EE61" s="104">
        <f t="shared" si="11"/>
        <v>0</v>
      </c>
    </row>
    <row r="62" spans="1:135" ht="13.2" customHeight="1" thickBot="1" x14ac:dyDescent="0.25">
      <c r="A62" s="160">
        <v>40</v>
      </c>
      <c r="B62" s="161"/>
      <c r="C62" s="162">
        <f>アンケート集計!H43</f>
        <v>0</v>
      </c>
      <c r="D62" s="371" t="str">
        <f t="shared" si="12"/>
        <v>C</v>
      </c>
      <c r="E62" s="163"/>
      <c r="F62" s="164"/>
      <c r="G62" s="164"/>
      <c r="H62" s="252"/>
      <c r="I62" s="252"/>
      <c r="J62" s="163"/>
      <c r="K62" s="164"/>
      <c r="L62" s="164"/>
      <c r="M62" s="280"/>
      <c r="N62" s="262"/>
      <c r="O62" s="164"/>
      <c r="P62" s="164"/>
      <c r="Q62" s="252"/>
      <c r="R62" s="279"/>
      <c r="S62" s="280"/>
      <c r="T62" s="262"/>
      <c r="U62" s="164"/>
      <c r="V62" s="252"/>
      <c r="W62" s="279"/>
      <c r="X62" s="280"/>
      <c r="Y62" s="296"/>
      <c r="Z62" s="279"/>
      <c r="AA62" s="164"/>
      <c r="AB62" s="164"/>
      <c r="AC62" s="252"/>
      <c r="AD62" s="163"/>
      <c r="AE62" s="164"/>
      <c r="AF62" s="164"/>
      <c r="AG62" s="164"/>
      <c r="AH62" s="280"/>
      <c r="AI62" s="279"/>
      <c r="AJ62" s="164"/>
      <c r="AK62" s="164"/>
      <c r="AL62" s="280"/>
      <c r="AM62" s="262"/>
      <c r="AN62" s="296"/>
      <c r="AO62" s="164"/>
      <c r="AP62" s="252"/>
      <c r="AQ62" s="279"/>
      <c r="AR62" s="164"/>
      <c r="AS62" s="164"/>
      <c r="AT62" s="164"/>
      <c r="AU62" s="280"/>
      <c r="AV62" s="262"/>
      <c r="AW62" s="164"/>
      <c r="AX62" s="145"/>
      <c r="AY62" s="145"/>
      <c r="AZ62" s="146"/>
      <c r="BA62" s="165">
        <f t="shared" si="13"/>
        <v>0</v>
      </c>
      <c r="BB62" s="370" t="str">
        <f t="shared" si="14"/>
        <v>C</v>
      </c>
      <c r="BC62" s="166">
        <f t="shared" si="15"/>
        <v>0</v>
      </c>
      <c r="BD62" s="371" t="str">
        <f t="shared" si="16"/>
        <v>C</v>
      </c>
      <c r="BE62" s="165">
        <f t="shared" si="17"/>
        <v>0</v>
      </c>
      <c r="BF62" s="166">
        <f t="shared" si="18"/>
        <v>0</v>
      </c>
      <c r="BG62" s="166">
        <f t="shared" si="19"/>
        <v>0</v>
      </c>
      <c r="BH62" s="167">
        <f t="shared" si="20"/>
        <v>0</v>
      </c>
      <c r="BI62" s="168">
        <f t="shared" si="21"/>
        <v>0</v>
      </c>
      <c r="BJ62" s="385">
        <f t="shared" si="22"/>
        <v>14.234383637368708</v>
      </c>
      <c r="BK62" s="96"/>
      <c r="BL62" s="97"/>
      <c r="BM62" s="106">
        <f t="shared" si="0"/>
        <v>40</v>
      </c>
      <c r="BN62" s="161">
        <f t="shared" si="1"/>
        <v>0</v>
      </c>
      <c r="BO62" s="451">
        <f t="shared" si="23"/>
        <v>0</v>
      </c>
      <c r="BP62" s="452" t="str">
        <f t="shared" si="55"/>
        <v>C</v>
      </c>
      <c r="BQ62" s="452">
        <f t="shared" si="24"/>
        <v>0</v>
      </c>
      <c r="BR62" s="453" t="str">
        <f t="shared" si="55"/>
        <v>C</v>
      </c>
      <c r="BS62" s="451">
        <f t="shared" si="25"/>
        <v>0</v>
      </c>
      <c r="BT62" s="452">
        <f t="shared" si="26"/>
        <v>0</v>
      </c>
      <c r="BU62" s="452">
        <f t="shared" si="27"/>
        <v>0</v>
      </c>
      <c r="BV62" s="453">
        <f t="shared" si="28"/>
        <v>0</v>
      </c>
      <c r="BW62" s="442">
        <f t="shared" si="29"/>
        <v>0</v>
      </c>
      <c r="BX62" s="443">
        <f t="shared" si="30"/>
        <v>0</v>
      </c>
      <c r="BY62" s="442">
        <f t="shared" si="31"/>
        <v>0</v>
      </c>
      <c r="BZ62" s="444">
        <f t="shared" si="32"/>
        <v>0</v>
      </c>
      <c r="CA62" s="445">
        <f t="shared" si="33"/>
        <v>0</v>
      </c>
      <c r="CB62" s="444">
        <f t="shared" si="34"/>
        <v>0</v>
      </c>
      <c r="CC62" s="445">
        <f t="shared" si="35"/>
        <v>0</v>
      </c>
      <c r="CD62" s="444">
        <f t="shared" si="36"/>
        <v>0</v>
      </c>
      <c r="CE62" s="445">
        <f t="shared" si="37"/>
        <v>0</v>
      </c>
      <c r="CF62" s="444">
        <f t="shared" si="38"/>
        <v>0</v>
      </c>
      <c r="CG62" s="445">
        <f t="shared" si="39"/>
        <v>0</v>
      </c>
      <c r="CH62" s="444">
        <f t="shared" si="40"/>
        <v>0</v>
      </c>
      <c r="CI62" s="445">
        <f t="shared" si="41"/>
        <v>0</v>
      </c>
      <c r="CJ62" s="444">
        <f t="shared" si="42"/>
        <v>0</v>
      </c>
      <c r="CK62" s="445">
        <f t="shared" si="43"/>
        <v>0</v>
      </c>
      <c r="CL62" s="443">
        <f t="shared" si="44"/>
        <v>0</v>
      </c>
      <c r="CM62" s="442">
        <f t="shared" si="45"/>
        <v>0</v>
      </c>
      <c r="CN62" s="444">
        <f t="shared" si="46"/>
        <v>0</v>
      </c>
      <c r="CO62" s="446">
        <f t="shared" si="47"/>
        <v>0</v>
      </c>
      <c r="CP62" s="444">
        <f t="shared" si="48"/>
        <v>0</v>
      </c>
      <c r="CQ62" s="446">
        <f t="shared" si="49"/>
        <v>0</v>
      </c>
      <c r="CR62" s="444">
        <f t="shared" si="50"/>
        <v>0</v>
      </c>
      <c r="CS62" s="445">
        <f t="shared" si="51"/>
        <v>0</v>
      </c>
      <c r="CT62" s="444">
        <f t="shared" si="52"/>
        <v>0</v>
      </c>
      <c r="CU62" s="445">
        <f t="shared" si="53"/>
        <v>0</v>
      </c>
      <c r="CV62" s="447">
        <f t="shared" si="54"/>
        <v>0</v>
      </c>
      <c r="CW62" s="132"/>
      <c r="CX62" s="132"/>
      <c r="CY62" s="132"/>
      <c r="CZ62" s="132"/>
      <c r="DA62" s="132"/>
      <c r="DB62" s="132"/>
      <c r="DC62" s="132"/>
      <c r="DD62" s="132"/>
      <c r="DE62" s="132"/>
      <c r="DF62" s="132"/>
      <c r="DG62" s="132"/>
      <c r="DH62" s="459">
        <v>40</v>
      </c>
      <c r="DI62" s="232">
        <f t="shared" si="3"/>
        <v>40</v>
      </c>
      <c r="DJ62" s="235">
        <f t="shared" si="4"/>
        <v>0</v>
      </c>
      <c r="DK62" s="170">
        <f t="shared" si="5"/>
        <v>0</v>
      </c>
      <c r="DL62" s="171">
        <f t="shared" si="6"/>
        <v>14.234383637368708</v>
      </c>
      <c r="DM62" s="150"/>
      <c r="DN62" s="150"/>
      <c r="DO62" s="150"/>
      <c r="DP62" s="150"/>
      <c r="DQ62" s="150"/>
      <c r="DR62" s="150"/>
      <c r="DS62" s="150"/>
      <c r="EA62" s="237">
        <f t="shared" si="7"/>
        <v>40</v>
      </c>
      <c r="EB62" s="240">
        <f t="shared" si="8"/>
        <v>0</v>
      </c>
      <c r="EC62" s="172">
        <f t="shared" si="9"/>
        <v>0</v>
      </c>
      <c r="ED62" s="173">
        <f t="shared" si="10"/>
        <v>0</v>
      </c>
      <c r="EE62" s="871">
        <f t="shared" si="11"/>
        <v>0</v>
      </c>
    </row>
    <row r="63" spans="1:135" ht="13.2" customHeight="1" thickBot="1" x14ac:dyDescent="0.25">
      <c r="A63" s="600" t="s">
        <v>121</v>
      </c>
      <c r="B63" s="601"/>
      <c r="C63" s="601"/>
      <c r="D63" s="467">
        <f>COUNTA(A23:A62)</f>
        <v>40</v>
      </c>
      <c r="E63" s="174">
        <f>SUM(E23:E62)</f>
        <v>0</v>
      </c>
      <c r="F63" s="175">
        <f t="shared" ref="F63:AZ63" si="56">SUM(F23:F62)</f>
        <v>0</v>
      </c>
      <c r="G63" s="175">
        <f t="shared" si="56"/>
        <v>0</v>
      </c>
      <c r="H63" s="175">
        <f t="shared" si="56"/>
        <v>0</v>
      </c>
      <c r="I63" s="253">
        <f t="shared" si="56"/>
        <v>0</v>
      </c>
      <c r="J63" s="174">
        <f t="shared" si="56"/>
        <v>0</v>
      </c>
      <c r="K63" s="175">
        <f t="shared" si="56"/>
        <v>0</v>
      </c>
      <c r="L63" s="175">
        <f t="shared" si="56"/>
        <v>0</v>
      </c>
      <c r="M63" s="282">
        <f t="shared" si="56"/>
        <v>0</v>
      </c>
      <c r="N63" s="263">
        <f t="shared" si="56"/>
        <v>0</v>
      </c>
      <c r="O63" s="175">
        <f t="shared" si="56"/>
        <v>0</v>
      </c>
      <c r="P63" s="175">
        <f t="shared" si="56"/>
        <v>0</v>
      </c>
      <c r="Q63" s="253">
        <f t="shared" si="56"/>
        <v>0</v>
      </c>
      <c r="R63" s="281">
        <f t="shared" si="56"/>
        <v>0</v>
      </c>
      <c r="S63" s="282">
        <f t="shared" si="56"/>
        <v>0</v>
      </c>
      <c r="T63" s="263">
        <f t="shared" si="56"/>
        <v>0</v>
      </c>
      <c r="U63" s="175">
        <f t="shared" si="56"/>
        <v>0</v>
      </c>
      <c r="V63" s="253">
        <f t="shared" si="56"/>
        <v>0</v>
      </c>
      <c r="W63" s="281">
        <f t="shared" si="56"/>
        <v>0</v>
      </c>
      <c r="X63" s="282">
        <f t="shared" si="56"/>
        <v>0</v>
      </c>
      <c r="Y63" s="297">
        <f t="shared" si="56"/>
        <v>0</v>
      </c>
      <c r="Z63" s="281">
        <f t="shared" si="56"/>
        <v>0</v>
      </c>
      <c r="AA63" s="175">
        <f t="shared" si="56"/>
        <v>0</v>
      </c>
      <c r="AB63" s="175">
        <f t="shared" si="56"/>
        <v>0</v>
      </c>
      <c r="AC63" s="253">
        <f t="shared" si="56"/>
        <v>0</v>
      </c>
      <c r="AD63" s="174">
        <f t="shared" si="56"/>
        <v>0</v>
      </c>
      <c r="AE63" s="175">
        <f t="shared" si="56"/>
        <v>0</v>
      </c>
      <c r="AF63" s="175">
        <f t="shared" si="56"/>
        <v>0</v>
      </c>
      <c r="AG63" s="175">
        <f t="shared" si="56"/>
        <v>0</v>
      </c>
      <c r="AH63" s="282">
        <f t="shared" si="56"/>
        <v>0</v>
      </c>
      <c r="AI63" s="281">
        <f t="shared" si="56"/>
        <v>0</v>
      </c>
      <c r="AJ63" s="175">
        <f t="shared" si="56"/>
        <v>0</v>
      </c>
      <c r="AK63" s="175">
        <f t="shared" si="56"/>
        <v>0</v>
      </c>
      <c r="AL63" s="282">
        <f t="shared" si="56"/>
        <v>0</v>
      </c>
      <c r="AM63" s="263">
        <f t="shared" si="56"/>
        <v>0</v>
      </c>
      <c r="AN63" s="263">
        <f t="shared" si="56"/>
        <v>0</v>
      </c>
      <c r="AO63" s="263">
        <f t="shared" si="56"/>
        <v>0</v>
      </c>
      <c r="AP63" s="253">
        <f t="shared" si="56"/>
        <v>0</v>
      </c>
      <c r="AQ63" s="281">
        <f t="shared" si="56"/>
        <v>0</v>
      </c>
      <c r="AR63" s="175">
        <f t="shared" si="56"/>
        <v>0</v>
      </c>
      <c r="AS63" s="175">
        <f t="shared" si="56"/>
        <v>0</v>
      </c>
      <c r="AT63" s="175">
        <f t="shared" si="56"/>
        <v>0</v>
      </c>
      <c r="AU63" s="282">
        <f t="shared" si="56"/>
        <v>0</v>
      </c>
      <c r="AV63" s="263">
        <f t="shared" si="56"/>
        <v>0</v>
      </c>
      <c r="AW63" s="175">
        <f t="shared" si="56"/>
        <v>0</v>
      </c>
      <c r="AX63" s="175">
        <f t="shared" si="56"/>
        <v>0</v>
      </c>
      <c r="AY63" s="175">
        <f t="shared" si="56"/>
        <v>0</v>
      </c>
      <c r="AZ63" s="176">
        <f t="shared" si="56"/>
        <v>0</v>
      </c>
      <c r="BA63" s="177"/>
      <c r="BB63" s="178"/>
      <c r="BC63" s="179"/>
      <c r="BD63" s="180"/>
      <c r="BE63" s="181"/>
      <c r="BF63" s="179"/>
      <c r="BG63" s="179"/>
      <c r="BH63" s="178"/>
      <c r="BI63" s="182"/>
      <c r="BJ63" s="525" t="s">
        <v>203</v>
      </c>
      <c r="BK63" s="183"/>
      <c r="BM63" s="609" t="s">
        <v>122</v>
      </c>
      <c r="BN63" s="636"/>
      <c r="BO63" s="221">
        <f>BA64</f>
        <v>0</v>
      </c>
      <c r="BP63" s="194"/>
      <c r="BQ63" s="222">
        <f>BC64</f>
        <v>0</v>
      </c>
      <c r="BR63" s="196"/>
      <c r="BS63" s="221">
        <f>BE64</f>
        <v>0</v>
      </c>
      <c r="BT63" s="222">
        <f t="shared" ref="BT63:BV65" si="57">BF64</f>
        <v>0</v>
      </c>
      <c r="BU63" s="222">
        <f t="shared" si="57"/>
        <v>0</v>
      </c>
      <c r="BV63" s="223">
        <f t="shared" si="57"/>
        <v>0</v>
      </c>
      <c r="BW63" s="184"/>
      <c r="BX63" s="377">
        <f>SUM(BX23:BX62)/$D$63</f>
        <v>0</v>
      </c>
      <c r="BY63" s="200"/>
      <c r="BZ63" s="377">
        <f t="shared" ref="BZ63:CV63" si="58">SUM(BZ23:BZ62)/$D$63</f>
        <v>0</v>
      </c>
      <c r="CA63" s="202"/>
      <c r="CB63" s="378">
        <f t="shared" si="58"/>
        <v>0</v>
      </c>
      <c r="CC63" s="202"/>
      <c r="CD63" s="378">
        <f t="shared" si="58"/>
        <v>0</v>
      </c>
      <c r="CE63" s="202"/>
      <c r="CF63" s="378">
        <f t="shared" si="58"/>
        <v>0</v>
      </c>
      <c r="CG63" s="202"/>
      <c r="CH63" s="378">
        <f t="shared" si="58"/>
        <v>0</v>
      </c>
      <c r="CI63" s="202"/>
      <c r="CJ63" s="378">
        <f t="shared" si="58"/>
        <v>0</v>
      </c>
      <c r="CK63" s="202"/>
      <c r="CL63" s="377">
        <f t="shared" si="58"/>
        <v>0</v>
      </c>
      <c r="CM63" s="200"/>
      <c r="CN63" s="378">
        <f t="shared" si="58"/>
        <v>0</v>
      </c>
      <c r="CO63" s="204"/>
      <c r="CP63" s="378">
        <f t="shared" si="58"/>
        <v>0</v>
      </c>
      <c r="CQ63" s="205"/>
      <c r="CR63" s="378">
        <f>SUM(CR23:CR62)/$D$63</f>
        <v>0</v>
      </c>
      <c r="CS63" s="202"/>
      <c r="CT63" s="378">
        <f t="shared" si="58"/>
        <v>0</v>
      </c>
      <c r="CU63" s="202"/>
      <c r="CV63" s="379">
        <f t="shared" si="58"/>
        <v>0</v>
      </c>
      <c r="CW63" s="132"/>
      <c r="CX63" s="132"/>
      <c r="CY63" s="132"/>
      <c r="CZ63" s="132"/>
      <c r="DA63" s="132"/>
      <c r="DB63" s="132"/>
      <c r="DC63" s="132"/>
      <c r="DD63" s="132"/>
      <c r="DE63" s="132"/>
      <c r="DF63" s="132"/>
      <c r="DG63" s="132"/>
      <c r="DH63" s="132"/>
      <c r="DI63" s="137"/>
      <c r="DJ63" s="150"/>
      <c r="DK63" s="150"/>
      <c r="DL63" s="150"/>
      <c r="DM63" s="150"/>
      <c r="DN63" s="150"/>
      <c r="DO63" s="150"/>
      <c r="DP63" s="150"/>
      <c r="DQ63" s="150"/>
      <c r="DR63" s="150"/>
      <c r="DS63" s="150"/>
    </row>
    <row r="64" spans="1:135" ht="13.2" customHeight="1" thickBot="1" x14ac:dyDescent="0.25">
      <c r="A64" s="602" t="s">
        <v>123</v>
      </c>
      <c r="B64" s="603"/>
      <c r="C64" s="464">
        <f>SUM(C23:C62)/$D$63/10*100</f>
        <v>0</v>
      </c>
      <c r="D64" s="185"/>
      <c r="E64" s="186">
        <f>E63/$D$63*100</f>
        <v>0</v>
      </c>
      <c r="F64" s="187">
        <f t="shared" ref="F64:AZ64" si="59">F63/$D$63*100</f>
        <v>0</v>
      </c>
      <c r="G64" s="187">
        <f t="shared" si="59"/>
        <v>0</v>
      </c>
      <c r="H64" s="187">
        <f t="shared" si="59"/>
        <v>0</v>
      </c>
      <c r="I64" s="254">
        <f t="shared" si="59"/>
        <v>0</v>
      </c>
      <c r="J64" s="186">
        <f t="shared" si="59"/>
        <v>0</v>
      </c>
      <c r="K64" s="187">
        <f t="shared" si="59"/>
        <v>0</v>
      </c>
      <c r="L64" s="187">
        <f t="shared" si="59"/>
        <v>0</v>
      </c>
      <c r="M64" s="284">
        <f t="shared" si="59"/>
        <v>0</v>
      </c>
      <c r="N64" s="264">
        <f t="shared" si="59"/>
        <v>0</v>
      </c>
      <c r="O64" s="187">
        <f t="shared" si="59"/>
        <v>0</v>
      </c>
      <c r="P64" s="187">
        <f t="shared" si="59"/>
        <v>0</v>
      </c>
      <c r="Q64" s="254">
        <f t="shared" si="59"/>
        <v>0</v>
      </c>
      <c r="R64" s="283">
        <f t="shared" si="59"/>
        <v>0</v>
      </c>
      <c r="S64" s="284">
        <f t="shared" si="59"/>
        <v>0</v>
      </c>
      <c r="T64" s="264">
        <f t="shared" si="59"/>
        <v>0</v>
      </c>
      <c r="U64" s="187">
        <f t="shared" si="59"/>
        <v>0</v>
      </c>
      <c r="V64" s="254">
        <f t="shared" si="59"/>
        <v>0</v>
      </c>
      <c r="W64" s="283">
        <f t="shared" si="59"/>
        <v>0</v>
      </c>
      <c r="X64" s="284">
        <f t="shared" si="59"/>
        <v>0</v>
      </c>
      <c r="Y64" s="298">
        <f t="shared" si="59"/>
        <v>0</v>
      </c>
      <c r="Z64" s="283">
        <f t="shared" si="59"/>
        <v>0</v>
      </c>
      <c r="AA64" s="187">
        <f t="shared" si="59"/>
        <v>0</v>
      </c>
      <c r="AB64" s="187">
        <f t="shared" si="59"/>
        <v>0</v>
      </c>
      <c r="AC64" s="254">
        <f t="shared" si="59"/>
        <v>0</v>
      </c>
      <c r="AD64" s="186">
        <f t="shared" si="59"/>
        <v>0</v>
      </c>
      <c r="AE64" s="187">
        <f t="shared" si="59"/>
        <v>0</v>
      </c>
      <c r="AF64" s="187">
        <f t="shared" si="59"/>
        <v>0</v>
      </c>
      <c r="AG64" s="187">
        <f t="shared" si="59"/>
        <v>0</v>
      </c>
      <c r="AH64" s="284">
        <f t="shared" si="59"/>
        <v>0</v>
      </c>
      <c r="AI64" s="283">
        <f t="shared" si="59"/>
        <v>0</v>
      </c>
      <c r="AJ64" s="187">
        <f t="shared" si="59"/>
        <v>0</v>
      </c>
      <c r="AK64" s="187">
        <f t="shared" si="59"/>
        <v>0</v>
      </c>
      <c r="AL64" s="284">
        <f t="shared" si="59"/>
        <v>0</v>
      </c>
      <c r="AM64" s="264">
        <f t="shared" si="59"/>
        <v>0</v>
      </c>
      <c r="AN64" s="264">
        <f t="shared" si="59"/>
        <v>0</v>
      </c>
      <c r="AO64" s="264">
        <f t="shared" si="59"/>
        <v>0</v>
      </c>
      <c r="AP64" s="254">
        <f t="shared" si="59"/>
        <v>0</v>
      </c>
      <c r="AQ64" s="283">
        <f t="shared" si="59"/>
        <v>0</v>
      </c>
      <c r="AR64" s="187">
        <f t="shared" si="59"/>
        <v>0</v>
      </c>
      <c r="AS64" s="187">
        <f t="shared" si="59"/>
        <v>0</v>
      </c>
      <c r="AT64" s="187">
        <f>AT63/$D$63*100</f>
        <v>0</v>
      </c>
      <c r="AU64" s="284">
        <f t="shared" si="59"/>
        <v>0</v>
      </c>
      <c r="AV64" s="264">
        <f t="shared" si="59"/>
        <v>0</v>
      </c>
      <c r="AW64" s="187">
        <f t="shared" si="59"/>
        <v>0</v>
      </c>
      <c r="AX64" s="187">
        <f t="shared" si="59"/>
        <v>0</v>
      </c>
      <c r="AY64" s="187">
        <f t="shared" si="59"/>
        <v>0</v>
      </c>
      <c r="AZ64" s="188">
        <f t="shared" si="59"/>
        <v>0</v>
      </c>
      <c r="BA64" s="224">
        <f>SUM(BA23:BA62)/$D$63/40*100</f>
        <v>0</v>
      </c>
      <c r="BB64" s="225"/>
      <c r="BC64" s="226">
        <f>SUM(BC23:BC62)/$D$63/60*100</f>
        <v>0</v>
      </c>
      <c r="BD64" s="227"/>
      <c r="BE64" s="224">
        <f>SUM(BE23:BE62)/$D$63/40*100</f>
        <v>0</v>
      </c>
      <c r="BF64" s="226">
        <f>SUM(BF23:BF62)/$D$63/20*100</f>
        <v>0</v>
      </c>
      <c r="BG64" s="226">
        <f>SUM(BG23:BG62)/$D$63/20*100</f>
        <v>0</v>
      </c>
      <c r="BH64" s="228">
        <f>SUM(BH23:BH62)/$D$63/20*100</f>
        <v>0</v>
      </c>
      <c r="BI64" s="229">
        <f>SUM(BI23:BI62)/$D$63</f>
        <v>0</v>
      </c>
      <c r="BJ64" s="526"/>
      <c r="BK64" s="183"/>
      <c r="BM64" s="555" t="s">
        <v>124</v>
      </c>
      <c r="BN64" s="556"/>
      <c r="BO64" s="197">
        <f>BA65</f>
        <v>63.2</v>
      </c>
      <c r="BP64" s="194"/>
      <c r="BQ64" s="198">
        <f>BC65</f>
        <v>65.599999999999994</v>
      </c>
      <c r="BR64" s="196"/>
      <c r="BS64" s="197">
        <f>BE65</f>
        <v>63.2</v>
      </c>
      <c r="BT64" s="198">
        <f t="shared" si="57"/>
        <v>72.5</v>
      </c>
      <c r="BU64" s="198">
        <f t="shared" si="57"/>
        <v>64.900000000000006</v>
      </c>
      <c r="BV64" s="209">
        <f>BH65</f>
        <v>59.5</v>
      </c>
      <c r="BW64" s="184"/>
      <c r="BX64" s="377">
        <v>88.1</v>
      </c>
      <c r="BY64" s="200"/>
      <c r="BZ64" s="377">
        <v>75.599999999999994</v>
      </c>
      <c r="CA64" s="202"/>
      <c r="CB64" s="378">
        <v>56.6</v>
      </c>
      <c r="CC64" s="202"/>
      <c r="CD64" s="378">
        <v>64.099999999999994</v>
      </c>
      <c r="CE64" s="202"/>
      <c r="CF64" s="378">
        <v>59.9</v>
      </c>
      <c r="CG64" s="202"/>
      <c r="CH64" s="378">
        <v>66.8</v>
      </c>
      <c r="CI64" s="202"/>
      <c r="CJ64" s="378">
        <v>65.2</v>
      </c>
      <c r="CK64" s="202"/>
      <c r="CL64" s="377">
        <v>57.4</v>
      </c>
      <c r="CM64" s="200"/>
      <c r="CN64" s="378">
        <v>56.8</v>
      </c>
      <c r="CO64" s="204"/>
      <c r="CP64" s="378">
        <v>70.900000000000006</v>
      </c>
      <c r="CQ64" s="205"/>
      <c r="CR64" s="378">
        <v>58.9</v>
      </c>
      <c r="CS64" s="202"/>
      <c r="CT64" s="378">
        <v>60.5</v>
      </c>
      <c r="CU64" s="202"/>
      <c r="CV64" s="379">
        <v>58.5</v>
      </c>
      <c r="CW64" s="132"/>
      <c r="CX64" s="132"/>
      <c r="CY64" s="132"/>
      <c r="CZ64" s="132"/>
      <c r="DA64" s="132"/>
      <c r="DB64" s="132"/>
      <c r="DC64" s="132"/>
      <c r="DD64" s="132"/>
      <c r="DE64" s="132"/>
      <c r="DF64" s="132"/>
      <c r="DG64" s="132"/>
      <c r="DH64" s="132"/>
      <c r="DI64" s="557" t="s">
        <v>125</v>
      </c>
      <c r="DJ64" s="557"/>
      <c r="DK64" s="557"/>
      <c r="DL64" s="557"/>
      <c r="DM64" s="189"/>
      <c r="DN64" s="150"/>
      <c r="DO64" s="150"/>
      <c r="DP64" s="150"/>
      <c r="DQ64" s="150"/>
      <c r="DR64" s="150"/>
      <c r="DS64" s="150"/>
      <c r="EA64" s="243"/>
      <c r="EB64" s="244"/>
      <c r="EC64" s="244"/>
      <c r="ED64" s="244"/>
      <c r="EE64" s="244"/>
    </row>
    <row r="65" spans="1:135" ht="13.2" customHeight="1" thickBot="1" x14ac:dyDescent="0.25">
      <c r="A65" s="555" t="s">
        <v>124</v>
      </c>
      <c r="B65" s="608"/>
      <c r="C65" s="466">
        <v>84.9</v>
      </c>
      <c r="D65" s="190"/>
      <c r="E65" s="191"/>
      <c r="F65" s="192"/>
      <c r="G65" s="192"/>
      <c r="H65" s="192"/>
      <c r="I65" s="192"/>
      <c r="J65" s="192"/>
      <c r="K65" s="192"/>
      <c r="L65" s="192"/>
      <c r="M65" s="192"/>
      <c r="N65" s="192"/>
      <c r="O65" s="192"/>
      <c r="P65" s="192"/>
      <c r="Q65" s="192"/>
      <c r="R65" s="192"/>
      <c r="S65" s="192"/>
      <c r="T65" s="192"/>
      <c r="U65" s="192"/>
      <c r="V65" s="192"/>
      <c r="W65" s="192"/>
      <c r="X65" s="192"/>
      <c r="Y65" s="192"/>
      <c r="Z65" s="192"/>
      <c r="AA65" s="192"/>
      <c r="AB65" s="192"/>
      <c r="AC65" s="192"/>
      <c r="AD65" s="192"/>
      <c r="AE65" s="192"/>
      <c r="AF65" s="192"/>
      <c r="AG65" s="192"/>
      <c r="AH65" s="192"/>
      <c r="AI65" s="192"/>
      <c r="AJ65" s="192"/>
      <c r="AK65" s="192"/>
      <c r="AL65" s="192"/>
      <c r="AM65" s="192"/>
      <c r="AN65" s="192"/>
      <c r="AO65" s="192"/>
      <c r="AP65" s="192"/>
      <c r="AQ65" s="192"/>
      <c r="AR65" s="192"/>
      <c r="AS65" s="192"/>
      <c r="AT65" s="192"/>
      <c r="AU65" s="192"/>
      <c r="AV65" s="192"/>
      <c r="AW65" s="192"/>
      <c r="AX65" s="192"/>
      <c r="AY65" s="192"/>
      <c r="AZ65" s="192"/>
      <c r="BA65" s="197">
        <v>63.2</v>
      </c>
      <c r="BB65" s="194"/>
      <c r="BC65" s="198">
        <v>65.599999999999994</v>
      </c>
      <c r="BD65" s="196"/>
      <c r="BE65" s="197">
        <v>63.2</v>
      </c>
      <c r="BF65" s="198">
        <v>72.5</v>
      </c>
      <c r="BG65" s="198">
        <v>64.900000000000006</v>
      </c>
      <c r="BH65" s="209">
        <v>59.5</v>
      </c>
      <c r="BI65" s="210">
        <v>64.7</v>
      </c>
      <c r="BJ65" s="412">
        <v>18.09</v>
      </c>
      <c r="BK65" s="183"/>
      <c r="BM65" s="609" t="s">
        <v>126</v>
      </c>
      <c r="BN65" s="610"/>
      <c r="BO65" s="193">
        <f>BA66</f>
        <v>-63.2</v>
      </c>
      <c r="BP65" s="194"/>
      <c r="BQ65" s="195">
        <f>BC66</f>
        <v>-65.599999999999994</v>
      </c>
      <c r="BR65" s="196"/>
      <c r="BS65" s="197">
        <f>BE66</f>
        <v>-63.2</v>
      </c>
      <c r="BT65" s="198">
        <f t="shared" si="57"/>
        <v>-72.5</v>
      </c>
      <c r="BU65" s="198">
        <f t="shared" si="57"/>
        <v>-64.900000000000006</v>
      </c>
      <c r="BV65" s="199">
        <f>BH66</f>
        <v>-59.5</v>
      </c>
      <c r="BW65" s="200"/>
      <c r="BX65" s="201">
        <f>BX63-BX64</f>
        <v>-88.1</v>
      </c>
      <c r="BY65" s="200"/>
      <c r="BZ65" s="201">
        <f t="shared" ref="BZ65:CV65" si="60">BZ63-BZ64</f>
        <v>-75.599999999999994</v>
      </c>
      <c r="CA65" s="202"/>
      <c r="CB65" s="203">
        <f t="shared" si="60"/>
        <v>-56.6</v>
      </c>
      <c r="CC65" s="202"/>
      <c r="CD65" s="203">
        <f t="shared" si="60"/>
        <v>-64.099999999999994</v>
      </c>
      <c r="CE65" s="202"/>
      <c r="CF65" s="203">
        <f t="shared" si="60"/>
        <v>-59.9</v>
      </c>
      <c r="CG65" s="202"/>
      <c r="CH65" s="203">
        <f t="shared" si="60"/>
        <v>-66.8</v>
      </c>
      <c r="CI65" s="202"/>
      <c r="CJ65" s="203">
        <f t="shared" si="60"/>
        <v>-65.2</v>
      </c>
      <c r="CK65" s="202"/>
      <c r="CL65" s="201">
        <f t="shared" si="60"/>
        <v>-57.4</v>
      </c>
      <c r="CM65" s="200"/>
      <c r="CN65" s="203">
        <f t="shared" si="60"/>
        <v>-56.8</v>
      </c>
      <c r="CO65" s="204"/>
      <c r="CP65" s="203">
        <f t="shared" si="60"/>
        <v>-70.900000000000006</v>
      </c>
      <c r="CQ65" s="205"/>
      <c r="CR65" s="203">
        <f t="shared" si="60"/>
        <v>-58.9</v>
      </c>
      <c r="CS65" s="202"/>
      <c r="CT65" s="203">
        <f t="shared" si="60"/>
        <v>-60.5</v>
      </c>
      <c r="CU65" s="202"/>
      <c r="CV65" s="206">
        <f t="shared" si="60"/>
        <v>-58.5</v>
      </c>
      <c r="DI65" s="557"/>
      <c r="DJ65" s="557"/>
      <c r="DK65" s="557"/>
      <c r="DL65" s="557"/>
      <c r="DM65" s="189"/>
      <c r="DN65" s="16"/>
      <c r="DO65" s="16"/>
      <c r="DP65" s="16"/>
      <c r="DQ65" s="16"/>
      <c r="DR65" s="16"/>
      <c r="DS65" s="16"/>
      <c r="EA65" s="244"/>
      <c r="EB65" s="244"/>
      <c r="EC65" s="244"/>
      <c r="ED65" s="244"/>
      <c r="EE65" s="244"/>
    </row>
    <row r="66" spans="1:135" ht="13.2" customHeight="1" thickBot="1" x14ac:dyDescent="0.25">
      <c r="A66" s="555" t="s">
        <v>126</v>
      </c>
      <c r="B66" s="608"/>
      <c r="C66" s="463">
        <f>C64-C65</f>
        <v>-84.9</v>
      </c>
      <c r="D66" s="462"/>
      <c r="E66" s="461"/>
      <c r="F66" s="461"/>
      <c r="G66" s="461"/>
      <c r="H66" s="461"/>
      <c r="I66" s="461"/>
      <c r="J66" s="461"/>
      <c r="K66" s="461"/>
      <c r="L66" s="461"/>
      <c r="M66" s="461"/>
      <c r="N66" s="461"/>
      <c r="O66" s="461"/>
      <c r="P66" s="461"/>
      <c r="Q66" s="461"/>
      <c r="R66" s="323"/>
      <c r="S66" s="323"/>
      <c r="T66" s="323"/>
      <c r="U66" s="323"/>
      <c r="V66" s="323"/>
      <c r="W66" s="323"/>
      <c r="X66" s="323"/>
      <c r="Y66" s="323"/>
      <c r="Z66" s="323"/>
      <c r="AA66" s="323"/>
      <c r="AB66" s="323"/>
      <c r="AC66" s="323"/>
      <c r="AD66" s="323"/>
      <c r="AE66" s="323"/>
      <c r="AF66" s="323"/>
      <c r="AG66" s="323"/>
      <c r="AH66" s="323"/>
      <c r="AI66" s="323"/>
      <c r="AJ66" s="323"/>
      <c r="AK66" s="323"/>
      <c r="AL66" s="323"/>
      <c r="AM66" s="208"/>
      <c r="AN66" s="208"/>
      <c r="AO66" s="208"/>
      <c r="AP66" s="208"/>
      <c r="AQ66" s="208"/>
      <c r="AR66" s="208"/>
      <c r="AS66" s="208"/>
      <c r="AT66" s="208"/>
      <c r="AU66" s="208"/>
      <c r="AV66" s="208"/>
      <c r="AW66" s="208"/>
      <c r="AX66" s="208"/>
      <c r="AY66" s="208"/>
      <c r="AZ66" s="208"/>
      <c r="BA66" s="197">
        <f>BA64-BA65</f>
        <v>-63.2</v>
      </c>
      <c r="BB66" s="194"/>
      <c r="BC66" s="198">
        <f>BC64-BC65</f>
        <v>-65.599999999999994</v>
      </c>
      <c r="BD66" s="196"/>
      <c r="BE66" s="197">
        <f>BE64-BE65</f>
        <v>-63.2</v>
      </c>
      <c r="BF66" s="198">
        <f>BF64-BF65</f>
        <v>-72.5</v>
      </c>
      <c r="BG66" s="198">
        <f>BG64-BG65</f>
        <v>-64.900000000000006</v>
      </c>
      <c r="BH66" s="209">
        <f>BH64-BH65</f>
        <v>-59.5</v>
      </c>
      <c r="BI66" s="210">
        <f>BI64-BI65</f>
        <v>-64.7</v>
      </c>
      <c r="BJ66" s="380"/>
      <c r="BK66" s="183"/>
      <c r="BM66" s="211"/>
      <c r="BN66" s="212" t="s">
        <v>127</v>
      </c>
      <c r="BO66" s="213"/>
      <c r="BP66" s="213"/>
      <c r="BQ66" s="213"/>
      <c r="BR66" s="213"/>
      <c r="BS66" s="213"/>
      <c r="BT66" s="213"/>
      <c r="BU66" s="213"/>
      <c r="BV66" s="213"/>
      <c r="BW66" s="214"/>
      <c r="BX66" s="214"/>
      <c r="BY66" s="214"/>
      <c r="BZ66" s="214"/>
      <c r="CA66" s="214"/>
      <c r="CB66" s="214"/>
      <c r="CC66" s="214"/>
      <c r="CD66" s="214"/>
      <c r="CE66" s="214"/>
      <c r="CF66" s="214"/>
      <c r="CG66" s="214"/>
      <c r="CH66" s="214"/>
      <c r="CI66" s="214"/>
      <c r="CJ66" s="214"/>
      <c r="CK66" s="214"/>
      <c r="CL66" s="214"/>
      <c r="CM66" s="214"/>
      <c r="CN66" s="214"/>
      <c r="CO66" s="214"/>
      <c r="CP66" s="214"/>
      <c r="CQ66" s="214"/>
      <c r="CR66" s="214"/>
      <c r="CS66" s="214"/>
      <c r="CT66" s="214"/>
      <c r="CU66" s="214"/>
      <c r="CV66" s="214"/>
      <c r="DI66" s="557"/>
      <c r="DJ66" s="557"/>
      <c r="DK66" s="557"/>
      <c r="DL66" s="557"/>
      <c r="DM66" s="189"/>
      <c r="DN66" s="16"/>
      <c r="DO66" s="16"/>
      <c r="DP66" s="16"/>
      <c r="DQ66" s="16"/>
      <c r="DR66" s="16"/>
      <c r="DS66" s="16"/>
    </row>
    <row r="67" spans="1:135" ht="13.2" customHeight="1" x14ac:dyDescent="0.2">
      <c r="A67" s="607"/>
      <c r="B67" s="607"/>
      <c r="C67" s="215" t="s">
        <v>128</v>
      </c>
      <c r="D67" s="216"/>
      <c r="E67" s="216"/>
      <c r="F67" s="216"/>
      <c r="G67" s="216"/>
      <c r="H67" s="216"/>
      <c r="I67" s="216"/>
      <c r="J67" s="215"/>
      <c r="K67" s="216"/>
      <c r="L67" s="216"/>
      <c r="M67" s="216"/>
      <c r="N67" s="216"/>
      <c r="O67" s="216"/>
      <c r="P67" s="216"/>
      <c r="Q67" s="216"/>
      <c r="R67" s="217"/>
      <c r="S67" s="217"/>
      <c r="T67" s="217" t="s">
        <v>129</v>
      </c>
      <c r="U67" s="217"/>
      <c r="V67" s="217"/>
      <c r="W67" s="217"/>
      <c r="X67" s="217"/>
      <c r="Y67" s="217"/>
      <c r="Z67" s="217"/>
      <c r="AA67" s="217"/>
      <c r="AB67" s="217"/>
      <c r="AC67" s="217"/>
      <c r="AD67" s="217"/>
      <c r="AE67" s="217"/>
      <c r="AF67" s="217" t="s">
        <v>200</v>
      </c>
      <c r="AG67" s="217"/>
      <c r="AH67" s="217"/>
      <c r="AI67" s="217"/>
      <c r="AJ67" s="217"/>
      <c r="AK67" s="217"/>
      <c r="AL67" s="217"/>
      <c r="AM67" s="217"/>
      <c r="AN67" s="302"/>
      <c r="AO67" s="302"/>
      <c r="AP67" s="216"/>
      <c r="AQ67" s="216"/>
      <c r="AR67" s="216"/>
      <c r="AS67" s="216"/>
      <c r="AT67" s="216"/>
      <c r="AU67" s="216"/>
      <c r="AV67" s="216"/>
      <c r="AW67" s="216"/>
      <c r="AX67" s="216"/>
      <c r="AY67" s="216"/>
      <c r="AZ67" s="216"/>
      <c r="BA67" s="216"/>
      <c r="BB67" s="216"/>
      <c r="BC67" s="216"/>
      <c r="BD67" s="216"/>
      <c r="BE67" s="216"/>
      <c r="BF67" s="216"/>
      <c r="BG67" s="216"/>
      <c r="BH67" s="216"/>
      <c r="BI67" s="218"/>
      <c r="BJ67" s="218"/>
      <c r="BK67" s="218"/>
      <c r="BY67" s="153"/>
      <c r="DI67" s="16"/>
      <c r="DJ67" s="219"/>
      <c r="DK67" s="219"/>
      <c r="DL67" s="219"/>
      <c r="DM67" s="219"/>
      <c r="DN67" s="16"/>
      <c r="DO67" s="16"/>
      <c r="DP67" s="16"/>
      <c r="DQ67" s="16"/>
      <c r="DR67" s="16"/>
      <c r="DS67" s="16"/>
    </row>
    <row r="68" spans="1:135" x14ac:dyDescent="0.2">
      <c r="A68" s="591"/>
      <c r="B68" s="591"/>
      <c r="C68" s="592" t="s">
        <v>198</v>
      </c>
      <c r="D68" s="592"/>
      <c r="E68" s="592"/>
      <c r="F68" s="592"/>
      <c r="G68" s="592"/>
      <c r="H68" s="592"/>
      <c r="I68" s="592"/>
      <c r="J68" s="592"/>
      <c r="K68" s="592"/>
      <c r="L68" s="592"/>
      <c r="M68" s="592"/>
      <c r="N68" s="592"/>
      <c r="O68" s="592"/>
      <c r="P68" s="592"/>
      <c r="Q68" s="592"/>
      <c r="R68" s="592"/>
      <c r="S68" s="592"/>
      <c r="T68" s="592"/>
      <c r="U68" s="592"/>
      <c r="V68" s="592"/>
      <c r="W68" s="592"/>
      <c r="X68" s="592"/>
      <c r="Y68" s="592"/>
      <c r="Z68" s="323"/>
      <c r="AA68" s="323"/>
      <c r="AB68" s="323"/>
      <c r="AC68" s="323"/>
      <c r="AD68" s="323"/>
      <c r="AE68" s="323"/>
      <c r="AF68" s="323"/>
      <c r="AG68" s="323"/>
      <c r="AH68" s="323"/>
      <c r="AI68" s="323"/>
      <c r="AJ68" s="323"/>
      <c r="AK68" s="323"/>
      <c r="AL68" s="323"/>
      <c r="AM68" s="323"/>
      <c r="AN68" s="323"/>
      <c r="AO68" s="323"/>
      <c r="AP68" s="323"/>
      <c r="AQ68" s="323"/>
      <c r="AR68" s="323"/>
      <c r="AS68" s="323"/>
      <c r="AT68" s="323"/>
      <c r="AU68" s="323"/>
      <c r="AV68" s="323"/>
      <c r="AW68" s="323"/>
      <c r="AX68" s="323"/>
      <c r="AY68" s="323"/>
      <c r="AZ68" s="323"/>
      <c r="BA68" s="323"/>
      <c r="BB68" s="323"/>
      <c r="BC68" s="323"/>
      <c r="BD68" s="323"/>
      <c r="BE68" s="323"/>
      <c r="BF68" s="323"/>
      <c r="BI68" s="16"/>
      <c r="BJ68" s="16"/>
      <c r="BK68" s="16"/>
      <c r="DI68" s="220"/>
      <c r="DJ68" s="219"/>
      <c r="DK68" s="219"/>
      <c r="DL68" s="219"/>
      <c r="DM68" s="219"/>
      <c r="DN68" s="16"/>
      <c r="DO68" s="16"/>
      <c r="DP68" s="16"/>
      <c r="DQ68" s="16"/>
      <c r="DR68" s="16"/>
      <c r="DS68" s="16"/>
    </row>
    <row r="69" spans="1:135" x14ac:dyDescent="0.2">
      <c r="C69" s="524" t="s">
        <v>226</v>
      </c>
      <c r="D69" s="524"/>
      <c r="E69" s="524"/>
      <c r="F69" s="524"/>
      <c r="G69" s="524"/>
      <c r="H69" s="524"/>
      <c r="I69" s="524"/>
      <c r="J69" s="524"/>
      <c r="K69" s="524"/>
      <c r="L69" s="524"/>
      <c r="M69" s="524"/>
      <c r="N69" s="524"/>
      <c r="O69" s="524"/>
      <c r="P69" s="524"/>
      <c r="Q69" s="524"/>
      <c r="R69" s="524"/>
      <c r="S69" s="524"/>
      <c r="T69" s="524"/>
      <c r="U69" s="524"/>
      <c r="V69" s="524"/>
      <c r="W69" s="524"/>
      <c r="X69" s="524"/>
      <c r="Y69" s="524"/>
      <c r="Z69" s="524"/>
      <c r="AA69" s="524"/>
      <c r="AB69" s="524"/>
      <c r="AC69" s="524"/>
      <c r="AD69" s="524"/>
      <c r="AE69" s="524"/>
      <c r="AF69" s="524"/>
      <c r="AG69" s="524"/>
      <c r="AH69" s="524"/>
      <c r="AI69" s="524"/>
      <c r="AJ69" s="524"/>
      <c r="AK69" s="524"/>
      <c r="AL69" s="524"/>
      <c r="AM69" s="323"/>
      <c r="AN69" s="323"/>
      <c r="AO69" s="323"/>
      <c r="AP69" s="323"/>
      <c r="AQ69" s="323"/>
      <c r="AR69" s="323"/>
      <c r="AS69" s="323"/>
      <c r="AT69" s="323"/>
      <c r="AU69" s="323"/>
      <c r="AV69" s="323"/>
      <c r="AW69" s="323"/>
      <c r="AX69" s="323"/>
      <c r="AY69" s="323"/>
      <c r="AZ69" s="323"/>
      <c r="BA69" s="323"/>
      <c r="BB69" s="323"/>
      <c r="BC69" s="323"/>
      <c r="BD69" s="323"/>
      <c r="BE69" s="323"/>
      <c r="BF69" s="323"/>
      <c r="BG69" s="323"/>
      <c r="BH69" s="323"/>
      <c r="BI69" s="323"/>
      <c r="BJ69" s="323"/>
      <c r="BK69" s="323"/>
      <c r="BL69" s="323"/>
      <c r="BM69" s="323"/>
      <c r="BN69" s="323"/>
      <c r="BO69" s="323"/>
      <c r="BP69" s="323"/>
      <c r="BQ69" s="323"/>
      <c r="DI69" s="16"/>
      <c r="DJ69" s="16"/>
      <c r="DK69" s="16"/>
      <c r="DL69" s="16"/>
      <c r="DM69" s="16"/>
      <c r="DN69" s="16"/>
      <c r="DO69" s="16"/>
      <c r="DP69" s="16"/>
      <c r="DQ69" s="16"/>
      <c r="DR69" s="16"/>
      <c r="DS69" s="16"/>
    </row>
    <row r="70" spans="1:135" x14ac:dyDescent="0.2">
      <c r="C70" s="323" t="s">
        <v>201</v>
      </c>
    </row>
  </sheetData>
  <mergeCells count="302">
    <mergeCell ref="Q7:AE10"/>
    <mergeCell ref="DN28:DO28"/>
    <mergeCell ref="AN19:AN20"/>
    <mergeCell ref="AO19:AO20"/>
    <mergeCell ref="DP28:DQ28"/>
    <mergeCell ref="DN29:DO29"/>
    <mergeCell ref="DP29:DQ29"/>
    <mergeCell ref="W17:W18"/>
    <mergeCell ref="X17:X18"/>
    <mergeCell ref="AH17:AH18"/>
    <mergeCell ref="Y17:Y18"/>
    <mergeCell ref="Z17:Z18"/>
    <mergeCell ref="AA17:AA18"/>
    <mergeCell ref="AM17:AO18"/>
    <mergeCell ref="Z19:Z20"/>
    <mergeCell ref="DH21:DH22"/>
    <mergeCell ref="DJ17:DK18"/>
    <mergeCell ref="BW18:BW21"/>
    <mergeCell ref="BX18:BX21"/>
    <mergeCell ref="BY18:BY21"/>
    <mergeCell ref="BZ18:BZ21"/>
    <mergeCell ref="CA18:CA21"/>
    <mergeCell ref="CB18:CB21"/>
    <mergeCell ref="CC18:CC21"/>
    <mergeCell ref="CQ12:CR12"/>
    <mergeCell ref="DO2:EA4"/>
    <mergeCell ref="DN35:DO35"/>
    <mergeCell ref="DP35:DQ35"/>
    <mergeCell ref="DN36:DO36"/>
    <mergeCell ref="DP36:DQ36"/>
    <mergeCell ref="DN37:DO37"/>
    <mergeCell ref="DP37:DQ37"/>
    <mergeCell ref="DN30:DO30"/>
    <mergeCell ref="DP30:DQ30"/>
    <mergeCell ref="DN31:DO31"/>
    <mergeCell ref="DP31:DQ31"/>
    <mergeCell ref="DN32:DO32"/>
    <mergeCell ref="DP32:DQ32"/>
    <mergeCell ref="DN33:DO33"/>
    <mergeCell ref="DP33:DQ33"/>
    <mergeCell ref="DN34:DO34"/>
    <mergeCell ref="DP34:DQ34"/>
    <mergeCell ref="DX11:EB13"/>
    <mergeCell ref="DN24:DQ25"/>
    <mergeCell ref="DN26:DO26"/>
    <mergeCell ref="DP26:DQ26"/>
    <mergeCell ref="DN27:DO27"/>
    <mergeCell ref="DP27:DQ27"/>
    <mergeCell ref="Q19:Q20"/>
    <mergeCell ref="C1:AB3"/>
    <mergeCell ref="DK4:DK5"/>
    <mergeCell ref="DL4:DM5"/>
    <mergeCell ref="BB5:BI6"/>
    <mergeCell ref="DK6:DK9"/>
    <mergeCell ref="DL6:DM9"/>
    <mergeCell ref="BW12:BX12"/>
    <mergeCell ref="BS13:BS21"/>
    <mergeCell ref="BT13:BT21"/>
    <mergeCell ref="BU13:BU21"/>
    <mergeCell ref="BV13:BV21"/>
    <mergeCell ref="CA13:CB16"/>
    <mergeCell ref="CC13:CD16"/>
    <mergeCell ref="CE13:CF16"/>
    <mergeCell ref="CG13:CH16"/>
    <mergeCell ref="CS12:CT12"/>
    <mergeCell ref="E15:E16"/>
    <mergeCell ref="F15:F16"/>
    <mergeCell ref="G15:G16"/>
    <mergeCell ref="BW13:BX16"/>
    <mergeCell ref="BY13:BZ16"/>
    <mergeCell ref="AT15:AT16"/>
    <mergeCell ref="P19:P20"/>
    <mergeCell ref="ED6:EG7"/>
    <mergeCell ref="AF7:AJ10"/>
    <mergeCell ref="BB7:BI8"/>
    <mergeCell ref="BT7:CI10"/>
    <mergeCell ref="CJ7:CN10"/>
    <mergeCell ref="BB9:BI10"/>
    <mergeCell ref="ED10:EG11"/>
    <mergeCell ref="DP11:DW13"/>
    <mergeCell ref="BB12:BB21"/>
    <mergeCell ref="BC12:BC21"/>
    <mergeCell ref="BD12:BD21"/>
    <mergeCell ref="BI12:BI21"/>
    <mergeCell ref="BJ12:BJ21"/>
    <mergeCell ref="BM12:BM22"/>
    <mergeCell ref="BE13:BE21"/>
    <mergeCell ref="CU12:CV12"/>
    <mergeCell ref="CG12:CH12"/>
    <mergeCell ref="CI12:CJ12"/>
    <mergeCell ref="BN12:BN22"/>
    <mergeCell ref="BO12:BO21"/>
    <mergeCell ref="BP12:BP21"/>
    <mergeCell ref="BQ12:BQ21"/>
    <mergeCell ref="AR15:AR16"/>
    <mergeCell ref="EB18:ED19"/>
    <mergeCell ref="X19:X20"/>
    <mergeCell ref="AB15:AB16"/>
    <mergeCell ref="A12:A22"/>
    <mergeCell ref="B12:B22"/>
    <mergeCell ref="C12:C21"/>
    <mergeCell ref="D12:D21"/>
    <mergeCell ref="E12:AZ13"/>
    <mergeCell ref="BA12:BA21"/>
    <mergeCell ref="E17:E18"/>
    <mergeCell ref="F17:F18"/>
    <mergeCell ref="G17:G18"/>
    <mergeCell ref="J17:J18"/>
    <mergeCell ref="K17:K18"/>
    <mergeCell ref="L17:L18"/>
    <mergeCell ref="M17:M18"/>
    <mergeCell ref="N17:N18"/>
    <mergeCell ref="O17:O18"/>
    <mergeCell ref="P17:P18"/>
    <mergeCell ref="V15:V16"/>
    <mergeCell ref="W15:W16"/>
    <mergeCell ref="J15:J16"/>
    <mergeCell ref="K15:K16"/>
    <mergeCell ref="L15:L16"/>
    <mergeCell ref="H15:I16"/>
    <mergeCell ref="U17:U18"/>
    <mergeCell ref="CK12:CL12"/>
    <mergeCell ref="AH15:AH16"/>
    <mergeCell ref="CM12:CN12"/>
    <mergeCell ref="CO12:CP12"/>
    <mergeCell ref="CE12:CF12"/>
    <mergeCell ref="BR12:BR21"/>
    <mergeCell ref="CL18:CL21"/>
    <mergeCell ref="M15:M16"/>
    <mergeCell ref="N15:N16"/>
    <mergeCell ref="O15:O16"/>
    <mergeCell ref="P15:P16"/>
    <mergeCell ref="Q15:Q16"/>
    <mergeCell ref="BY12:BZ12"/>
    <mergeCell ref="CA12:CB12"/>
    <mergeCell ref="CC12:CD12"/>
    <mergeCell ref="AI15:AI16"/>
    <mergeCell ref="AJ15:AJ16"/>
    <mergeCell ref="X15:X16"/>
    <mergeCell ref="Y15:Y16"/>
    <mergeCell ref="AE15:AE16"/>
    <mergeCell ref="AF15:AF16"/>
    <mergeCell ref="Z15:Z16"/>
    <mergeCell ref="AA15:AA16"/>
    <mergeCell ref="DL21:DL22"/>
    <mergeCell ref="Y19:Y20"/>
    <mergeCell ref="AC17:AC18"/>
    <mergeCell ref="AD17:AD18"/>
    <mergeCell ref="AE17:AE18"/>
    <mergeCell ref="AF17:AF18"/>
    <mergeCell ref="AG17:AG18"/>
    <mergeCell ref="AA19:AA20"/>
    <mergeCell ref="AC19:AC20"/>
    <mergeCell ref="AD19:AD20"/>
    <mergeCell ref="AE19:AE20"/>
    <mergeCell ref="AB17:AB18"/>
    <mergeCell ref="DK21:DK22"/>
    <mergeCell ref="CS18:CS21"/>
    <mergeCell ref="DJ21:DJ22"/>
    <mergeCell ref="CT18:CT21"/>
    <mergeCell ref="CU18:CU21"/>
    <mergeCell ref="CM13:CN16"/>
    <mergeCell ref="CO13:CP16"/>
    <mergeCell ref="CQ13:CR16"/>
    <mergeCell ref="CP18:CP21"/>
    <mergeCell ref="CJ18:CJ21"/>
    <mergeCell ref="CK18:CK21"/>
    <mergeCell ref="AW17:AW18"/>
    <mergeCell ref="AX17:AX18"/>
    <mergeCell ref="AY17:AY18"/>
    <mergeCell ref="AZ15:AZ16"/>
    <mergeCell ref="AV14:AZ14"/>
    <mergeCell ref="CI18:CI21"/>
    <mergeCell ref="CQ18:CQ21"/>
    <mergeCell ref="CR18:CR21"/>
    <mergeCell ref="CD18:CD21"/>
    <mergeCell ref="CE18:CE21"/>
    <mergeCell ref="CF18:CF21"/>
    <mergeCell ref="CM18:CM21"/>
    <mergeCell ref="CN18:CN21"/>
    <mergeCell ref="CO18:CO21"/>
    <mergeCell ref="AW15:AW16"/>
    <mergeCell ref="A65:B65"/>
    <mergeCell ref="BM65:BN65"/>
    <mergeCell ref="A66:B66"/>
    <mergeCell ref="EG23:EI23"/>
    <mergeCell ref="EG25:EJ25"/>
    <mergeCell ref="EG27:EK27"/>
    <mergeCell ref="EA21:EA22"/>
    <mergeCell ref="EB21:EB22"/>
    <mergeCell ref="EC21:EC22"/>
    <mergeCell ref="ED21:ED22"/>
    <mergeCell ref="EE21:EE22"/>
    <mergeCell ref="DN22:DO23"/>
    <mergeCell ref="DP22:DQ23"/>
    <mergeCell ref="DN20:DO21"/>
    <mergeCell ref="DP20:DQ21"/>
    <mergeCell ref="AZ19:AZ20"/>
    <mergeCell ref="DJ19:DL20"/>
    <mergeCell ref="CV18:CV21"/>
    <mergeCell ref="CG18:CG21"/>
    <mergeCell ref="CH18:CH21"/>
    <mergeCell ref="AB19:AB20"/>
    <mergeCell ref="AZ17:AZ18"/>
    <mergeCell ref="BM63:BN63"/>
    <mergeCell ref="DI21:DI22"/>
    <mergeCell ref="A68:B68"/>
    <mergeCell ref="C68:Y68"/>
    <mergeCell ref="AX15:AX16"/>
    <mergeCell ref="AY15:AY16"/>
    <mergeCell ref="AD15:AD16"/>
    <mergeCell ref="AK15:AK16"/>
    <mergeCell ref="AL15:AL16"/>
    <mergeCell ref="AQ15:AQ16"/>
    <mergeCell ref="AU15:AU16"/>
    <mergeCell ref="A63:C63"/>
    <mergeCell ref="A64:B64"/>
    <mergeCell ref="AT19:AT20"/>
    <mergeCell ref="AU19:AU20"/>
    <mergeCell ref="AV19:AV20"/>
    <mergeCell ref="AW19:AW20"/>
    <mergeCell ref="AX19:AX20"/>
    <mergeCell ref="AY19:AY20"/>
    <mergeCell ref="AL19:AL20"/>
    <mergeCell ref="AM19:AM20"/>
    <mergeCell ref="AP19:AP20"/>
    <mergeCell ref="AS17:AS18"/>
    <mergeCell ref="AQ19:AQ20"/>
    <mergeCell ref="A67:B67"/>
    <mergeCell ref="G19:G20"/>
    <mergeCell ref="BM64:BN64"/>
    <mergeCell ref="DI64:DL66"/>
    <mergeCell ref="AR19:AR20"/>
    <mergeCell ref="AS19:AS20"/>
    <mergeCell ref="AF19:AF20"/>
    <mergeCell ref="AG19:AG20"/>
    <mergeCell ref="AH19:AH20"/>
    <mergeCell ref="AI19:AI20"/>
    <mergeCell ref="AJ19:AJ20"/>
    <mergeCell ref="AK19:AK20"/>
    <mergeCell ref="BF13:BF21"/>
    <mergeCell ref="BG13:BG21"/>
    <mergeCell ref="BH13:BH21"/>
    <mergeCell ref="CU13:CV16"/>
    <mergeCell ref="CI13:CJ16"/>
    <mergeCell ref="CK13:CL16"/>
    <mergeCell ref="AM14:AP14"/>
    <mergeCell ref="AQ14:AU14"/>
    <mergeCell ref="AI17:AI18"/>
    <mergeCell ref="AP15:AP16"/>
    <mergeCell ref="AM15:AO16"/>
    <mergeCell ref="CS13:CT16"/>
    <mergeCell ref="AS15:AS16"/>
    <mergeCell ref="AV15:AV16"/>
    <mergeCell ref="C69:AL69"/>
    <mergeCell ref="BJ63:BJ64"/>
    <mergeCell ref="E14:I14"/>
    <mergeCell ref="J14:M14"/>
    <mergeCell ref="N14:Q14"/>
    <mergeCell ref="R14:S14"/>
    <mergeCell ref="T14:V14"/>
    <mergeCell ref="W14:X14"/>
    <mergeCell ref="Z14:AC14"/>
    <mergeCell ref="AD14:AH14"/>
    <mergeCell ref="AI14:AL14"/>
    <mergeCell ref="AJ17:AJ18"/>
    <mergeCell ref="AK17:AK18"/>
    <mergeCell ref="AL17:AL18"/>
    <mergeCell ref="AP17:AP18"/>
    <mergeCell ref="AQ17:AQ18"/>
    <mergeCell ref="AR17:AR18"/>
    <mergeCell ref="AT17:AT18"/>
    <mergeCell ref="AU17:AU18"/>
    <mergeCell ref="AV17:AV18"/>
    <mergeCell ref="AG15:AG16"/>
    <mergeCell ref="E19:E20"/>
    <mergeCell ref="F19:F20"/>
    <mergeCell ref="I19:I20"/>
    <mergeCell ref="AC15:AC16"/>
    <mergeCell ref="J19:J20"/>
    <mergeCell ref="K19:K20"/>
    <mergeCell ref="L19:L20"/>
    <mergeCell ref="M19:M20"/>
    <mergeCell ref="N19:N20"/>
    <mergeCell ref="U19:U20"/>
    <mergeCell ref="V19:V20"/>
    <mergeCell ref="H19:H20"/>
    <mergeCell ref="W19:W20"/>
    <mergeCell ref="V17:V18"/>
    <mergeCell ref="O19:O20"/>
    <mergeCell ref="S19:S20"/>
    <mergeCell ref="T19:T20"/>
    <mergeCell ref="R15:R16"/>
    <mergeCell ref="S15:S16"/>
    <mergeCell ref="U15:U16"/>
    <mergeCell ref="T15:T16"/>
    <mergeCell ref="R19:R20"/>
    <mergeCell ref="H17:I18"/>
    <mergeCell ref="Q17:Q18"/>
    <mergeCell ref="R17:R18"/>
    <mergeCell ref="S17:S18"/>
    <mergeCell ref="T17:T18"/>
  </mergeCells>
  <phoneticPr fontId="1"/>
  <pageMargins left="0.39370078740157483" right="0.19685039370078741" top="0.35433070866141736" bottom="0.19685039370078741" header="0.31496062992125984" footer="0.31496062992125984"/>
  <pageSetup paperSize="8" orientation="landscape" horizontalDpi="0"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R70"/>
  <sheetViews>
    <sheetView zoomScaleNormal="100" zoomScalePageLayoutView="85" workbookViewId="0">
      <pane xSplit="2" ySplit="22" topLeftCell="C23" activePane="bottomRight" state="frozen"/>
      <selection pane="topRight" activeCell="C1" sqref="C1"/>
      <selection pane="bottomLeft" activeCell="A23" sqref="A23"/>
      <selection pane="bottomRight" activeCell="B23" sqref="B23"/>
    </sheetView>
  </sheetViews>
  <sheetFormatPr defaultRowHeight="13.2" x14ac:dyDescent="0.2"/>
  <cols>
    <col min="1" max="1" width="3.109375" customWidth="1"/>
    <col min="2" max="2" width="12.44140625" customWidth="1"/>
    <col min="3" max="3" width="4.44140625" customWidth="1"/>
    <col min="4" max="4" width="2.6640625" customWidth="1"/>
    <col min="5" max="54" width="2.77734375" customWidth="1"/>
    <col min="55" max="55" width="3.77734375" customWidth="1"/>
    <col min="56" max="56" width="2.33203125" customWidth="1"/>
    <col min="57" max="57" width="3.6640625" customWidth="1"/>
    <col min="58" max="58" width="2.44140625" customWidth="1"/>
    <col min="59" max="59" width="3.77734375" customWidth="1"/>
    <col min="60" max="62" width="3.88671875" customWidth="1"/>
    <col min="63" max="63" width="4.88671875" customWidth="1"/>
    <col min="64" max="64" width="4.77734375" customWidth="1"/>
    <col min="65" max="65" width="2.21875" customWidth="1"/>
    <col min="66" max="67" width="3.21875" customWidth="1"/>
    <col min="68" max="68" width="12.33203125" customWidth="1"/>
    <col min="69" max="69" width="4.33203125" customWidth="1"/>
    <col min="70" max="70" width="2.44140625" customWidth="1"/>
    <col min="71" max="71" width="4.33203125" customWidth="1"/>
    <col min="72" max="72" width="2.77734375" customWidth="1"/>
    <col min="73" max="76" width="4.33203125" customWidth="1"/>
    <col min="77" max="111" width="4.109375" customWidth="1"/>
    <col min="112" max="112" width="5" customWidth="1"/>
    <col min="113" max="113" width="4.44140625" customWidth="1"/>
    <col min="114" max="114" width="4.33203125" customWidth="1"/>
    <col min="115" max="115" width="4.6640625" customWidth="1"/>
    <col min="116" max="116" width="12" customWidth="1"/>
    <col min="117" max="119" width="5.88671875" customWidth="1"/>
    <col min="120" max="120" width="6.88671875" customWidth="1"/>
    <col min="121" max="131" width="4.21875" customWidth="1"/>
    <col min="132" max="133" width="4.77734375" customWidth="1"/>
    <col min="134" max="134" width="11.88671875" customWidth="1"/>
    <col min="135" max="135" width="6.21875" customWidth="1"/>
    <col min="136" max="136" width="7.21875" customWidth="1"/>
    <col min="137" max="137" width="9.88671875" customWidth="1"/>
    <col min="138" max="138" width="3.44140625" customWidth="1"/>
    <col min="140" max="140" width="7.77734375" customWidth="1"/>
    <col min="141" max="141" width="6.44140625" customWidth="1"/>
    <col min="142" max="142" width="7.109375" customWidth="1"/>
    <col min="143" max="143" width="7.88671875" customWidth="1"/>
    <col min="144" max="144" width="7.77734375" customWidth="1"/>
    <col min="145" max="145" width="7.88671875" customWidth="1"/>
    <col min="146" max="146" width="6.88671875" customWidth="1"/>
    <col min="147" max="147" width="4" customWidth="1"/>
    <col min="148" max="148" width="2.88671875" customWidth="1"/>
  </cols>
  <sheetData>
    <row r="1" spans="1:139" ht="7.5" customHeight="1" x14ac:dyDescent="0.2">
      <c r="B1" s="38" t="s">
        <v>29</v>
      </c>
      <c r="C1" s="737" t="s">
        <v>30</v>
      </c>
      <c r="D1" s="737"/>
      <c r="E1" s="737"/>
      <c r="F1" s="737"/>
      <c r="G1" s="737"/>
      <c r="H1" s="737"/>
      <c r="I1" s="737"/>
      <c r="J1" s="737"/>
      <c r="K1" s="737"/>
      <c r="L1" s="737"/>
      <c r="M1" s="737"/>
      <c r="N1" s="737"/>
      <c r="O1" s="737"/>
      <c r="P1" s="737"/>
      <c r="Q1" s="737"/>
      <c r="R1" s="737"/>
      <c r="S1" s="737"/>
      <c r="T1" s="737"/>
      <c r="U1" s="737"/>
      <c r="V1" s="737"/>
      <c r="W1" s="737"/>
      <c r="X1" s="737"/>
      <c r="Y1" s="737"/>
      <c r="Z1" s="737"/>
      <c r="AA1" s="737"/>
      <c r="AB1" s="39"/>
      <c r="AC1" s="39"/>
      <c r="AD1" s="39"/>
      <c r="AE1" s="39"/>
      <c r="AF1" s="39"/>
      <c r="AG1" s="39"/>
      <c r="AH1" s="39"/>
      <c r="AI1" s="39"/>
      <c r="AJ1" s="39"/>
      <c r="AK1" s="39"/>
      <c r="AL1" s="39"/>
      <c r="AM1" s="39"/>
      <c r="AN1" s="39"/>
      <c r="AO1" s="39"/>
      <c r="AP1" s="39"/>
      <c r="AQ1" s="39"/>
      <c r="AR1" s="39"/>
      <c r="AS1" s="39"/>
      <c r="AT1" s="39"/>
      <c r="AU1" s="39"/>
      <c r="AV1" s="39"/>
      <c r="AW1" s="39"/>
      <c r="AX1" s="39"/>
      <c r="AY1" s="39"/>
      <c r="AZ1" s="39"/>
      <c r="BA1" s="39"/>
      <c r="BB1" s="39"/>
      <c r="BC1" s="39"/>
      <c r="BD1" s="39"/>
      <c r="BE1" s="39"/>
      <c r="BF1" s="39"/>
      <c r="BK1" s="16"/>
      <c r="BL1" s="16"/>
      <c r="BM1" s="16"/>
      <c r="CW1" s="40"/>
      <c r="CX1" s="40"/>
      <c r="CY1" s="40"/>
      <c r="CZ1" s="40"/>
      <c r="DA1" s="40"/>
      <c r="DB1" s="40"/>
      <c r="DC1" s="40"/>
      <c r="DD1" s="40"/>
      <c r="DE1" s="40"/>
      <c r="DF1" s="40"/>
      <c r="DG1" s="40"/>
      <c r="DH1" s="40"/>
      <c r="DI1" s="40"/>
      <c r="DJ1" s="40"/>
      <c r="DK1" s="40"/>
      <c r="DL1" s="40"/>
      <c r="DM1" s="40"/>
      <c r="DN1" s="40"/>
      <c r="DO1" s="40"/>
      <c r="DP1" s="40"/>
      <c r="DQ1" s="40"/>
      <c r="DR1" s="40"/>
      <c r="DS1" s="40"/>
      <c r="DT1" s="40"/>
      <c r="DU1" s="40"/>
      <c r="EC1" s="16"/>
      <c r="ED1" s="41"/>
      <c r="EE1" s="16"/>
      <c r="EF1" s="16"/>
      <c r="EG1" s="16"/>
    </row>
    <row r="2" spans="1:139" ht="7.5" customHeight="1" x14ac:dyDescent="0.2">
      <c r="B2" s="38"/>
      <c r="C2" s="737"/>
      <c r="D2" s="737"/>
      <c r="E2" s="737"/>
      <c r="F2" s="737"/>
      <c r="G2" s="737"/>
      <c r="H2" s="737"/>
      <c r="I2" s="737"/>
      <c r="J2" s="737"/>
      <c r="K2" s="737"/>
      <c r="L2" s="737"/>
      <c r="M2" s="737"/>
      <c r="N2" s="737"/>
      <c r="O2" s="737"/>
      <c r="P2" s="737"/>
      <c r="Q2" s="737"/>
      <c r="R2" s="737"/>
      <c r="S2" s="737"/>
      <c r="T2" s="737"/>
      <c r="U2" s="737"/>
      <c r="V2" s="737"/>
      <c r="W2" s="737"/>
      <c r="X2" s="737"/>
      <c r="Y2" s="737"/>
      <c r="Z2" s="737"/>
      <c r="AA2" s="737"/>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K2" s="16"/>
      <c r="BL2" s="16"/>
      <c r="BM2" s="16"/>
      <c r="CW2" s="40"/>
      <c r="CX2" s="40"/>
      <c r="CY2" s="40"/>
      <c r="CZ2" s="40"/>
      <c r="DA2" s="40"/>
      <c r="DB2" s="40"/>
      <c r="DC2" s="40"/>
      <c r="DD2" s="40"/>
      <c r="DE2" s="40"/>
      <c r="DF2" s="40"/>
      <c r="DG2" s="40"/>
      <c r="DH2" s="40"/>
      <c r="DI2" s="40"/>
      <c r="DJ2" s="40"/>
      <c r="DK2" s="40"/>
      <c r="DL2" s="40"/>
      <c r="DM2" s="40"/>
      <c r="DN2" s="42"/>
      <c r="DO2" s="40"/>
      <c r="DP2" s="40"/>
      <c r="DQ2" s="746" t="s">
        <v>169</v>
      </c>
      <c r="DR2" s="746"/>
      <c r="DS2" s="746"/>
      <c r="DT2" s="746"/>
      <c r="DU2" s="746"/>
      <c r="DV2" s="746"/>
      <c r="DW2" s="746"/>
      <c r="DX2" s="746"/>
      <c r="DY2" s="746"/>
      <c r="DZ2" s="746"/>
      <c r="EA2" s="746"/>
      <c r="EB2" s="746"/>
      <c r="EC2" s="746"/>
      <c r="ED2" s="41"/>
      <c r="EE2" s="16"/>
      <c r="EF2" s="16"/>
      <c r="EG2" s="16"/>
    </row>
    <row r="3" spans="1:139" ht="7.5" customHeight="1" x14ac:dyDescent="0.2">
      <c r="B3" s="38"/>
      <c r="C3" s="737"/>
      <c r="D3" s="737"/>
      <c r="E3" s="737"/>
      <c r="F3" s="737"/>
      <c r="G3" s="737"/>
      <c r="H3" s="737"/>
      <c r="I3" s="737"/>
      <c r="J3" s="737"/>
      <c r="K3" s="737"/>
      <c r="L3" s="737"/>
      <c r="M3" s="737"/>
      <c r="N3" s="737"/>
      <c r="O3" s="737"/>
      <c r="P3" s="737"/>
      <c r="Q3" s="737"/>
      <c r="R3" s="737"/>
      <c r="S3" s="737"/>
      <c r="T3" s="737"/>
      <c r="U3" s="737"/>
      <c r="V3" s="737"/>
      <c r="W3" s="737"/>
      <c r="X3" s="737"/>
      <c r="Y3" s="737"/>
      <c r="Z3" s="737"/>
      <c r="AA3" s="737"/>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K3" s="16"/>
      <c r="BL3" s="16"/>
      <c r="BM3" s="16"/>
      <c r="CW3" s="40"/>
      <c r="CX3" s="40"/>
      <c r="CY3" s="40"/>
      <c r="CZ3" s="40"/>
      <c r="DA3" s="40"/>
      <c r="DB3" s="40"/>
      <c r="DC3" s="40"/>
      <c r="DD3" s="40"/>
      <c r="DE3" s="40"/>
      <c r="DF3" s="40"/>
      <c r="DG3" s="40"/>
      <c r="DH3" s="40"/>
      <c r="DI3" s="40"/>
      <c r="DJ3" s="40"/>
      <c r="DK3" s="40"/>
      <c r="DL3" s="40"/>
      <c r="DM3" s="40"/>
      <c r="DN3" s="40"/>
      <c r="DO3" s="40"/>
      <c r="DP3" s="40"/>
      <c r="DQ3" s="746"/>
      <c r="DR3" s="746"/>
      <c r="DS3" s="746"/>
      <c r="DT3" s="746"/>
      <c r="DU3" s="746"/>
      <c r="DV3" s="746"/>
      <c r="DW3" s="746"/>
      <c r="DX3" s="746"/>
      <c r="DY3" s="746"/>
      <c r="DZ3" s="746"/>
      <c r="EA3" s="746"/>
      <c r="EB3" s="746"/>
      <c r="EC3" s="746"/>
      <c r="ED3" s="41"/>
      <c r="EE3" s="16"/>
      <c r="EF3" s="16"/>
      <c r="EG3" s="16"/>
    </row>
    <row r="4" spans="1:139" ht="7.5" customHeight="1" x14ac:dyDescent="0.2">
      <c r="BK4" s="16"/>
      <c r="BL4" s="16"/>
      <c r="BM4" s="16"/>
      <c r="CW4" s="40"/>
      <c r="CX4" s="40"/>
      <c r="CY4" s="40"/>
      <c r="CZ4" s="40"/>
      <c r="DA4" s="40"/>
      <c r="DB4" s="40"/>
      <c r="DC4" s="40"/>
      <c r="DD4" s="40"/>
      <c r="DE4" s="40"/>
      <c r="DF4" s="40"/>
      <c r="DG4" s="40"/>
      <c r="DH4" s="40"/>
      <c r="DI4" s="40"/>
      <c r="DJ4" s="40"/>
      <c r="DK4" s="40"/>
      <c r="DL4" s="40"/>
      <c r="DM4" s="738" t="s">
        <v>31</v>
      </c>
      <c r="DN4" s="738" t="s">
        <v>32</v>
      </c>
      <c r="DO4" s="738"/>
      <c r="DP4" s="40"/>
      <c r="DQ4" s="746"/>
      <c r="DR4" s="746"/>
      <c r="DS4" s="746"/>
      <c r="DT4" s="746"/>
      <c r="DU4" s="746"/>
      <c r="DV4" s="746"/>
      <c r="DW4" s="746"/>
      <c r="DX4" s="746"/>
      <c r="DY4" s="746"/>
      <c r="DZ4" s="746"/>
      <c r="EA4" s="746"/>
      <c r="EB4" s="746"/>
      <c r="EC4" s="746"/>
      <c r="ED4" s="41"/>
      <c r="EE4" s="16"/>
      <c r="EF4" s="16"/>
      <c r="EG4" s="16"/>
    </row>
    <row r="5" spans="1:139" ht="7.5" customHeight="1" x14ac:dyDescent="0.2">
      <c r="BD5" s="739" t="s">
        <v>33</v>
      </c>
      <c r="BE5" s="739"/>
      <c r="BF5" s="739"/>
      <c r="BG5" s="739"/>
      <c r="BH5" s="739"/>
      <c r="BI5" s="739"/>
      <c r="BJ5" s="739"/>
      <c r="BK5" s="739"/>
      <c r="BL5" s="43"/>
      <c r="BM5" s="43"/>
      <c r="CW5" s="40"/>
      <c r="CX5" s="40"/>
      <c r="CY5" s="40"/>
      <c r="CZ5" s="40"/>
      <c r="DA5" s="40"/>
      <c r="DB5" s="40"/>
      <c r="DC5" s="40"/>
      <c r="DD5" s="40"/>
      <c r="DE5" s="40"/>
      <c r="DF5" s="40"/>
      <c r="DG5" s="40"/>
      <c r="DH5" s="40"/>
      <c r="DI5" s="40"/>
      <c r="DJ5" s="40"/>
      <c r="DK5" s="40"/>
      <c r="DL5" s="40"/>
      <c r="DM5" s="738"/>
      <c r="DN5" s="738"/>
      <c r="DO5" s="738"/>
      <c r="DP5" s="40"/>
      <c r="DQ5" s="40"/>
      <c r="DR5" s="40"/>
      <c r="DS5" s="40"/>
      <c r="DT5" s="40"/>
      <c r="DU5" s="40"/>
      <c r="DV5" s="40"/>
      <c r="EC5" s="16"/>
      <c r="ED5" s="41"/>
      <c r="EE5" s="16"/>
      <c r="EF5" s="16"/>
      <c r="EG5" s="16"/>
    </row>
    <row r="6" spans="1:139" ht="7.5" customHeight="1" x14ac:dyDescent="0.2">
      <c r="BD6" s="739"/>
      <c r="BE6" s="739"/>
      <c r="BF6" s="739"/>
      <c r="BG6" s="739"/>
      <c r="BH6" s="739"/>
      <c r="BI6" s="739"/>
      <c r="BJ6" s="739"/>
      <c r="BK6" s="739"/>
      <c r="BL6" s="43"/>
      <c r="BM6" s="43"/>
      <c r="BY6" s="44"/>
      <c r="BZ6" s="44"/>
      <c r="CA6" s="44"/>
      <c r="CB6" s="44"/>
      <c r="CC6" s="44"/>
      <c r="CD6" s="44"/>
      <c r="CE6" s="44"/>
      <c r="CF6" s="44"/>
      <c r="CG6" s="44"/>
      <c r="CH6" s="44"/>
      <c r="CI6" s="44"/>
      <c r="CJ6" s="44"/>
      <c r="CK6" s="44"/>
      <c r="CL6" s="44"/>
      <c r="CW6" s="40"/>
      <c r="CX6" s="40"/>
      <c r="CY6" s="40"/>
      <c r="CZ6" s="40"/>
      <c r="DA6" s="40"/>
      <c r="DB6" s="40"/>
      <c r="DC6" s="40"/>
      <c r="DD6" s="40"/>
      <c r="DE6" s="40"/>
      <c r="DF6" s="40"/>
      <c r="DG6" s="40"/>
      <c r="DH6" s="40"/>
      <c r="DI6" s="40"/>
      <c r="DJ6" s="40"/>
      <c r="DK6" s="40"/>
      <c r="DL6" s="40"/>
      <c r="DM6" s="740" t="s">
        <v>171</v>
      </c>
      <c r="DN6" s="741" t="s">
        <v>154</v>
      </c>
      <c r="DO6" s="741"/>
      <c r="DP6" s="40"/>
      <c r="DQ6" s="40"/>
      <c r="DR6" s="40"/>
      <c r="DS6" s="40"/>
      <c r="DT6" s="40"/>
      <c r="DU6" s="40"/>
      <c r="DV6" s="40"/>
      <c r="EC6" s="16"/>
      <c r="ED6" s="41"/>
      <c r="EE6" s="16"/>
      <c r="EF6" s="718" t="s">
        <v>134</v>
      </c>
      <c r="EG6" s="718"/>
      <c r="EH6" s="718"/>
      <c r="EI6" s="718"/>
    </row>
    <row r="7" spans="1:139" ht="8.25" customHeight="1" x14ac:dyDescent="0.15">
      <c r="E7" s="44"/>
      <c r="F7" s="44"/>
      <c r="G7" s="44"/>
      <c r="H7" s="44"/>
      <c r="I7" s="44"/>
      <c r="J7" s="44"/>
      <c r="K7" s="44"/>
      <c r="L7" s="44"/>
      <c r="M7" s="44"/>
      <c r="N7" s="44"/>
      <c r="O7" s="44"/>
      <c r="P7" s="44"/>
      <c r="Q7" s="721" t="s">
        <v>228</v>
      </c>
      <c r="R7" s="721"/>
      <c r="S7" s="721"/>
      <c r="T7" s="721"/>
      <c r="U7" s="721"/>
      <c r="V7" s="721"/>
      <c r="W7" s="721"/>
      <c r="X7" s="721"/>
      <c r="Y7" s="721"/>
      <c r="Z7" s="721"/>
      <c r="AA7" s="721"/>
      <c r="AB7" s="721"/>
      <c r="AC7" s="721"/>
      <c r="AD7" s="721"/>
      <c r="AE7" s="719" t="s">
        <v>34</v>
      </c>
      <c r="AF7" s="719"/>
      <c r="AG7" s="719"/>
      <c r="AH7" s="719"/>
      <c r="AI7" s="719"/>
      <c r="AJ7" s="44"/>
      <c r="AK7" s="44"/>
      <c r="AL7" s="44"/>
      <c r="AM7" s="44"/>
      <c r="AN7" s="44"/>
      <c r="AO7" s="44"/>
      <c r="AP7" s="44"/>
      <c r="AQ7" s="44"/>
      <c r="AR7" s="44"/>
      <c r="AS7" s="44"/>
      <c r="AT7" s="44"/>
      <c r="AU7" s="44"/>
      <c r="AV7" s="44"/>
      <c r="AW7" s="44"/>
      <c r="AX7" s="44"/>
      <c r="AY7" s="44"/>
      <c r="AZ7" s="44"/>
      <c r="BA7" s="44"/>
      <c r="BB7" s="44"/>
      <c r="BC7" s="44"/>
      <c r="BD7" s="720" t="s">
        <v>133</v>
      </c>
      <c r="BE7" s="720"/>
      <c r="BF7" s="720"/>
      <c r="BG7" s="720"/>
      <c r="BH7" s="720"/>
      <c r="BI7" s="720"/>
      <c r="BJ7" s="720"/>
      <c r="BK7" s="720"/>
      <c r="BL7" s="45"/>
      <c r="BM7" s="45"/>
      <c r="BV7" s="721" t="s">
        <v>35</v>
      </c>
      <c r="BW7" s="721"/>
      <c r="BX7" s="721"/>
      <c r="BY7" s="721"/>
      <c r="BZ7" s="721"/>
      <c r="CA7" s="721"/>
      <c r="CB7" s="721"/>
      <c r="CC7" s="721"/>
      <c r="CD7" s="721"/>
      <c r="CE7" s="721"/>
      <c r="CF7" s="721"/>
      <c r="CG7" s="721"/>
      <c r="CH7" s="721"/>
      <c r="CI7" s="721"/>
      <c r="CJ7" s="721"/>
      <c r="CK7" s="721"/>
      <c r="CL7" s="719" t="s">
        <v>34</v>
      </c>
      <c r="CM7" s="719"/>
      <c r="CN7" s="719"/>
      <c r="CO7" s="719"/>
      <c r="CP7" s="719"/>
      <c r="CW7" s="40"/>
      <c r="CX7" s="40"/>
      <c r="CY7" s="40"/>
      <c r="CZ7" s="40"/>
      <c r="DA7" s="40"/>
      <c r="DB7" s="40"/>
      <c r="DC7" s="40"/>
      <c r="DD7" s="40"/>
      <c r="DE7" s="40"/>
      <c r="DF7" s="40"/>
      <c r="DG7" s="40"/>
      <c r="DH7" s="40"/>
      <c r="DI7" s="40"/>
      <c r="DJ7" s="40"/>
      <c r="DK7" s="40"/>
      <c r="DL7" s="40"/>
      <c r="DM7" s="740"/>
      <c r="DN7" s="741"/>
      <c r="DO7" s="741"/>
      <c r="DP7" s="40"/>
      <c r="DQ7" s="40"/>
      <c r="DR7" s="40"/>
      <c r="DS7" s="40"/>
      <c r="DT7" s="40"/>
      <c r="DU7" s="40"/>
      <c r="DV7" s="40"/>
      <c r="EC7" s="16"/>
      <c r="ED7" s="41"/>
      <c r="EE7" s="16"/>
      <c r="EF7" s="718"/>
      <c r="EG7" s="718"/>
      <c r="EH7" s="718"/>
      <c r="EI7" s="718"/>
    </row>
    <row r="8" spans="1:139" ht="8.25" customHeight="1" x14ac:dyDescent="0.15">
      <c r="E8" s="44"/>
      <c r="F8" s="44"/>
      <c r="G8" s="44"/>
      <c r="H8" s="44"/>
      <c r="I8" s="44"/>
      <c r="J8" s="44"/>
      <c r="K8" s="44"/>
      <c r="L8" s="44"/>
      <c r="M8" s="44"/>
      <c r="N8" s="44"/>
      <c r="O8" s="44"/>
      <c r="P8" s="44"/>
      <c r="Q8" s="721"/>
      <c r="R8" s="721"/>
      <c r="S8" s="721"/>
      <c r="T8" s="721"/>
      <c r="U8" s="721"/>
      <c r="V8" s="721"/>
      <c r="W8" s="721"/>
      <c r="X8" s="721"/>
      <c r="Y8" s="721"/>
      <c r="Z8" s="721"/>
      <c r="AA8" s="721"/>
      <c r="AB8" s="721"/>
      <c r="AC8" s="721"/>
      <c r="AD8" s="721"/>
      <c r="AE8" s="719"/>
      <c r="AF8" s="719"/>
      <c r="AG8" s="719"/>
      <c r="AH8" s="719"/>
      <c r="AI8" s="719"/>
      <c r="AJ8" s="44"/>
      <c r="AK8" s="44"/>
      <c r="AL8" s="44"/>
      <c r="AM8" s="44"/>
      <c r="AN8" s="44"/>
      <c r="AO8" s="44"/>
      <c r="AP8" s="44"/>
      <c r="AQ8" s="44"/>
      <c r="AR8" s="44"/>
      <c r="AS8" s="44"/>
      <c r="AT8" s="44"/>
      <c r="AU8" s="44"/>
      <c r="AV8" s="44"/>
      <c r="AW8" s="44"/>
      <c r="AX8" s="44"/>
      <c r="AY8" s="44"/>
      <c r="AZ8" s="44"/>
      <c r="BA8" s="44"/>
      <c r="BB8" s="44"/>
      <c r="BC8" s="44"/>
      <c r="BD8" s="720"/>
      <c r="BE8" s="720"/>
      <c r="BF8" s="720"/>
      <c r="BG8" s="720"/>
      <c r="BH8" s="720"/>
      <c r="BI8" s="720"/>
      <c r="BJ8" s="720"/>
      <c r="BK8" s="720"/>
      <c r="BL8" s="45"/>
      <c r="BM8" s="45"/>
      <c r="BQ8" s="46"/>
      <c r="BR8" s="46"/>
      <c r="BS8" s="46"/>
      <c r="BT8" s="46"/>
      <c r="BU8" s="46"/>
      <c r="BV8" s="721"/>
      <c r="BW8" s="721"/>
      <c r="BX8" s="721"/>
      <c r="BY8" s="721"/>
      <c r="BZ8" s="721"/>
      <c r="CA8" s="721"/>
      <c r="CB8" s="721"/>
      <c r="CC8" s="721"/>
      <c r="CD8" s="721"/>
      <c r="CE8" s="721"/>
      <c r="CF8" s="721"/>
      <c r="CG8" s="721"/>
      <c r="CH8" s="721"/>
      <c r="CI8" s="721"/>
      <c r="CJ8" s="721"/>
      <c r="CK8" s="721"/>
      <c r="CL8" s="719"/>
      <c r="CM8" s="719"/>
      <c r="CN8" s="719"/>
      <c r="CO8" s="719"/>
      <c r="CP8" s="719"/>
      <c r="CW8" s="40"/>
      <c r="CX8" s="40"/>
      <c r="CY8" s="40"/>
      <c r="CZ8" s="40"/>
      <c r="DA8" s="40"/>
      <c r="DB8" s="40"/>
      <c r="DC8" s="40"/>
      <c r="DD8" s="40"/>
      <c r="DE8" s="40"/>
      <c r="DF8" s="40"/>
      <c r="DG8" s="40"/>
      <c r="DH8" s="40"/>
      <c r="DI8" s="40"/>
      <c r="DJ8" s="40"/>
      <c r="DK8" s="40"/>
      <c r="DL8" s="40"/>
      <c r="DM8" s="740"/>
      <c r="DN8" s="741"/>
      <c r="DO8" s="741"/>
      <c r="DP8" s="40"/>
      <c r="DQ8" s="40"/>
      <c r="DR8" s="40"/>
      <c r="DS8" s="40"/>
      <c r="DT8" s="40"/>
      <c r="DU8" s="40"/>
      <c r="DV8" s="40"/>
      <c r="EC8" s="16"/>
      <c r="ED8" s="41"/>
      <c r="EE8" s="16"/>
      <c r="EF8" s="47"/>
      <c r="EG8" s="47"/>
      <c r="EH8" s="48"/>
      <c r="EI8" s="48"/>
    </row>
    <row r="9" spans="1:139" ht="8.25" customHeight="1" x14ac:dyDescent="0.15">
      <c r="E9" s="44"/>
      <c r="F9" s="44"/>
      <c r="G9" s="44"/>
      <c r="H9" s="44"/>
      <c r="I9" s="44"/>
      <c r="J9" s="44"/>
      <c r="K9" s="44"/>
      <c r="L9" s="44"/>
      <c r="M9" s="44"/>
      <c r="N9" s="44"/>
      <c r="O9" s="44"/>
      <c r="P9" s="44"/>
      <c r="Q9" s="721"/>
      <c r="R9" s="721"/>
      <c r="S9" s="721"/>
      <c r="T9" s="721"/>
      <c r="U9" s="721"/>
      <c r="V9" s="721"/>
      <c r="W9" s="721"/>
      <c r="X9" s="721"/>
      <c r="Y9" s="721"/>
      <c r="Z9" s="721"/>
      <c r="AA9" s="721"/>
      <c r="AB9" s="721"/>
      <c r="AC9" s="721"/>
      <c r="AD9" s="721"/>
      <c r="AE9" s="719"/>
      <c r="AF9" s="719"/>
      <c r="AG9" s="719"/>
      <c r="AH9" s="719"/>
      <c r="AI9" s="719"/>
      <c r="AJ9" s="44"/>
      <c r="AK9" s="44"/>
      <c r="AL9" s="44"/>
      <c r="AM9" s="44"/>
      <c r="AN9" s="44"/>
      <c r="AO9" s="44"/>
      <c r="AP9" s="44"/>
      <c r="AQ9" s="44"/>
      <c r="AR9" s="44"/>
      <c r="AS9" s="44"/>
      <c r="AT9" s="44"/>
      <c r="AU9" s="44"/>
      <c r="AV9" s="44"/>
      <c r="AW9" s="44"/>
      <c r="AX9" s="44"/>
      <c r="AY9" s="44"/>
      <c r="AZ9" s="44"/>
      <c r="BA9" s="44"/>
      <c r="BB9" s="44"/>
      <c r="BC9" s="44"/>
      <c r="BD9" s="720" t="s">
        <v>36</v>
      </c>
      <c r="BE9" s="720"/>
      <c r="BF9" s="720"/>
      <c r="BG9" s="720"/>
      <c r="BH9" s="720"/>
      <c r="BI9" s="720"/>
      <c r="BJ9" s="720"/>
      <c r="BK9" s="720"/>
      <c r="BL9" s="49"/>
      <c r="BM9" s="49"/>
      <c r="BP9" s="16"/>
      <c r="BQ9" s="46"/>
      <c r="BR9" s="46"/>
      <c r="BS9" s="46"/>
      <c r="BT9" s="46"/>
      <c r="BU9" s="46"/>
      <c r="BV9" s="721"/>
      <c r="BW9" s="721"/>
      <c r="BX9" s="721"/>
      <c r="BY9" s="721"/>
      <c r="BZ9" s="721"/>
      <c r="CA9" s="721"/>
      <c r="CB9" s="721"/>
      <c r="CC9" s="721"/>
      <c r="CD9" s="721"/>
      <c r="CE9" s="721"/>
      <c r="CF9" s="721"/>
      <c r="CG9" s="721"/>
      <c r="CH9" s="721"/>
      <c r="CI9" s="721"/>
      <c r="CJ9" s="721"/>
      <c r="CK9" s="721"/>
      <c r="CL9" s="719"/>
      <c r="CM9" s="719"/>
      <c r="CN9" s="719"/>
      <c r="CO9" s="719"/>
      <c r="CP9" s="719"/>
      <c r="CW9" s="40"/>
      <c r="CX9" s="40"/>
      <c r="CY9" s="40"/>
      <c r="CZ9" s="40"/>
      <c r="DA9" s="40"/>
      <c r="DB9" s="40"/>
      <c r="DC9" s="40"/>
      <c r="DD9" s="40"/>
      <c r="DE9" s="40"/>
      <c r="DF9" s="40"/>
      <c r="DG9" s="40"/>
      <c r="DH9" s="40"/>
      <c r="DI9" s="40"/>
      <c r="DJ9" s="40"/>
      <c r="DK9" s="40"/>
      <c r="DL9" s="40"/>
      <c r="DM9" s="740"/>
      <c r="DN9" s="741"/>
      <c r="DO9" s="741"/>
      <c r="DS9" s="50"/>
      <c r="DT9" s="50"/>
      <c r="DU9" s="50"/>
      <c r="DV9" s="50"/>
      <c r="DW9" s="50"/>
      <c r="DX9" s="50"/>
      <c r="DY9" s="50"/>
      <c r="DZ9" s="50"/>
      <c r="EA9" s="50"/>
      <c r="EC9" s="16"/>
      <c r="ED9" s="41"/>
      <c r="EE9" s="16"/>
      <c r="EF9" s="48"/>
      <c r="EG9" s="48"/>
      <c r="EH9" s="48"/>
      <c r="EI9" s="48"/>
    </row>
    <row r="10" spans="1:139" ht="8.25" customHeight="1" x14ac:dyDescent="0.2">
      <c r="I10" s="44"/>
      <c r="J10" s="44"/>
      <c r="K10" s="44"/>
      <c r="L10" s="44"/>
      <c r="M10" s="44"/>
      <c r="N10" s="44"/>
      <c r="O10" s="44"/>
      <c r="P10" s="44"/>
      <c r="Q10" s="721"/>
      <c r="R10" s="721"/>
      <c r="S10" s="721"/>
      <c r="T10" s="721"/>
      <c r="U10" s="721"/>
      <c r="V10" s="721"/>
      <c r="W10" s="721"/>
      <c r="X10" s="721"/>
      <c r="Y10" s="721"/>
      <c r="Z10" s="721"/>
      <c r="AA10" s="721"/>
      <c r="AB10" s="721"/>
      <c r="AC10" s="721"/>
      <c r="AD10" s="721"/>
      <c r="AE10" s="719"/>
      <c r="AF10" s="719"/>
      <c r="AG10" s="719"/>
      <c r="AH10" s="719"/>
      <c r="AI10" s="719"/>
      <c r="AJ10" s="44"/>
      <c r="AK10" s="44"/>
      <c r="AL10" s="44"/>
      <c r="BC10" s="51"/>
      <c r="BD10" s="720"/>
      <c r="BE10" s="720"/>
      <c r="BF10" s="720"/>
      <c r="BG10" s="720"/>
      <c r="BH10" s="720"/>
      <c r="BI10" s="720"/>
      <c r="BJ10" s="720"/>
      <c r="BK10" s="720"/>
      <c r="BL10" s="49"/>
      <c r="BM10" s="49"/>
      <c r="BQ10" s="46"/>
      <c r="BR10" s="46"/>
      <c r="BS10" s="46"/>
      <c r="BT10" s="46"/>
      <c r="BU10" s="46"/>
      <c r="BV10" s="721"/>
      <c r="BW10" s="721"/>
      <c r="BX10" s="721"/>
      <c r="BY10" s="721"/>
      <c r="BZ10" s="721"/>
      <c r="CA10" s="721"/>
      <c r="CB10" s="721"/>
      <c r="CC10" s="721"/>
      <c r="CD10" s="721"/>
      <c r="CE10" s="721"/>
      <c r="CF10" s="721"/>
      <c r="CG10" s="721"/>
      <c r="CH10" s="721"/>
      <c r="CI10" s="721"/>
      <c r="CJ10" s="721"/>
      <c r="CK10" s="721"/>
      <c r="CL10" s="719"/>
      <c r="CM10" s="719"/>
      <c r="CN10" s="719"/>
      <c r="CO10" s="719"/>
      <c r="CP10" s="719"/>
      <c r="CQ10" s="52"/>
      <c r="CR10" s="52"/>
      <c r="CS10" s="52"/>
      <c r="CT10" s="52"/>
      <c r="CU10" s="52"/>
      <c r="CV10" s="52"/>
      <c r="CW10" s="40"/>
      <c r="CX10" s="40"/>
      <c r="CY10" s="40"/>
      <c r="CZ10" s="40"/>
      <c r="DA10" s="40"/>
      <c r="DB10" s="40"/>
      <c r="DC10" s="40"/>
      <c r="DD10" s="40"/>
      <c r="DE10" s="40"/>
      <c r="DF10" s="40"/>
      <c r="DG10" s="40"/>
      <c r="DH10" s="40"/>
      <c r="DI10" s="40"/>
      <c r="DJ10" s="40"/>
      <c r="DK10" s="40"/>
      <c r="DL10" s="40"/>
      <c r="DM10" s="40"/>
      <c r="DN10" s="40"/>
      <c r="DO10" s="40"/>
      <c r="DS10" s="50"/>
      <c r="DT10" s="50"/>
      <c r="DU10" s="50"/>
      <c r="DV10" s="50"/>
      <c r="DW10" s="50"/>
      <c r="DX10" s="50"/>
      <c r="DY10" s="50"/>
      <c r="DZ10" s="50"/>
      <c r="EA10" s="50"/>
      <c r="EC10" s="16"/>
      <c r="ED10" s="41"/>
      <c r="EE10" s="16"/>
      <c r="EF10" s="718" t="s">
        <v>37</v>
      </c>
      <c r="EG10" s="718"/>
      <c r="EH10" s="718"/>
      <c r="EI10" s="718"/>
    </row>
    <row r="11" spans="1:139" ht="8.25" customHeight="1" thickBot="1" x14ac:dyDescent="0.25">
      <c r="B11" s="1"/>
      <c r="BK11" s="16"/>
      <c r="BL11" s="16"/>
      <c r="BM11" s="16"/>
      <c r="CW11" s="40"/>
      <c r="CX11" s="40"/>
      <c r="CY11" s="40"/>
      <c r="CZ11" s="40"/>
      <c r="DA11" s="40"/>
      <c r="DB11" s="40"/>
      <c r="DC11" s="40"/>
      <c r="DD11" s="40"/>
      <c r="DE11" s="40"/>
      <c r="DF11" s="40"/>
      <c r="DG11" s="40"/>
      <c r="DH11" s="40"/>
      <c r="DI11" s="40"/>
      <c r="DJ11" s="40"/>
      <c r="DK11" s="40"/>
      <c r="DL11" s="40"/>
      <c r="DM11" s="40"/>
      <c r="DN11" s="40"/>
      <c r="DO11" s="40"/>
      <c r="DR11" s="721" t="s">
        <v>38</v>
      </c>
      <c r="DS11" s="721"/>
      <c r="DT11" s="721"/>
      <c r="DU11" s="721"/>
      <c r="DV11" s="721"/>
      <c r="DW11" s="721"/>
      <c r="DX11" s="721"/>
      <c r="DY11" s="721"/>
      <c r="DZ11" s="763" t="s">
        <v>39</v>
      </c>
      <c r="EA11" s="763"/>
      <c r="EB11" s="763"/>
      <c r="EC11" s="763"/>
      <c r="ED11" s="763"/>
      <c r="EE11" s="16"/>
      <c r="EF11" s="718"/>
      <c r="EG11" s="718"/>
      <c r="EH11" s="718"/>
      <c r="EI11" s="718"/>
    </row>
    <row r="12" spans="1:139" ht="10.5" customHeight="1" x14ac:dyDescent="0.2">
      <c r="A12" s="688" t="s">
        <v>1</v>
      </c>
      <c r="B12" s="691" t="s">
        <v>131</v>
      </c>
      <c r="C12" s="693" t="s">
        <v>151</v>
      </c>
      <c r="D12" s="696" t="s">
        <v>5</v>
      </c>
      <c r="E12" s="698" t="s">
        <v>152</v>
      </c>
      <c r="F12" s="699"/>
      <c r="G12" s="699"/>
      <c r="H12" s="699"/>
      <c r="I12" s="699"/>
      <c r="J12" s="699"/>
      <c r="K12" s="699"/>
      <c r="L12" s="699"/>
      <c r="M12" s="699"/>
      <c r="N12" s="699"/>
      <c r="O12" s="699"/>
      <c r="P12" s="699"/>
      <c r="Q12" s="699"/>
      <c r="R12" s="699"/>
      <c r="S12" s="699"/>
      <c r="T12" s="699"/>
      <c r="U12" s="699"/>
      <c r="V12" s="699"/>
      <c r="W12" s="699"/>
      <c r="X12" s="699"/>
      <c r="Y12" s="699"/>
      <c r="Z12" s="699"/>
      <c r="AA12" s="699"/>
      <c r="AB12" s="699"/>
      <c r="AC12" s="699"/>
      <c r="AD12" s="699"/>
      <c r="AE12" s="699"/>
      <c r="AF12" s="699"/>
      <c r="AG12" s="699"/>
      <c r="AH12" s="699"/>
      <c r="AI12" s="699"/>
      <c r="AJ12" s="699"/>
      <c r="AK12" s="699"/>
      <c r="AL12" s="699"/>
      <c r="AM12" s="699"/>
      <c r="AN12" s="699"/>
      <c r="AO12" s="699"/>
      <c r="AP12" s="699"/>
      <c r="AQ12" s="699"/>
      <c r="AR12" s="699"/>
      <c r="AS12" s="699"/>
      <c r="AT12" s="699"/>
      <c r="AU12" s="699"/>
      <c r="AV12" s="699"/>
      <c r="AW12" s="699"/>
      <c r="AX12" s="699"/>
      <c r="AY12" s="699"/>
      <c r="AZ12" s="699"/>
      <c r="BA12" s="699"/>
      <c r="BB12" s="700"/>
      <c r="BC12" s="704" t="s">
        <v>148</v>
      </c>
      <c r="BD12" s="722" t="s">
        <v>40</v>
      </c>
      <c r="BE12" s="725" t="s">
        <v>143</v>
      </c>
      <c r="BF12" s="675" t="s">
        <v>11</v>
      </c>
      <c r="BG12" s="54">
        <v>1</v>
      </c>
      <c r="BH12" s="53">
        <v>2</v>
      </c>
      <c r="BI12" s="53">
        <v>3</v>
      </c>
      <c r="BJ12" s="55">
        <v>4</v>
      </c>
      <c r="BK12" s="728" t="s">
        <v>2</v>
      </c>
      <c r="BL12" s="728" t="s">
        <v>197</v>
      </c>
      <c r="BM12" s="56"/>
      <c r="BO12" s="688" t="s">
        <v>1</v>
      </c>
      <c r="BP12" s="691" t="s">
        <v>132</v>
      </c>
      <c r="BQ12" s="704" t="s">
        <v>148</v>
      </c>
      <c r="BR12" s="722" t="s">
        <v>40</v>
      </c>
      <c r="BS12" s="725" t="s">
        <v>143</v>
      </c>
      <c r="BT12" s="675" t="s">
        <v>11</v>
      </c>
      <c r="BU12" s="54">
        <v>1</v>
      </c>
      <c r="BV12" s="53">
        <v>2</v>
      </c>
      <c r="BW12" s="53">
        <v>3</v>
      </c>
      <c r="BX12" s="55">
        <v>4</v>
      </c>
      <c r="BY12" s="671" t="s">
        <v>144</v>
      </c>
      <c r="BZ12" s="673"/>
      <c r="CA12" s="683" t="s">
        <v>149</v>
      </c>
      <c r="CB12" s="674"/>
      <c r="CC12" s="669" t="s">
        <v>149</v>
      </c>
      <c r="CD12" s="674"/>
      <c r="CE12" s="669" t="s">
        <v>149</v>
      </c>
      <c r="CF12" s="674"/>
      <c r="CG12" s="669" t="s">
        <v>149</v>
      </c>
      <c r="CH12" s="674"/>
      <c r="CI12" s="669" t="s">
        <v>149</v>
      </c>
      <c r="CJ12" s="670"/>
      <c r="CK12" s="671" t="s">
        <v>194</v>
      </c>
      <c r="CL12" s="672"/>
      <c r="CM12" s="733" t="s">
        <v>195</v>
      </c>
      <c r="CN12" s="672"/>
      <c r="CO12" s="673" t="s">
        <v>195</v>
      </c>
      <c r="CP12" s="672"/>
      <c r="CQ12" s="673" t="s">
        <v>145</v>
      </c>
      <c r="CR12" s="672"/>
      <c r="CS12" s="733" t="s">
        <v>196</v>
      </c>
      <c r="CT12" s="672"/>
      <c r="CU12" s="733" t="s">
        <v>146</v>
      </c>
      <c r="CV12" s="673"/>
      <c r="CW12" s="304"/>
      <c r="CX12" s="40"/>
      <c r="CY12" s="40"/>
      <c r="CZ12" s="40"/>
      <c r="DA12" s="40"/>
      <c r="DB12" s="40"/>
      <c r="DC12" s="40"/>
      <c r="DD12" s="40"/>
      <c r="DE12" s="40"/>
      <c r="DF12" s="40"/>
      <c r="DG12" s="40"/>
      <c r="DH12" s="40"/>
      <c r="DI12" s="40"/>
      <c r="DJ12" s="40"/>
      <c r="DK12" s="40"/>
      <c r="DL12" s="40"/>
      <c r="DM12" s="40"/>
      <c r="DN12" s="40"/>
      <c r="DO12" s="40"/>
      <c r="DP12" s="40"/>
      <c r="DQ12" s="40"/>
      <c r="DR12" s="721"/>
      <c r="DS12" s="721"/>
      <c r="DT12" s="721"/>
      <c r="DU12" s="721"/>
      <c r="DV12" s="721"/>
      <c r="DW12" s="721"/>
      <c r="DX12" s="721"/>
      <c r="DY12" s="721"/>
      <c r="DZ12" s="763"/>
      <c r="EA12" s="763"/>
      <c r="EB12" s="763"/>
      <c r="EC12" s="763"/>
      <c r="ED12" s="763"/>
      <c r="EE12" s="16"/>
      <c r="EF12" s="16"/>
      <c r="EG12" s="16"/>
    </row>
    <row r="13" spans="1:139" ht="10.5" customHeight="1" x14ac:dyDescent="0.2">
      <c r="A13" s="689"/>
      <c r="B13" s="692"/>
      <c r="C13" s="694"/>
      <c r="D13" s="697"/>
      <c r="E13" s="701"/>
      <c r="F13" s="702"/>
      <c r="G13" s="702"/>
      <c r="H13" s="702"/>
      <c r="I13" s="702"/>
      <c r="J13" s="702"/>
      <c r="K13" s="702"/>
      <c r="L13" s="702"/>
      <c r="M13" s="702"/>
      <c r="N13" s="702"/>
      <c r="O13" s="702"/>
      <c r="P13" s="702"/>
      <c r="Q13" s="702"/>
      <c r="R13" s="702"/>
      <c r="S13" s="702"/>
      <c r="T13" s="702"/>
      <c r="U13" s="702"/>
      <c r="V13" s="702"/>
      <c r="W13" s="702"/>
      <c r="X13" s="702"/>
      <c r="Y13" s="702"/>
      <c r="Z13" s="702"/>
      <c r="AA13" s="702"/>
      <c r="AB13" s="702"/>
      <c r="AC13" s="702"/>
      <c r="AD13" s="702"/>
      <c r="AE13" s="702"/>
      <c r="AF13" s="702"/>
      <c r="AG13" s="702"/>
      <c r="AH13" s="702"/>
      <c r="AI13" s="702"/>
      <c r="AJ13" s="702"/>
      <c r="AK13" s="702"/>
      <c r="AL13" s="702"/>
      <c r="AM13" s="702"/>
      <c r="AN13" s="702"/>
      <c r="AO13" s="702"/>
      <c r="AP13" s="702"/>
      <c r="AQ13" s="702"/>
      <c r="AR13" s="702"/>
      <c r="AS13" s="702"/>
      <c r="AT13" s="702"/>
      <c r="AU13" s="702"/>
      <c r="AV13" s="702"/>
      <c r="AW13" s="702"/>
      <c r="AX13" s="702"/>
      <c r="AY13" s="702"/>
      <c r="AZ13" s="702"/>
      <c r="BA13" s="702"/>
      <c r="BB13" s="703"/>
      <c r="BC13" s="705"/>
      <c r="BD13" s="723"/>
      <c r="BE13" s="726"/>
      <c r="BF13" s="676"/>
      <c r="BG13" s="731" t="s">
        <v>41</v>
      </c>
      <c r="BH13" s="562" t="s">
        <v>42</v>
      </c>
      <c r="BI13" s="562" t="s">
        <v>43</v>
      </c>
      <c r="BJ13" s="564" t="s">
        <v>44</v>
      </c>
      <c r="BK13" s="729"/>
      <c r="BL13" s="729"/>
      <c r="BM13" s="56"/>
      <c r="BO13" s="689"/>
      <c r="BP13" s="692"/>
      <c r="BQ13" s="705"/>
      <c r="BR13" s="723"/>
      <c r="BS13" s="726"/>
      <c r="BT13" s="676"/>
      <c r="BU13" s="731" t="s">
        <v>41</v>
      </c>
      <c r="BV13" s="562" t="s">
        <v>42</v>
      </c>
      <c r="BW13" s="562" t="s">
        <v>43</v>
      </c>
      <c r="BX13" s="564" t="s">
        <v>44</v>
      </c>
      <c r="BY13" s="639" t="s">
        <v>45</v>
      </c>
      <c r="BZ13" s="742"/>
      <c r="CA13" s="744" t="s">
        <v>46</v>
      </c>
      <c r="CB13" s="572"/>
      <c r="CC13" s="572" t="s">
        <v>47</v>
      </c>
      <c r="CD13" s="572"/>
      <c r="CE13" s="572" t="s">
        <v>48</v>
      </c>
      <c r="CF13" s="572"/>
      <c r="CG13" s="572" t="s">
        <v>49</v>
      </c>
      <c r="CH13" s="572"/>
      <c r="CI13" s="572" t="s">
        <v>50</v>
      </c>
      <c r="CJ13" s="574"/>
      <c r="CK13" s="639" t="s">
        <v>51</v>
      </c>
      <c r="CL13" s="568"/>
      <c r="CM13" s="568" t="s">
        <v>52</v>
      </c>
      <c r="CN13" s="568"/>
      <c r="CO13" s="641" t="s">
        <v>53</v>
      </c>
      <c r="CP13" s="568"/>
      <c r="CQ13" s="641" t="s">
        <v>54</v>
      </c>
      <c r="CR13" s="568"/>
      <c r="CS13" s="568" t="s">
        <v>55</v>
      </c>
      <c r="CT13" s="568"/>
      <c r="CU13" s="583" t="s">
        <v>56</v>
      </c>
      <c r="CV13" s="776"/>
      <c r="CW13" s="304"/>
      <c r="CX13" s="40"/>
      <c r="CY13" s="40"/>
      <c r="CZ13" s="40"/>
      <c r="DA13" s="40"/>
      <c r="DB13" s="40"/>
      <c r="DC13" s="40"/>
      <c r="DD13" s="40"/>
      <c r="DE13" s="40"/>
      <c r="DF13" s="40"/>
      <c r="DG13" s="40"/>
      <c r="DH13" s="40"/>
      <c r="DI13" s="40"/>
      <c r="DJ13" s="40"/>
      <c r="DK13" s="40"/>
      <c r="DL13" s="40"/>
      <c r="DM13" s="40"/>
      <c r="DN13" s="40"/>
      <c r="DO13" s="40"/>
      <c r="DR13" s="721"/>
      <c r="DS13" s="721"/>
      <c r="DT13" s="721"/>
      <c r="DU13" s="721"/>
      <c r="DV13" s="721"/>
      <c r="DW13" s="721"/>
      <c r="DX13" s="721"/>
      <c r="DY13" s="721"/>
      <c r="DZ13" s="763"/>
      <c r="EA13" s="763"/>
      <c r="EB13" s="763"/>
      <c r="EC13" s="763"/>
      <c r="ED13" s="763"/>
      <c r="EE13" s="16"/>
      <c r="EF13" s="16"/>
      <c r="EG13" s="16"/>
    </row>
    <row r="14" spans="1:139" ht="10.5" customHeight="1" x14ac:dyDescent="0.2">
      <c r="A14" s="689"/>
      <c r="B14" s="692"/>
      <c r="C14" s="694"/>
      <c r="D14" s="697"/>
      <c r="E14" s="527" t="s">
        <v>173</v>
      </c>
      <c r="F14" s="528"/>
      <c r="G14" s="528"/>
      <c r="H14" s="528"/>
      <c r="I14" s="528"/>
      <c r="J14" s="529" t="s">
        <v>174</v>
      </c>
      <c r="K14" s="530"/>
      <c r="L14" s="530"/>
      <c r="M14" s="531"/>
      <c r="N14" s="530" t="s">
        <v>175</v>
      </c>
      <c r="O14" s="530"/>
      <c r="P14" s="530"/>
      <c r="Q14" s="530"/>
      <c r="R14" s="535" t="s">
        <v>176</v>
      </c>
      <c r="S14" s="534"/>
      <c r="T14" s="534"/>
      <c r="U14" s="534"/>
      <c r="V14" s="789"/>
      <c r="W14" s="534" t="s">
        <v>177</v>
      </c>
      <c r="X14" s="534"/>
      <c r="Y14" s="534"/>
      <c r="Z14" s="535" t="s">
        <v>178</v>
      </c>
      <c r="AA14" s="534"/>
      <c r="AB14" s="534"/>
      <c r="AC14" s="534"/>
      <c r="AD14" s="527" t="s">
        <v>188</v>
      </c>
      <c r="AE14" s="528"/>
      <c r="AF14" s="528"/>
      <c r="AG14" s="528"/>
      <c r="AH14" s="536"/>
      <c r="AI14" s="537" t="s">
        <v>180</v>
      </c>
      <c r="AJ14" s="528"/>
      <c r="AK14" s="528"/>
      <c r="AL14" s="536"/>
      <c r="AM14" s="528" t="s">
        <v>181</v>
      </c>
      <c r="AN14" s="528"/>
      <c r="AO14" s="528"/>
      <c r="AP14" s="537" t="s">
        <v>182</v>
      </c>
      <c r="AQ14" s="528"/>
      <c r="AR14" s="536"/>
      <c r="AS14" s="537" t="s">
        <v>183</v>
      </c>
      <c r="AT14" s="528"/>
      <c r="AU14" s="528"/>
      <c r="AV14" s="528"/>
      <c r="AW14" s="536"/>
      <c r="AX14" s="528" t="s">
        <v>184</v>
      </c>
      <c r="AY14" s="528"/>
      <c r="AZ14" s="528"/>
      <c r="BA14" s="528"/>
      <c r="BB14" s="648"/>
      <c r="BC14" s="705"/>
      <c r="BD14" s="723"/>
      <c r="BE14" s="726"/>
      <c r="BF14" s="676"/>
      <c r="BG14" s="731"/>
      <c r="BH14" s="562"/>
      <c r="BI14" s="562"/>
      <c r="BJ14" s="564"/>
      <c r="BK14" s="729"/>
      <c r="BL14" s="729"/>
      <c r="BM14" s="56"/>
      <c r="BN14" s="58"/>
      <c r="BO14" s="689"/>
      <c r="BP14" s="692"/>
      <c r="BQ14" s="705"/>
      <c r="BR14" s="723"/>
      <c r="BS14" s="726"/>
      <c r="BT14" s="676"/>
      <c r="BU14" s="731"/>
      <c r="BV14" s="562"/>
      <c r="BW14" s="562"/>
      <c r="BX14" s="564"/>
      <c r="BY14" s="639"/>
      <c r="BZ14" s="742"/>
      <c r="CA14" s="744"/>
      <c r="CB14" s="572"/>
      <c r="CC14" s="572"/>
      <c r="CD14" s="572"/>
      <c r="CE14" s="572"/>
      <c r="CF14" s="572"/>
      <c r="CG14" s="572"/>
      <c r="CH14" s="572"/>
      <c r="CI14" s="572"/>
      <c r="CJ14" s="574"/>
      <c r="CK14" s="639"/>
      <c r="CL14" s="568"/>
      <c r="CM14" s="568"/>
      <c r="CN14" s="568"/>
      <c r="CO14" s="641"/>
      <c r="CP14" s="568"/>
      <c r="CQ14" s="641"/>
      <c r="CR14" s="568"/>
      <c r="CS14" s="568"/>
      <c r="CT14" s="568"/>
      <c r="CU14" s="585"/>
      <c r="CV14" s="790"/>
      <c r="CW14" s="304"/>
      <c r="CX14" s="40"/>
      <c r="CY14" s="40"/>
      <c r="CZ14" s="40"/>
      <c r="DA14" s="40"/>
      <c r="DB14" s="40"/>
      <c r="DC14" s="40"/>
      <c r="DD14" s="40"/>
      <c r="DE14" s="40"/>
      <c r="DF14" s="40"/>
      <c r="DG14" s="40"/>
      <c r="DH14" s="40"/>
      <c r="DI14" s="40"/>
      <c r="DJ14" s="40"/>
      <c r="DK14" s="40"/>
      <c r="DL14" s="16"/>
      <c r="DM14" s="16"/>
      <c r="DN14" s="40"/>
      <c r="DO14" s="40"/>
      <c r="EC14" s="16"/>
      <c r="ED14" s="41"/>
      <c r="EE14" s="16"/>
      <c r="EF14" s="16"/>
      <c r="EG14" s="16"/>
    </row>
    <row r="15" spans="1:139" ht="10.5" customHeight="1" x14ac:dyDescent="0.2">
      <c r="A15" s="689"/>
      <c r="B15" s="692"/>
      <c r="C15" s="694"/>
      <c r="D15" s="697"/>
      <c r="E15" s="594" t="s">
        <v>58</v>
      </c>
      <c r="F15" s="548" t="s">
        <v>59</v>
      </c>
      <c r="G15" s="548" t="s">
        <v>60</v>
      </c>
      <c r="H15" s="548" t="s">
        <v>61</v>
      </c>
      <c r="I15" s="714" t="s">
        <v>62</v>
      </c>
      <c r="J15" s="712" t="s">
        <v>63</v>
      </c>
      <c r="K15" s="510" t="s">
        <v>64</v>
      </c>
      <c r="L15" s="510" t="s">
        <v>65</v>
      </c>
      <c r="M15" s="508" t="s">
        <v>66</v>
      </c>
      <c r="N15" s="512" t="s">
        <v>67</v>
      </c>
      <c r="O15" s="510" t="s">
        <v>68</v>
      </c>
      <c r="P15" s="510" t="s">
        <v>69</v>
      </c>
      <c r="Q15" s="488" t="s">
        <v>70</v>
      </c>
      <c r="R15" s="506" t="s">
        <v>71</v>
      </c>
      <c r="S15" s="510" t="s">
        <v>72</v>
      </c>
      <c r="T15" s="510" t="s">
        <v>73</v>
      </c>
      <c r="U15" s="510" t="s">
        <v>74</v>
      </c>
      <c r="V15" s="508" t="s">
        <v>75</v>
      </c>
      <c r="W15" s="512" t="s">
        <v>76</v>
      </c>
      <c r="X15" s="510" t="s">
        <v>77</v>
      </c>
      <c r="Y15" s="488" t="s">
        <v>78</v>
      </c>
      <c r="Z15" s="506" t="s">
        <v>79</v>
      </c>
      <c r="AA15" s="510" t="s">
        <v>80</v>
      </c>
      <c r="AB15" s="510" t="s">
        <v>81</v>
      </c>
      <c r="AC15" s="488" t="s">
        <v>82</v>
      </c>
      <c r="AD15" s="594" t="s">
        <v>83</v>
      </c>
      <c r="AE15" s="548" t="s">
        <v>84</v>
      </c>
      <c r="AF15" s="548" t="s">
        <v>85</v>
      </c>
      <c r="AG15" s="548" t="s">
        <v>86</v>
      </c>
      <c r="AH15" s="596" t="s">
        <v>87</v>
      </c>
      <c r="AI15" s="598" t="s">
        <v>88</v>
      </c>
      <c r="AJ15" s="548" t="s">
        <v>89</v>
      </c>
      <c r="AK15" s="548" t="s">
        <v>90</v>
      </c>
      <c r="AL15" s="596" t="s">
        <v>91</v>
      </c>
      <c r="AM15" s="589" t="s">
        <v>92</v>
      </c>
      <c r="AN15" s="548" t="s">
        <v>93</v>
      </c>
      <c r="AO15" s="714" t="s">
        <v>94</v>
      </c>
      <c r="AP15" s="598" t="s">
        <v>95</v>
      </c>
      <c r="AQ15" s="548" t="s">
        <v>96</v>
      </c>
      <c r="AR15" s="596" t="s">
        <v>97</v>
      </c>
      <c r="AS15" s="598" t="s">
        <v>98</v>
      </c>
      <c r="AT15" s="655" t="s">
        <v>135</v>
      </c>
      <c r="AU15" s="548" t="s">
        <v>136</v>
      </c>
      <c r="AV15" s="548" t="s">
        <v>137</v>
      </c>
      <c r="AW15" s="795" t="s">
        <v>138</v>
      </c>
      <c r="AX15" s="589" t="s">
        <v>139</v>
      </c>
      <c r="AY15" s="548" t="s">
        <v>140</v>
      </c>
      <c r="AZ15" s="548" t="s">
        <v>141</v>
      </c>
      <c r="BA15" s="548" t="s">
        <v>142</v>
      </c>
      <c r="BB15" s="646" t="s">
        <v>170</v>
      </c>
      <c r="BC15" s="705"/>
      <c r="BD15" s="723"/>
      <c r="BE15" s="726"/>
      <c r="BF15" s="676"/>
      <c r="BG15" s="731"/>
      <c r="BH15" s="562"/>
      <c r="BI15" s="562"/>
      <c r="BJ15" s="564"/>
      <c r="BK15" s="729"/>
      <c r="BL15" s="729"/>
      <c r="BM15" s="56"/>
      <c r="BO15" s="689"/>
      <c r="BP15" s="692"/>
      <c r="BQ15" s="705"/>
      <c r="BR15" s="723"/>
      <c r="BS15" s="726"/>
      <c r="BT15" s="676"/>
      <c r="BU15" s="731"/>
      <c r="BV15" s="562"/>
      <c r="BW15" s="562"/>
      <c r="BX15" s="564"/>
      <c r="BY15" s="639"/>
      <c r="BZ15" s="742"/>
      <c r="CA15" s="744"/>
      <c r="CB15" s="572"/>
      <c r="CC15" s="572"/>
      <c r="CD15" s="572"/>
      <c r="CE15" s="572"/>
      <c r="CF15" s="572"/>
      <c r="CG15" s="572"/>
      <c r="CH15" s="572"/>
      <c r="CI15" s="572"/>
      <c r="CJ15" s="574"/>
      <c r="CK15" s="639"/>
      <c r="CL15" s="568"/>
      <c r="CM15" s="568"/>
      <c r="CN15" s="568"/>
      <c r="CO15" s="641"/>
      <c r="CP15" s="568"/>
      <c r="CQ15" s="641"/>
      <c r="CR15" s="568"/>
      <c r="CS15" s="568"/>
      <c r="CT15" s="568"/>
      <c r="CU15" s="585"/>
      <c r="CV15" s="790"/>
      <c r="CW15" s="304"/>
      <c r="CX15" s="40"/>
      <c r="CY15" s="40"/>
      <c r="CZ15" s="40"/>
      <c r="DA15" s="40"/>
      <c r="DB15" s="40"/>
      <c r="DC15" s="40"/>
      <c r="DD15" s="40"/>
      <c r="DE15" s="40"/>
      <c r="DF15" s="40"/>
      <c r="DG15" s="40"/>
      <c r="DH15" s="40"/>
      <c r="DI15" s="40"/>
      <c r="DJ15" s="40"/>
      <c r="DK15" s="40"/>
      <c r="DL15" s="40"/>
      <c r="DM15" s="40"/>
      <c r="DN15" s="40"/>
      <c r="DO15" s="40"/>
      <c r="DP15" s="40"/>
      <c r="DQ15" s="16"/>
      <c r="DR15" s="40"/>
      <c r="DS15" s="40"/>
      <c r="DT15" s="40"/>
      <c r="DU15" s="40"/>
      <c r="EC15" s="16"/>
      <c r="ED15" s="41"/>
      <c r="EE15" s="16"/>
      <c r="EF15" s="16"/>
      <c r="EG15" s="16"/>
    </row>
    <row r="16" spans="1:139" ht="10.5" customHeight="1" x14ac:dyDescent="0.2">
      <c r="A16" s="689"/>
      <c r="B16" s="692"/>
      <c r="C16" s="694"/>
      <c r="D16" s="697"/>
      <c r="E16" s="595"/>
      <c r="F16" s="593"/>
      <c r="G16" s="593"/>
      <c r="H16" s="593"/>
      <c r="I16" s="716"/>
      <c r="J16" s="713"/>
      <c r="K16" s="687"/>
      <c r="L16" s="511"/>
      <c r="M16" s="681"/>
      <c r="N16" s="513"/>
      <c r="O16" s="511"/>
      <c r="P16" s="511"/>
      <c r="Q16" s="682"/>
      <c r="R16" s="792"/>
      <c r="S16" s="511"/>
      <c r="T16" s="511"/>
      <c r="U16" s="511"/>
      <c r="V16" s="681"/>
      <c r="W16" s="513"/>
      <c r="X16" s="511"/>
      <c r="Y16" s="489"/>
      <c r="Z16" s="686"/>
      <c r="AA16" s="687"/>
      <c r="AB16" s="687"/>
      <c r="AC16" s="489"/>
      <c r="AD16" s="595"/>
      <c r="AE16" s="593"/>
      <c r="AF16" s="549"/>
      <c r="AG16" s="593"/>
      <c r="AH16" s="597"/>
      <c r="AI16" s="799"/>
      <c r="AJ16" s="593"/>
      <c r="AK16" s="593"/>
      <c r="AL16" s="597"/>
      <c r="AM16" s="590"/>
      <c r="AN16" s="593"/>
      <c r="AO16" s="794"/>
      <c r="AP16" s="799"/>
      <c r="AQ16" s="593"/>
      <c r="AR16" s="597"/>
      <c r="AS16" s="599"/>
      <c r="AT16" s="593"/>
      <c r="AU16" s="593"/>
      <c r="AV16" s="593"/>
      <c r="AW16" s="597"/>
      <c r="AX16" s="590"/>
      <c r="AY16" s="593"/>
      <c r="AZ16" s="593"/>
      <c r="BA16" s="593"/>
      <c r="BB16" s="647"/>
      <c r="BC16" s="705"/>
      <c r="BD16" s="723"/>
      <c r="BE16" s="726"/>
      <c r="BF16" s="676"/>
      <c r="BG16" s="731"/>
      <c r="BH16" s="562"/>
      <c r="BI16" s="562"/>
      <c r="BJ16" s="564"/>
      <c r="BK16" s="729"/>
      <c r="BL16" s="729"/>
      <c r="BM16" s="56"/>
      <c r="BO16" s="689"/>
      <c r="BP16" s="692"/>
      <c r="BQ16" s="705"/>
      <c r="BR16" s="723"/>
      <c r="BS16" s="726"/>
      <c r="BT16" s="676"/>
      <c r="BU16" s="731"/>
      <c r="BV16" s="562"/>
      <c r="BW16" s="562"/>
      <c r="BX16" s="564"/>
      <c r="BY16" s="640"/>
      <c r="BZ16" s="743"/>
      <c r="CA16" s="745"/>
      <c r="CB16" s="573"/>
      <c r="CC16" s="573"/>
      <c r="CD16" s="573"/>
      <c r="CE16" s="573"/>
      <c r="CF16" s="573"/>
      <c r="CG16" s="573"/>
      <c r="CH16" s="573"/>
      <c r="CI16" s="573"/>
      <c r="CJ16" s="575"/>
      <c r="CK16" s="640"/>
      <c r="CL16" s="570"/>
      <c r="CM16" s="570"/>
      <c r="CN16" s="570"/>
      <c r="CO16" s="642"/>
      <c r="CP16" s="570"/>
      <c r="CQ16" s="642"/>
      <c r="CR16" s="570"/>
      <c r="CS16" s="570"/>
      <c r="CT16" s="570"/>
      <c r="CU16" s="587"/>
      <c r="CV16" s="791"/>
      <c r="CW16" s="304"/>
      <c r="CX16" s="40"/>
      <c r="CY16" s="40"/>
      <c r="CZ16" s="40"/>
      <c r="DA16" s="40"/>
      <c r="DB16" s="40"/>
      <c r="DC16" s="40"/>
      <c r="DD16" s="40"/>
      <c r="DE16" s="40"/>
      <c r="DF16" s="40"/>
      <c r="DG16" s="40"/>
      <c r="DH16" s="40"/>
      <c r="DI16" s="40"/>
      <c r="DJ16" s="40"/>
      <c r="DK16" s="40"/>
      <c r="DL16" s="40"/>
      <c r="DM16" s="40"/>
      <c r="DN16" s="40"/>
      <c r="DO16" s="40"/>
      <c r="DP16" s="40"/>
      <c r="DQ16" s="16"/>
      <c r="DR16" s="40"/>
      <c r="DS16" s="40"/>
      <c r="DT16" s="40"/>
      <c r="DU16" s="40"/>
      <c r="EC16" s="16"/>
      <c r="ED16" s="41"/>
      <c r="EE16" s="16"/>
      <c r="EF16" s="16"/>
      <c r="EG16" s="16"/>
    </row>
    <row r="17" spans="1:144" ht="10.5" customHeight="1" x14ac:dyDescent="0.2">
      <c r="A17" s="689"/>
      <c r="B17" s="692"/>
      <c r="C17" s="694"/>
      <c r="D17" s="697"/>
      <c r="E17" s="660" t="s">
        <v>147</v>
      </c>
      <c r="F17" s="500" t="s">
        <v>147</v>
      </c>
      <c r="G17" s="500" t="s">
        <v>147</v>
      </c>
      <c r="H17" s="500" t="s">
        <v>147</v>
      </c>
      <c r="I17" s="514" t="s">
        <v>147</v>
      </c>
      <c r="J17" s="708" t="s">
        <v>150</v>
      </c>
      <c r="K17" s="662" t="s">
        <v>150</v>
      </c>
      <c r="L17" s="662" t="s">
        <v>150</v>
      </c>
      <c r="M17" s="711" t="s">
        <v>150</v>
      </c>
      <c r="N17" s="522" t="s">
        <v>150</v>
      </c>
      <c r="O17" s="662" t="s">
        <v>150</v>
      </c>
      <c r="P17" s="662" t="s">
        <v>150</v>
      </c>
      <c r="Q17" s="504" t="s">
        <v>150</v>
      </c>
      <c r="R17" s="797" t="s">
        <v>150</v>
      </c>
      <c r="S17" s="662" t="s">
        <v>150</v>
      </c>
      <c r="T17" s="662" t="s">
        <v>150</v>
      </c>
      <c r="U17" s="662" t="s">
        <v>150</v>
      </c>
      <c r="V17" s="711" t="s">
        <v>150</v>
      </c>
      <c r="W17" s="522" t="s">
        <v>150</v>
      </c>
      <c r="X17" s="662" t="s">
        <v>150</v>
      </c>
      <c r="Y17" s="504" t="s">
        <v>150</v>
      </c>
      <c r="Z17" s="518" t="s">
        <v>150</v>
      </c>
      <c r="AA17" s="662" t="s">
        <v>150</v>
      </c>
      <c r="AB17" s="662" t="s">
        <v>150</v>
      </c>
      <c r="AC17" s="504" t="s">
        <v>150</v>
      </c>
      <c r="AD17" s="660" t="s">
        <v>147</v>
      </c>
      <c r="AE17" s="500" t="s">
        <v>147</v>
      </c>
      <c r="AF17" s="500" t="s">
        <v>147</v>
      </c>
      <c r="AG17" s="500" t="s">
        <v>147</v>
      </c>
      <c r="AH17" s="539" t="s">
        <v>147</v>
      </c>
      <c r="AI17" s="542" t="s">
        <v>147</v>
      </c>
      <c r="AJ17" s="500" t="s">
        <v>147</v>
      </c>
      <c r="AK17" s="500" t="s">
        <v>147</v>
      </c>
      <c r="AL17" s="539" t="s">
        <v>147</v>
      </c>
      <c r="AM17" s="546" t="s">
        <v>147</v>
      </c>
      <c r="AN17" s="500" t="s">
        <v>147</v>
      </c>
      <c r="AO17" s="514" t="s">
        <v>147</v>
      </c>
      <c r="AP17" s="542" t="s">
        <v>147</v>
      </c>
      <c r="AQ17" s="500" t="s">
        <v>147</v>
      </c>
      <c r="AR17" s="539" t="s">
        <v>147</v>
      </c>
      <c r="AS17" s="542" t="s">
        <v>147</v>
      </c>
      <c r="AT17" s="500" t="s">
        <v>147</v>
      </c>
      <c r="AU17" s="605" t="s">
        <v>147</v>
      </c>
      <c r="AV17" s="605" t="s">
        <v>147</v>
      </c>
      <c r="AW17" s="793" t="s">
        <v>147</v>
      </c>
      <c r="AX17" s="546" t="s">
        <v>147</v>
      </c>
      <c r="AY17" s="605" t="s">
        <v>147</v>
      </c>
      <c r="AZ17" s="605" t="s">
        <v>147</v>
      </c>
      <c r="BA17" s="500" t="s">
        <v>187</v>
      </c>
      <c r="BB17" s="624" t="s">
        <v>147</v>
      </c>
      <c r="BC17" s="705"/>
      <c r="BD17" s="723"/>
      <c r="BE17" s="726"/>
      <c r="BF17" s="676"/>
      <c r="BG17" s="731"/>
      <c r="BH17" s="562"/>
      <c r="BI17" s="562"/>
      <c r="BJ17" s="564"/>
      <c r="BK17" s="729"/>
      <c r="BL17" s="729"/>
      <c r="BM17" s="56"/>
      <c r="BO17" s="689"/>
      <c r="BP17" s="692"/>
      <c r="BQ17" s="705"/>
      <c r="BR17" s="723"/>
      <c r="BS17" s="726"/>
      <c r="BT17" s="676"/>
      <c r="BU17" s="731"/>
      <c r="BV17" s="562"/>
      <c r="BW17" s="562"/>
      <c r="BX17" s="564"/>
      <c r="BY17" s="350" t="s">
        <v>99</v>
      </c>
      <c r="BZ17" s="351"/>
      <c r="CA17" s="60"/>
      <c r="CB17" s="61"/>
      <c r="CC17" s="62"/>
      <c r="CD17" s="61"/>
      <c r="CE17" s="63"/>
      <c r="CF17" s="59"/>
      <c r="CG17" s="62"/>
      <c r="CH17" s="61"/>
      <c r="CI17" s="62"/>
      <c r="CJ17" s="59"/>
      <c r="CK17" s="352"/>
      <c r="CL17" s="353"/>
      <c r="CM17" s="356"/>
      <c r="CN17" s="353"/>
      <c r="CO17" s="354"/>
      <c r="CP17" s="353"/>
      <c r="CQ17" s="354"/>
      <c r="CR17" s="353"/>
      <c r="CS17" s="355"/>
      <c r="CT17" s="355"/>
      <c r="CU17" s="356"/>
      <c r="CV17" s="351"/>
      <c r="CW17" s="304"/>
      <c r="CX17" s="40"/>
      <c r="CY17" s="40"/>
      <c r="CZ17" s="40"/>
      <c r="DA17" s="40"/>
      <c r="DB17" s="40"/>
      <c r="DC17" s="40"/>
      <c r="DD17" s="40"/>
      <c r="DE17" s="40"/>
      <c r="DF17" s="40"/>
      <c r="DG17" s="40"/>
      <c r="DH17" s="40"/>
      <c r="DI17" s="40"/>
      <c r="DJ17" s="40"/>
      <c r="DK17" s="40"/>
      <c r="DL17" s="781" t="s">
        <v>100</v>
      </c>
      <c r="DM17" s="782"/>
      <c r="DN17" s="40"/>
      <c r="DO17" s="40"/>
      <c r="DP17" s="40"/>
      <c r="DQ17" s="64"/>
      <c r="DR17" s="64"/>
      <c r="DS17" s="64"/>
      <c r="DT17" s="64"/>
      <c r="DU17" s="64"/>
      <c r="EC17" s="16"/>
      <c r="ED17" s="41"/>
      <c r="EE17" s="16"/>
      <c r="EF17" s="16"/>
      <c r="EG17" s="16"/>
    </row>
    <row r="18" spans="1:144" ht="10.5" customHeight="1" x14ac:dyDescent="0.2">
      <c r="A18" s="689"/>
      <c r="B18" s="692"/>
      <c r="C18" s="694"/>
      <c r="D18" s="697"/>
      <c r="E18" s="707"/>
      <c r="F18" s="544"/>
      <c r="G18" s="544"/>
      <c r="H18" s="544"/>
      <c r="I18" s="516"/>
      <c r="J18" s="709"/>
      <c r="K18" s="663"/>
      <c r="L18" s="663"/>
      <c r="M18" s="521"/>
      <c r="N18" s="523"/>
      <c r="O18" s="663"/>
      <c r="P18" s="663"/>
      <c r="Q18" s="505"/>
      <c r="R18" s="519"/>
      <c r="S18" s="663"/>
      <c r="T18" s="663"/>
      <c r="U18" s="663"/>
      <c r="V18" s="521"/>
      <c r="W18" s="523"/>
      <c r="X18" s="663"/>
      <c r="Y18" s="505"/>
      <c r="Z18" s="519"/>
      <c r="AA18" s="663"/>
      <c r="AB18" s="663"/>
      <c r="AC18" s="505"/>
      <c r="AD18" s="661"/>
      <c r="AE18" s="538"/>
      <c r="AF18" s="538"/>
      <c r="AG18" s="538"/>
      <c r="AH18" s="540"/>
      <c r="AI18" s="543"/>
      <c r="AJ18" s="538"/>
      <c r="AK18" s="538"/>
      <c r="AL18" s="540"/>
      <c r="AM18" s="798"/>
      <c r="AN18" s="538"/>
      <c r="AO18" s="541"/>
      <c r="AP18" s="543"/>
      <c r="AQ18" s="544"/>
      <c r="AR18" s="545"/>
      <c r="AS18" s="796"/>
      <c r="AT18" s="544"/>
      <c r="AU18" s="605"/>
      <c r="AV18" s="605"/>
      <c r="AW18" s="793"/>
      <c r="AX18" s="547"/>
      <c r="AY18" s="605"/>
      <c r="AZ18" s="605"/>
      <c r="BA18" s="544"/>
      <c r="BB18" s="635"/>
      <c r="BC18" s="705"/>
      <c r="BD18" s="723"/>
      <c r="BE18" s="726"/>
      <c r="BF18" s="676"/>
      <c r="BG18" s="731"/>
      <c r="BH18" s="562"/>
      <c r="BI18" s="562"/>
      <c r="BJ18" s="564"/>
      <c r="BK18" s="729"/>
      <c r="BL18" s="729"/>
      <c r="BM18" s="56"/>
      <c r="BO18" s="689"/>
      <c r="BP18" s="692"/>
      <c r="BQ18" s="705"/>
      <c r="BR18" s="723"/>
      <c r="BS18" s="726"/>
      <c r="BT18" s="676"/>
      <c r="BU18" s="731"/>
      <c r="BV18" s="562"/>
      <c r="BW18" s="562"/>
      <c r="BX18" s="564"/>
      <c r="BY18" s="652" t="s">
        <v>101</v>
      </c>
      <c r="BZ18" s="783" t="s">
        <v>102</v>
      </c>
      <c r="CA18" s="786" t="s">
        <v>101</v>
      </c>
      <c r="CB18" s="632" t="s">
        <v>102</v>
      </c>
      <c r="CC18" s="629" t="s">
        <v>101</v>
      </c>
      <c r="CD18" s="632" t="s">
        <v>102</v>
      </c>
      <c r="CE18" s="629" t="s">
        <v>101</v>
      </c>
      <c r="CF18" s="632" t="s">
        <v>102</v>
      </c>
      <c r="CG18" s="629" t="s">
        <v>101</v>
      </c>
      <c r="CH18" s="632" t="s">
        <v>102</v>
      </c>
      <c r="CI18" s="629" t="s">
        <v>101</v>
      </c>
      <c r="CJ18" s="678" t="s">
        <v>102</v>
      </c>
      <c r="CK18" s="652" t="s">
        <v>101</v>
      </c>
      <c r="CL18" s="643" t="s">
        <v>102</v>
      </c>
      <c r="CM18" s="666" t="s">
        <v>101</v>
      </c>
      <c r="CN18" s="643" t="s">
        <v>102</v>
      </c>
      <c r="CO18" s="649" t="s">
        <v>101</v>
      </c>
      <c r="CP18" s="643" t="s">
        <v>102</v>
      </c>
      <c r="CQ18" s="649" t="s">
        <v>101</v>
      </c>
      <c r="CR18" s="643" t="s">
        <v>102</v>
      </c>
      <c r="CS18" s="649" t="s">
        <v>101</v>
      </c>
      <c r="CT18" s="643" t="s">
        <v>102</v>
      </c>
      <c r="CU18" s="666" t="s">
        <v>101</v>
      </c>
      <c r="CV18" s="783" t="s">
        <v>102</v>
      </c>
      <c r="CW18" s="304"/>
      <c r="CX18" s="40"/>
      <c r="CY18" s="40"/>
      <c r="CZ18" s="40"/>
      <c r="DA18" s="40"/>
      <c r="DB18" s="40"/>
      <c r="DC18" s="40"/>
      <c r="DD18" s="40"/>
      <c r="DE18" s="40"/>
      <c r="DF18" s="40"/>
      <c r="DG18" s="40"/>
      <c r="DH18" s="40"/>
      <c r="DI18" s="40"/>
      <c r="DJ18" s="40"/>
      <c r="DK18" s="40"/>
      <c r="DL18" s="782"/>
      <c r="DM18" s="782"/>
      <c r="DN18" s="40"/>
      <c r="DO18" s="40"/>
      <c r="DP18" s="40"/>
      <c r="DQ18" s="64"/>
      <c r="DR18" s="64"/>
      <c r="DS18" s="64"/>
      <c r="DT18" s="64"/>
      <c r="DU18" s="64"/>
      <c r="EC18" s="16"/>
      <c r="ED18" s="735" t="s">
        <v>103</v>
      </c>
      <c r="EE18" s="736"/>
      <c r="EF18" s="736"/>
      <c r="EG18" s="16"/>
    </row>
    <row r="19" spans="1:144" ht="10.5" customHeight="1" x14ac:dyDescent="0.2">
      <c r="A19" s="689"/>
      <c r="B19" s="692"/>
      <c r="C19" s="694"/>
      <c r="D19" s="697"/>
      <c r="E19" s="550">
        <v>2</v>
      </c>
      <c r="F19" s="501">
        <v>2</v>
      </c>
      <c r="G19" s="501">
        <v>2</v>
      </c>
      <c r="H19" s="501">
        <v>2</v>
      </c>
      <c r="I19" s="553">
        <v>2</v>
      </c>
      <c r="J19" s="490">
        <v>1</v>
      </c>
      <c r="K19" s="492">
        <v>1</v>
      </c>
      <c r="L19" s="492">
        <v>1</v>
      </c>
      <c r="M19" s="494">
        <v>1</v>
      </c>
      <c r="N19" s="496">
        <v>1</v>
      </c>
      <c r="O19" s="492">
        <v>1</v>
      </c>
      <c r="P19" s="492">
        <v>1</v>
      </c>
      <c r="Q19" s="498">
        <v>1</v>
      </c>
      <c r="R19" s="502">
        <v>1</v>
      </c>
      <c r="S19" s="492">
        <v>1</v>
      </c>
      <c r="T19" s="492">
        <v>1</v>
      </c>
      <c r="U19" s="492">
        <v>1</v>
      </c>
      <c r="V19" s="494">
        <v>1</v>
      </c>
      <c r="W19" s="496">
        <v>1</v>
      </c>
      <c r="X19" s="492">
        <v>1</v>
      </c>
      <c r="Y19" s="498">
        <v>1</v>
      </c>
      <c r="Z19" s="502">
        <v>1</v>
      </c>
      <c r="AA19" s="492">
        <v>1</v>
      </c>
      <c r="AB19" s="492">
        <v>1</v>
      </c>
      <c r="AC19" s="498">
        <v>1</v>
      </c>
      <c r="AD19" s="550">
        <v>2</v>
      </c>
      <c r="AE19" s="501">
        <v>2</v>
      </c>
      <c r="AF19" s="501">
        <v>2</v>
      </c>
      <c r="AG19" s="501">
        <v>2</v>
      </c>
      <c r="AH19" s="558">
        <v>2</v>
      </c>
      <c r="AI19" s="560">
        <v>3</v>
      </c>
      <c r="AJ19" s="501">
        <v>3</v>
      </c>
      <c r="AK19" s="501">
        <v>3</v>
      </c>
      <c r="AL19" s="558">
        <v>3</v>
      </c>
      <c r="AM19" s="604">
        <v>3</v>
      </c>
      <c r="AN19" s="501">
        <v>3</v>
      </c>
      <c r="AO19" s="553">
        <v>3</v>
      </c>
      <c r="AP19" s="560">
        <v>3</v>
      </c>
      <c r="AQ19" s="500">
        <v>3</v>
      </c>
      <c r="AR19" s="539">
        <v>3</v>
      </c>
      <c r="AS19" s="542">
        <v>4</v>
      </c>
      <c r="AT19" s="500">
        <v>4</v>
      </c>
      <c r="AU19" s="605">
        <v>4</v>
      </c>
      <c r="AV19" s="605">
        <v>4</v>
      </c>
      <c r="AW19" s="793">
        <v>4</v>
      </c>
      <c r="AX19" s="546">
        <v>4</v>
      </c>
      <c r="AY19" s="605">
        <v>4</v>
      </c>
      <c r="AZ19" s="605">
        <v>4</v>
      </c>
      <c r="BA19" s="500">
        <v>4</v>
      </c>
      <c r="BB19" s="624">
        <v>4</v>
      </c>
      <c r="BC19" s="705"/>
      <c r="BD19" s="723"/>
      <c r="BE19" s="726"/>
      <c r="BF19" s="676"/>
      <c r="BG19" s="731"/>
      <c r="BH19" s="562"/>
      <c r="BI19" s="562"/>
      <c r="BJ19" s="564"/>
      <c r="BK19" s="729"/>
      <c r="BL19" s="729"/>
      <c r="BM19" s="56"/>
      <c r="BO19" s="689"/>
      <c r="BP19" s="692"/>
      <c r="BQ19" s="705"/>
      <c r="BR19" s="723"/>
      <c r="BS19" s="726"/>
      <c r="BT19" s="676"/>
      <c r="BU19" s="731"/>
      <c r="BV19" s="562"/>
      <c r="BW19" s="562"/>
      <c r="BX19" s="564"/>
      <c r="BY19" s="653"/>
      <c r="BZ19" s="784"/>
      <c r="CA19" s="787"/>
      <c r="CB19" s="633"/>
      <c r="CC19" s="630"/>
      <c r="CD19" s="633"/>
      <c r="CE19" s="630"/>
      <c r="CF19" s="633"/>
      <c r="CG19" s="630"/>
      <c r="CH19" s="633"/>
      <c r="CI19" s="630"/>
      <c r="CJ19" s="679"/>
      <c r="CK19" s="653"/>
      <c r="CL19" s="644"/>
      <c r="CM19" s="667"/>
      <c r="CN19" s="644"/>
      <c r="CO19" s="650"/>
      <c r="CP19" s="644"/>
      <c r="CQ19" s="650"/>
      <c r="CR19" s="644"/>
      <c r="CS19" s="650"/>
      <c r="CT19" s="644"/>
      <c r="CU19" s="667"/>
      <c r="CV19" s="784"/>
      <c r="CW19" s="304"/>
      <c r="CX19" s="40"/>
      <c r="CY19" s="40"/>
      <c r="CZ19" s="40"/>
      <c r="DA19" s="40"/>
      <c r="DB19" s="40"/>
      <c r="DC19" s="40"/>
      <c r="DD19" s="40"/>
      <c r="DE19" s="40"/>
      <c r="DF19" s="40"/>
      <c r="DG19" s="40"/>
      <c r="DH19" s="40"/>
      <c r="DI19" s="40"/>
      <c r="DJ19" s="40"/>
      <c r="DK19" s="65" t="s">
        <v>104</v>
      </c>
      <c r="DL19" s="626" t="s">
        <v>105</v>
      </c>
      <c r="DM19" s="626"/>
      <c r="DN19" s="626"/>
      <c r="DO19" s="66"/>
      <c r="DP19" s="67"/>
      <c r="DQ19" s="67"/>
      <c r="DR19" s="67"/>
      <c r="DS19" s="67"/>
      <c r="DT19" s="67"/>
      <c r="DU19" s="68"/>
      <c r="EC19" s="16"/>
      <c r="ED19" s="736"/>
      <c r="EE19" s="736"/>
      <c r="EF19" s="736"/>
      <c r="EG19" s="16"/>
    </row>
    <row r="20" spans="1:144" ht="10.5" customHeight="1" thickBot="1" x14ac:dyDescent="0.25">
      <c r="A20" s="689"/>
      <c r="B20" s="692"/>
      <c r="C20" s="694"/>
      <c r="D20" s="697"/>
      <c r="E20" s="551"/>
      <c r="F20" s="552"/>
      <c r="G20" s="552"/>
      <c r="H20" s="552"/>
      <c r="I20" s="554"/>
      <c r="J20" s="491"/>
      <c r="K20" s="493"/>
      <c r="L20" s="493"/>
      <c r="M20" s="495"/>
      <c r="N20" s="497"/>
      <c r="O20" s="493"/>
      <c r="P20" s="493"/>
      <c r="Q20" s="499"/>
      <c r="R20" s="503"/>
      <c r="S20" s="493"/>
      <c r="T20" s="493"/>
      <c r="U20" s="493"/>
      <c r="V20" s="495"/>
      <c r="W20" s="496"/>
      <c r="X20" s="493"/>
      <c r="Y20" s="498"/>
      <c r="Z20" s="502"/>
      <c r="AA20" s="492"/>
      <c r="AB20" s="493"/>
      <c r="AC20" s="499"/>
      <c r="AD20" s="551"/>
      <c r="AE20" s="552"/>
      <c r="AF20" s="552"/>
      <c r="AG20" s="552"/>
      <c r="AH20" s="559"/>
      <c r="AI20" s="561"/>
      <c r="AJ20" s="552"/>
      <c r="AK20" s="552"/>
      <c r="AL20" s="559"/>
      <c r="AM20" s="606"/>
      <c r="AN20" s="552"/>
      <c r="AO20" s="554"/>
      <c r="AP20" s="561"/>
      <c r="AQ20" s="501"/>
      <c r="AR20" s="558"/>
      <c r="AS20" s="560"/>
      <c r="AT20" s="501"/>
      <c r="AU20" s="500"/>
      <c r="AV20" s="500"/>
      <c r="AW20" s="539"/>
      <c r="AX20" s="604"/>
      <c r="AY20" s="500"/>
      <c r="AZ20" s="500"/>
      <c r="BA20" s="501"/>
      <c r="BB20" s="625"/>
      <c r="BC20" s="705"/>
      <c r="BD20" s="723"/>
      <c r="BE20" s="726"/>
      <c r="BF20" s="676"/>
      <c r="BG20" s="731"/>
      <c r="BH20" s="562"/>
      <c r="BI20" s="562"/>
      <c r="BJ20" s="564"/>
      <c r="BK20" s="729"/>
      <c r="BL20" s="729"/>
      <c r="BM20" s="56"/>
      <c r="BO20" s="689"/>
      <c r="BP20" s="692"/>
      <c r="BQ20" s="705"/>
      <c r="BR20" s="723"/>
      <c r="BS20" s="726"/>
      <c r="BT20" s="676"/>
      <c r="BU20" s="731"/>
      <c r="BV20" s="562"/>
      <c r="BW20" s="562"/>
      <c r="BX20" s="564"/>
      <c r="BY20" s="653"/>
      <c r="BZ20" s="784"/>
      <c r="CA20" s="787"/>
      <c r="CB20" s="633"/>
      <c r="CC20" s="630"/>
      <c r="CD20" s="633"/>
      <c r="CE20" s="630"/>
      <c r="CF20" s="633"/>
      <c r="CG20" s="630"/>
      <c r="CH20" s="633"/>
      <c r="CI20" s="630"/>
      <c r="CJ20" s="679"/>
      <c r="CK20" s="653"/>
      <c r="CL20" s="644"/>
      <c r="CM20" s="667"/>
      <c r="CN20" s="644"/>
      <c r="CO20" s="650"/>
      <c r="CP20" s="644"/>
      <c r="CQ20" s="650"/>
      <c r="CR20" s="644"/>
      <c r="CS20" s="650"/>
      <c r="CT20" s="644"/>
      <c r="CU20" s="667"/>
      <c r="CV20" s="784"/>
      <c r="CW20" s="303"/>
      <c r="DK20" s="65"/>
      <c r="DL20" s="627"/>
      <c r="DM20" s="627"/>
      <c r="DN20" s="627"/>
      <c r="DO20" s="66"/>
      <c r="DP20" s="622" t="s">
        <v>106</v>
      </c>
      <c r="DQ20" s="622"/>
      <c r="DR20" s="623">
        <f>$BK$64</f>
        <v>0</v>
      </c>
      <c r="DS20" s="623"/>
      <c r="DT20" s="67"/>
      <c r="DU20" s="68"/>
      <c r="EC20" s="16"/>
      <c r="ED20" s="41"/>
      <c r="EE20" s="16"/>
      <c r="EF20" s="16"/>
      <c r="EG20" s="16"/>
    </row>
    <row r="21" spans="1:144" ht="13.95" customHeight="1" x14ac:dyDescent="0.15">
      <c r="A21" s="689"/>
      <c r="B21" s="692"/>
      <c r="C21" s="695"/>
      <c r="D21" s="697"/>
      <c r="E21" s="324"/>
      <c r="F21" s="325"/>
      <c r="G21" s="325"/>
      <c r="H21" s="325"/>
      <c r="I21" s="339"/>
      <c r="J21" s="69"/>
      <c r="K21" s="70"/>
      <c r="L21" s="71"/>
      <c r="M21" s="266"/>
      <c r="N21" s="255"/>
      <c r="O21" s="71"/>
      <c r="P21" s="71"/>
      <c r="Q21" s="285"/>
      <c r="R21" s="286"/>
      <c r="S21" s="71"/>
      <c r="T21" s="71"/>
      <c r="U21" s="71"/>
      <c r="V21" s="266"/>
      <c r="W21" s="299"/>
      <c r="X21" s="71"/>
      <c r="Y21" s="245"/>
      <c r="Z21" s="265"/>
      <c r="AA21" s="70"/>
      <c r="AB21" s="70"/>
      <c r="AC21" s="245"/>
      <c r="AD21" s="360"/>
      <c r="AE21" s="331"/>
      <c r="AF21" s="331"/>
      <c r="AG21" s="331"/>
      <c r="AH21" s="332"/>
      <c r="AI21" s="333"/>
      <c r="AJ21" s="334"/>
      <c r="AK21" s="334"/>
      <c r="AL21" s="332"/>
      <c r="AM21" s="342"/>
      <c r="AN21" s="325"/>
      <c r="AO21" s="361"/>
      <c r="AP21" s="333"/>
      <c r="AQ21" s="331"/>
      <c r="AR21" s="341"/>
      <c r="AS21" s="340"/>
      <c r="AT21" s="331"/>
      <c r="AU21" s="325"/>
      <c r="AV21" s="325"/>
      <c r="AW21" s="332"/>
      <c r="AX21" s="362"/>
      <c r="AY21" s="331"/>
      <c r="AZ21" s="331"/>
      <c r="BA21" s="331"/>
      <c r="BB21" s="343"/>
      <c r="BC21" s="706"/>
      <c r="BD21" s="724"/>
      <c r="BE21" s="727"/>
      <c r="BF21" s="677"/>
      <c r="BG21" s="732"/>
      <c r="BH21" s="563"/>
      <c r="BI21" s="563"/>
      <c r="BJ21" s="565"/>
      <c r="BK21" s="730"/>
      <c r="BL21" s="730"/>
      <c r="BM21" s="56"/>
      <c r="BO21" s="689"/>
      <c r="BP21" s="692"/>
      <c r="BQ21" s="706"/>
      <c r="BR21" s="724"/>
      <c r="BS21" s="727"/>
      <c r="BT21" s="677"/>
      <c r="BU21" s="732"/>
      <c r="BV21" s="563"/>
      <c r="BW21" s="563"/>
      <c r="BX21" s="565"/>
      <c r="BY21" s="654"/>
      <c r="BZ21" s="785"/>
      <c r="CA21" s="788"/>
      <c r="CB21" s="634"/>
      <c r="CC21" s="631"/>
      <c r="CD21" s="634"/>
      <c r="CE21" s="631"/>
      <c r="CF21" s="634"/>
      <c r="CG21" s="631"/>
      <c r="CH21" s="634"/>
      <c r="CI21" s="631"/>
      <c r="CJ21" s="680"/>
      <c r="CK21" s="654"/>
      <c r="CL21" s="645"/>
      <c r="CM21" s="668"/>
      <c r="CN21" s="645"/>
      <c r="CO21" s="651"/>
      <c r="CP21" s="645"/>
      <c r="CQ21" s="651"/>
      <c r="CR21" s="645"/>
      <c r="CS21" s="651"/>
      <c r="CT21" s="645"/>
      <c r="CU21" s="668"/>
      <c r="CV21" s="785"/>
      <c r="CW21" s="303"/>
      <c r="DJ21" s="779" t="s">
        <v>224</v>
      </c>
      <c r="DK21" s="637" t="s">
        <v>109</v>
      </c>
      <c r="DL21" s="637" t="s">
        <v>107</v>
      </c>
      <c r="DM21" s="664" t="s">
        <v>108</v>
      </c>
      <c r="DN21" s="656" t="s">
        <v>202</v>
      </c>
      <c r="DO21" s="72"/>
      <c r="DP21" s="622"/>
      <c r="DQ21" s="622"/>
      <c r="DR21" s="623"/>
      <c r="DS21" s="623"/>
      <c r="DT21" s="67"/>
      <c r="DU21" s="72"/>
      <c r="EC21" s="612" t="s">
        <v>109</v>
      </c>
      <c r="ED21" s="614" t="s">
        <v>110</v>
      </c>
      <c r="EE21" s="616" t="s">
        <v>111</v>
      </c>
      <c r="EF21" s="618" t="s">
        <v>112</v>
      </c>
      <c r="EG21" s="620" t="s">
        <v>113</v>
      </c>
    </row>
    <row r="22" spans="1:144" ht="10.95" customHeight="1" thickBot="1" x14ac:dyDescent="0.2">
      <c r="A22" s="690"/>
      <c r="B22" s="692"/>
      <c r="C22" s="74">
        <v>10</v>
      </c>
      <c r="D22" s="75"/>
      <c r="E22" s="328">
        <v>2</v>
      </c>
      <c r="F22" s="329">
        <v>2</v>
      </c>
      <c r="G22" s="329">
        <v>2</v>
      </c>
      <c r="H22" s="329">
        <v>2</v>
      </c>
      <c r="I22" s="330">
        <v>2</v>
      </c>
      <c r="J22" s="76">
        <v>2</v>
      </c>
      <c r="K22" s="77">
        <v>2</v>
      </c>
      <c r="L22" s="77">
        <v>2</v>
      </c>
      <c r="M22" s="268">
        <v>2</v>
      </c>
      <c r="N22" s="256">
        <v>2</v>
      </c>
      <c r="O22" s="77">
        <v>2</v>
      </c>
      <c r="P22" s="77">
        <v>2</v>
      </c>
      <c r="Q22" s="246">
        <v>2</v>
      </c>
      <c r="R22" s="267">
        <v>2</v>
      </c>
      <c r="S22" s="77">
        <v>2</v>
      </c>
      <c r="T22" s="77">
        <v>2</v>
      </c>
      <c r="U22" s="77">
        <v>2</v>
      </c>
      <c r="V22" s="268">
        <v>2</v>
      </c>
      <c r="W22" s="256">
        <v>2</v>
      </c>
      <c r="X22" s="77">
        <v>2</v>
      </c>
      <c r="Y22" s="246">
        <v>2</v>
      </c>
      <c r="Z22" s="267">
        <v>2</v>
      </c>
      <c r="AA22" s="77">
        <v>2</v>
      </c>
      <c r="AB22" s="77">
        <v>2</v>
      </c>
      <c r="AC22" s="246">
        <v>2</v>
      </c>
      <c r="AD22" s="328">
        <v>2</v>
      </c>
      <c r="AE22" s="329">
        <v>2</v>
      </c>
      <c r="AF22" s="329">
        <v>2</v>
      </c>
      <c r="AG22" s="329">
        <v>2</v>
      </c>
      <c r="AH22" s="344">
        <v>2</v>
      </c>
      <c r="AI22" s="345">
        <v>2</v>
      </c>
      <c r="AJ22" s="329">
        <v>2</v>
      </c>
      <c r="AK22" s="329">
        <v>2</v>
      </c>
      <c r="AL22" s="344">
        <v>2</v>
      </c>
      <c r="AM22" s="346">
        <v>2</v>
      </c>
      <c r="AN22" s="329">
        <v>2</v>
      </c>
      <c r="AO22" s="330">
        <v>2</v>
      </c>
      <c r="AP22" s="345">
        <v>2</v>
      </c>
      <c r="AQ22" s="329">
        <v>2</v>
      </c>
      <c r="AR22" s="344">
        <v>2</v>
      </c>
      <c r="AS22" s="345">
        <v>2</v>
      </c>
      <c r="AT22" s="329">
        <v>2</v>
      </c>
      <c r="AU22" s="348">
        <v>2</v>
      </c>
      <c r="AV22" s="348">
        <v>2</v>
      </c>
      <c r="AW22" s="358">
        <v>2</v>
      </c>
      <c r="AX22" s="359">
        <v>2</v>
      </c>
      <c r="AY22" s="348">
        <v>2</v>
      </c>
      <c r="AZ22" s="348">
        <v>2</v>
      </c>
      <c r="BA22" s="348">
        <v>2</v>
      </c>
      <c r="BB22" s="349">
        <v>2</v>
      </c>
      <c r="BC22" s="78">
        <v>40</v>
      </c>
      <c r="BD22" s="79"/>
      <c r="BE22" s="80">
        <v>60</v>
      </c>
      <c r="BF22" s="75"/>
      <c r="BG22" s="78">
        <v>40</v>
      </c>
      <c r="BH22" s="79">
        <v>20</v>
      </c>
      <c r="BI22" s="79">
        <v>20</v>
      </c>
      <c r="BJ22" s="81">
        <v>20</v>
      </c>
      <c r="BK22" s="82">
        <v>100</v>
      </c>
      <c r="BL22" s="82"/>
      <c r="BM22" s="83"/>
      <c r="BO22" s="690"/>
      <c r="BP22" s="692"/>
      <c r="BQ22" s="415">
        <f>BC22</f>
        <v>40</v>
      </c>
      <c r="BR22" s="416"/>
      <c r="BS22" s="417">
        <f>BE22</f>
        <v>60</v>
      </c>
      <c r="BT22" s="418"/>
      <c r="BU22" s="415">
        <f>BG22</f>
        <v>40</v>
      </c>
      <c r="BV22" s="416">
        <f>BH22</f>
        <v>20</v>
      </c>
      <c r="BW22" s="416">
        <f>BI22</f>
        <v>20</v>
      </c>
      <c r="BX22" s="419">
        <f>BJ22</f>
        <v>20</v>
      </c>
      <c r="BY22" s="420">
        <v>10</v>
      </c>
      <c r="BZ22" s="421"/>
      <c r="CA22" s="422">
        <v>8</v>
      </c>
      <c r="CB22" s="423"/>
      <c r="CC22" s="424">
        <v>8</v>
      </c>
      <c r="CD22" s="423"/>
      <c r="CE22" s="424">
        <v>10</v>
      </c>
      <c r="CF22" s="423"/>
      <c r="CG22" s="424">
        <v>6</v>
      </c>
      <c r="CH22" s="423"/>
      <c r="CI22" s="424">
        <v>8</v>
      </c>
      <c r="CJ22" s="425"/>
      <c r="CK22" s="420">
        <v>10</v>
      </c>
      <c r="CL22" s="426"/>
      <c r="CM22" s="429">
        <v>8</v>
      </c>
      <c r="CN22" s="426"/>
      <c r="CO22" s="427">
        <v>6</v>
      </c>
      <c r="CP22" s="426"/>
      <c r="CQ22" s="427">
        <v>6</v>
      </c>
      <c r="CR22" s="426"/>
      <c r="CS22" s="428">
        <v>10</v>
      </c>
      <c r="CT22" s="428"/>
      <c r="CU22" s="429">
        <v>10</v>
      </c>
      <c r="CV22" s="421"/>
      <c r="CW22" s="303"/>
      <c r="DJ22" s="780"/>
      <c r="DK22" s="638"/>
      <c r="DL22" s="638"/>
      <c r="DM22" s="665"/>
      <c r="DN22" s="657"/>
      <c r="DO22" s="72"/>
      <c r="DP22" s="622" t="s">
        <v>114</v>
      </c>
      <c r="DQ22" s="622"/>
      <c r="DR22" s="623">
        <f>EN27</f>
        <v>0</v>
      </c>
      <c r="DS22" s="623"/>
      <c r="DT22" s="67"/>
      <c r="DU22" s="72"/>
      <c r="EC22" s="613"/>
      <c r="ED22" s="615"/>
      <c r="EE22" s="617"/>
      <c r="EF22" s="619"/>
      <c r="EG22" s="621"/>
    </row>
    <row r="23" spans="1:144" ht="13.2" customHeight="1" x14ac:dyDescent="0.2">
      <c r="A23" s="84">
        <v>1</v>
      </c>
      <c r="B23" s="85"/>
      <c r="C23" s="86">
        <f>アンケート集計!U4</f>
        <v>0</v>
      </c>
      <c r="D23" s="241" t="str">
        <f>IF(C23&gt;=10,"A",IF(C23&gt;=4,"B","C"))</f>
        <v>C</v>
      </c>
      <c r="E23" s="87"/>
      <c r="F23" s="88"/>
      <c r="G23" s="88"/>
      <c r="H23" s="88"/>
      <c r="I23" s="247"/>
      <c r="J23" s="87"/>
      <c r="K23" s="88"/>
      <c r="L23" s="88"/>
      <c r="M23" s="270"/>
      <c r="N23" s="257"/>
      <c r="O23" s="88"/>
      <c r="P23" s="88"/>
      <c r="Q23" s="247"/>
      <c r="R23" s="269"/>
      <c r="S23" s="88"/>
      <c r="T23" s="88"/>
      <c r="U23" s="88"/>
      <c r="V23" s="270"/>
      <c r="W23" s="257"/>
      <c r="X23" s="88"/>
      <c r="Y23" s="247"/>
      <c r="Z23" s="269"/>
      <c r="AA23" s="88"/>
      <c r="AB23" s="88"/>
      <c r="AC23" s="247"/>
      <c r="AD23" s="87"/>
      <c r="AE23" s="88"/>
      <c r="AF23" s="88"/>
      <c r="AG23" s="88"/>
      <c r="AH23" s="270"/>
      <c r="AI23" s="269"/>
      <c r="AJ23" s="88"/>
      <c r="AK23" s="88"/>
      <c r="AL23" s="270"/>
      <c r="AM23" s="257"/>
      <c r="AN23" s="88"/>
      <c r="AO23" s="247"/>
      <c r="AP23" s="269"/>
      <c r="AQ23" s="88"/>
      <c r="AR23" s="270"/>
      <c r="AS23" s="269"/>
      <c r="AT23" s="88"/>
      <c r="AU23" s="89"/>
      <c r="AV23" s="89"/>
      <c r="AW23" s="301"/>
      <c r="AX23" s="300"/>
      <c r="AY23" s="89"/>
      <c r="AZ23" s="89"/>
      <c r="BA23" s="89"/>
      <c r="BB23" s="90"/>
      <c r="BC23" s="91">
        <f>SUM(J23:AC23)*2</f>
        <v>0</v>
      </c>
      <c r="BD23" s="242" t="str">
        <f>IF(BC23&gt;=32,"A",IF(BC23&gt;=16,"B","C"))</f>
        <v>C</v>
      </c>
      <c r="BE23" s="92">
        <f>SUM(E23:I23,AD23:BB23)*2</f>
        <v>0</v>
      </c>
      <c r="BF23" s="241" t="str">
        <f>IF(BE23&gt;=44,"A",IF(BE23&gt;=24,"B","C"))</f>
        <v>C</v>
      </c>
      <c r="BG23" s="91">
        <f>SUM(J23:AC23)*2</f>
        <v>0</v>
      </c>
      <c r="BH23" s="92">
        <f>SUM(E23:I23,AD23:AH23)*2</f>
        <v>0</v>
      </c>
      <c r="BI23" s="92">
        <f>SUM(AI23:AR23)*2</f>
        <v>0</v>
      </c>
      <c r="BJ23" s="93">
        <f>SUM(AS23:BB23)*2</f>
        <v>0</v>
      </c>
      <c r="BK23" s="94">
        <f>BC23+BE23</f>
        <v>0</v>
      </c>
      <c r="BL23" s="381">
        <f>(BK23-$BK$65)/$BL$65*10+50</f>
        <v>16.069489685124864</v>
      </c>
      <c r="BM23" s="96"/>
      <c r="BN23" s="97"/>
      <c r="BO23" s="84">
        <f t="shared" ref="BO23:BO62" si="0">A23</f>
        <v>1</v>
      </c>
      <c r="BP23" s="85">
        <f t="shared" ref="BP23:BP62" si="1">B23</f>
        <v>0</v>
      </c>
      <c r="BQ23" s="431">
        <f>BC23/$BQ$22*100</f>
        <v>0</v>
      </c>
      <c r="BR23" s="432" t="str">
        <f t="shared" ref="BR23:BT38" si="2">BD23</f>
        <v>C</v>
      </c>
      <c r="BS23" s="432">
        <f>BE23/$BS$22*100</f>
        <v>0</v>
      </c>
      <c r="BT23" s="433" t="str">
        <f t="shared" si="2"/>
        <v>C</v>
      </c>
      <c r="BU23" s="431">
        <f>BG23/$BU$22*100</f>
        <v>0</v>
      </c>
      <c r="BV23" s="432">
        <f>BH23/$BV$22*100</f>
        <v>0</v>
      </c>
      <c r="BW23" s="432">
        <f>BI23/$BW$22*100</f>
        <v>0</v>
      </c>
      <c r="BX23" s="433">
        <f>BJ23/$BX$22*100</f>
        <v>0</v>
      </c>
      <c r="BY23" s="414">
        <f>SUM(E23:I23)*2</f>
        <v>0</v>
      </c>
      <c r="BZ23" s="434">
        <f>BY23/$BY$22*100</f>
        <v>0</v>
      </c>
      <c r="CA23" s="414">
        <f>SUM(J23:M23)*2</f>
        <v>0</v>
      </c>
      <c r="CB23" s="435">
        <f>CA23/$CA$22*100</f>
        <v>0</v>
      </c>
      <c r="CC23" s="436">
        <f>SUM(N23:Q23)*2</f>
        <v>0</v>
      </c>
      <c r="CD23" s="435">
        <f>CC23/$CC$22*100</f>
        <v>0</v>
      </c>
      <c r="CE23" s="436">
        <f>SUM(R23:V23)*2</f>
        <v>0</v>
      </c>
      <c r="CF23" s="435">
        <f>CE23/$CE$22*100</f>
        <v>0</v>
      </c>
      <c r="CG23" s="436">
        <f>SUM(W23:Y23)*2</f>
        <v>0</v>
      </c>
      <c r="CH23" s="435">
        <f>CG23/$CG$22*100</f>
        <v>0</v>
      </c>
      <c r="CI23" s="436">
        <f>SUM(Z23:AC23)*2</f>
        <v>0</v>
      </c>
      <c r="CJ23" s="434">
        <f>CI23/$CI$22*100</f>
        <v>0</v>
      </c>
      <c r="CK23" s="414">
        <f>SUM(AD23:AH23)*2</f>
        <v>0</v>
      </c>
      <c r="CL23" s="435">
        <f>CK23/$CK$22*100</f>
        <v>0</v>
      </c>
      <c r="CM23" s="436">
        <f>SUM(AI23:AL23)*2</f>
        <v>0</v>
      </c>
      <c r="CN23" s="435">
        <f>CM23/$CM$22*100</f>
        <v>0</v>
      </c>
      <c r="CO23" s="437">
        <f>SUM(AM23:AO23)*2</f>
        <v>0</v>
      </c>
      <c r="CP23" s="435">
        <f>CO23/$CO$22*100</f>
        <v>0</v>
      </c>
      <c r="CQ23" s="437">
        <f>SUM(AP23:AR23)*2</f>
        <v>0</v>
      </c>
      <c r="CR23" s="435">
        <f>CQ23/$CQ$22*100</f>
        <v>0</v>
      </c>
      <c r="CS23" s="437">
        <f>SUM(AS23:AW23)*2</f>
        <v>0</v>
      </c>
      <c r="CT23" s="435">
        <f>CS23/$CS$22*100</f>
        <v>0</v>
      </c>
      <c r="CU23" s="436">
        <f>SUM(AX23:BB23)*2</f>
        <v>0</v>
      </c>
      <c r="CV23" s="434">
        <f>CU23/$CU$22*100</f>
        <v>0</v>
      </c>
      <c r="CW23" s="305"/>
      <c r="CX23" s="98"/>
      <c r="CY23" s="98"/>
      <c r="CZ23" s="98"/>
      <c r="DA23" s="98"/>
      <c r="DB23" s="98"/>
      <c r="DC23" s="98"/>
      <c r="DD23" s="98"/>
      <c r="DE23" s="98"/>
      <c r="DF23" s="98"/>
      <c r="DG23" s="98"/>
      <c r="DH23" s="98"/>
      <c r="DI23" s="98"/>
      <c r="DJ23" s="457">
        <v>1</v>
      </c>
      <c r="DK23" s="230">
        <f t="shared" ref="DK23:DK62" si="3">A23</f>
        <v>1</v>
      </c>
      <c r="DL23" s="233">
        <f t="shared" ref="DL23:DL62" si="4">B23</f>
        <v>0</v>
      </c>
      <c r="DM23" s="99">
        <f t="shared" ref="DM23:DM62" si="5">BK23</f>
        <v>0</v>
      </c>
      <c r="DN23" s="100">
        <f t="shared" ref="DN23:DN62" si="6">BL23</f>
        <v>16.069489685124864</v>
      </c>
      <c r="DO23" s="101"/>
      <c r="DP23" s="622"/>
      <c r="DQ23" s="622"/>
      <c r="DR23" s="623"/>
      <c r="DS23" s="623"/>
      <c r="DT23" s="16"/>
      <c r="DU23" s="16"/>
      <c r="EC23" s="236">
        <f t="shared" ref="EC23:EC62" si="7">A23</f>
        <v>1</v>
      </c>
      <c r="ED23" s="238">
        <f t="shared" ref="ED23:ED62" si="8">B23</f>
        <v>0</v>
      </c>
      <c r="EE23" s="102">
        <f t="shared" ref="EE23:EE62" si="9">BK23</f>
        <v>0</v>
      </c>
      <c r="EF23" s="103">
        <f t="shared" ref="EF23:EF62" si="10">BK23-$BK$64</f>
        <v>0</v>
      </c>
      <c r="EG23" s="104">
        <f>EF23^2</f>
        <v>0</v>
      </c>
      <c r="EI23" s="611" t="s">
        <v>115</v>
      </c>
      <c r="EJ23" s="611"/>
      <c r="EK23" s="611"/>
      <c r="EL23" s="105"/>
      <c r="EM23" s="105"/>
      <c r="EN23" s="105"/>
    </row>
    <row r="24" spans="1:144" ht="13.2" customHeight="1" x14ac:dyDescent="0.2">
      <c r="A24" s="106">
        <v>2</v>
      </c>
      <c r="B24" s="107"/>
      <c r="C24" s="108">
        <f>アンケート集計!U5</f>
        <v>0</v>
      </c>
      <c r="D24" s="369" t="str">
        <f>IF(C24&gt;=10,"A",IF(C24&gt;=4,"B","C"))</f>
        <v>C</v>
      </c>
      <c r="E24" s="109"/>
      <c r="F24" s="110"/>
      <c r="G24" s="110"/>
      <c r="H24" s="110"/>
      <c r="I24" s="248"/>
      <c r="J24" s="109"/>
      <c r="K24" s="110"/>
      <c r="L24" s="110"/>
      <c r="M24" s="272"/>
      <c r="N24" s="258"/>
      <c r="O24" s="110"/>
      <c r="P24" s="110"/>
      <c r="Q24" s="248"/>
      <c r="R24" s="271"/>
      <c r="S24" s="110"/>
      <c r="T24" s="110"/>
      <c r="U24" s="110"/>
      <c r="V24" s="272"/>
      <c r="W24" s="258"/>
      <c r="X24" s="110"/>
      <c r="Y24" s="248"/>
      <c r="Z24" s="271"/>
      <c r="AA24" s="110"/>
      <c r="AB24" s="110"/>
      <c r="AC24" s="248"/>
      <c r="AD24" s="109"/>
      <c r="AE24" s="110"/>
      <c r="AF24" s="110"/>
      <c r="AG24" s="110"/>
      <c r="AH24" s="272"/>
      <c r="AI24" s="271"/>
      <c r="AJ24" s="110"/>
      <c r="AK24" s="110"/>
      <c r="AL24" s="272"/>
      <c r="AM24" s="258"/>
      <c r="AN24" s="110"/>
      <c r="AO24" s="248"/>
      <c r="AP24" s="271"/>
      <c r="AQ24" s="110"/>
      <c r="AR24" s="272"/>
      <c r="AS24" s="271"/>
      <c r="AT24" s="110"/>
      <c r="AU24" s="110"/>
      <c r="AV24" s="110"/>
      <c r="AW24" s="272"/>
      <c r="AX24" s="258"/>
      <c r="AY24" s="110"/>
      <c r="AZ24" s="110"/>
      <c r="BA24" s="110"/>
      <c r="BB24" s="111"/>
      <c r="BC24" s="112">
        <f>SUM(J24:AC24)*2</f>
        <v>0</v>
      </c>
      <c r="BD24" s="368" t="str">
        <f>IF(BC24&gt;=32,"A",IF(BC24&gt;=16,"B","C"))</f>
        <v>C</v>
      </c>
      <c r="BE24" s="113">
        <f>SUM(E24:I24,AD24:BB24)*2</f>
        <v>0</v>
      </c>
      <c r="BF24" s="369" t="str">
        <f>IF(BE24&gt;=44,"A",IF(BE24&gt;=24,"B","C"))</f>
        <v>C</v>
      </c>
      <c r="BG24" s="112">
        <f>SUM(J24:AC24)*2</f>
        <v>0</v>
      </c>
      <c r="BH24" s="113">
        <f>SUM(E24:I24,AD24:AH24)*2</f>
        <v>0</v>
      </c>
      <c r="BI24" s="113">
        <f>SUM(AI24:AR24)*2</f>
        <v>0</v>
      </c>
      <c r="BJ24" s="115">
        <f>SUM(AS24:BB24)*2</f>
        <v>0</v>
      </c>
      <c r="BK24" s="116">
        <f>BC24+BE24</f>
        <v>0</v>
      </c>
      <c r="BL24" s="382">
        <f>(BK24-$BK$65)/$BL$65*10+50</f>
        <v>16.069489685124864</v>
      </c>
      <c r="BM24" s="96"/>
      <c r="BN24" s="97"/>
      <c r="BO24" s="106">
        <f t="shared" si="0"/>
        <v>2</v>
      </c>
      <c r="BP24" s="107">
        <f t="shared" si="1"/>
        <v>0</v>
      </c>
      <c r="BQ24" s="439">
        <f>BC24/$BQ$22*100</f>
        <v>0</v>
      </c>
      <c r="BR24" s="440" t="str">
        <f t="shared" si="2"/>
        <v>C</v>
      </c>
      <c r="BS24" s="440">
        <f>BE24/$BS$22*100</f>
        <v>0</v>
      </c>
      <c r="BT24" s="441" t="str">
        <f t="shared" si="2"/>
        <v>C</v>
      </c>
      <c r="BU24" s="439">
        <f>BG24/$BU$22*100</f>
        <v>0</v>
      </c>
      <c r="BV24" s="440">
        <f>BH24/$BV$22*100</f>
        <v>0</v>
      </c>
      <c r="BW24" s="440">
        <f>BI24/$BW$22*100</f>
        <v>0</v>
      </c>
      <c r="BX24" s="441">
        <f>BJ24/$BX$22*100</f>
        <v>0</v>
      </c>
      <c r="BY24" s="442">
        <f>SUM(E24:I24)*2</f>
        <v>0</v>
      </c>
      <c r="BZ24" s="443">
        <f>BY24/$BY$22*100</f>
        <v>0</v>
      </c>
      <c r="CA24" s="442">
        <f>SUM(J24:M24)*2</f>
        <v>0</v>
      </c>
      <c r="CB24" s="444">
        <f>CA24/$CA$22*100</f>
        <v>0</v>
      </c>
      <c r="CC24" s="445">
        <f>SUM(N24:Q24)*2</f>
        <v>0</v>
      </c>
      <c r="CD24" s="444">
        <f>CC24/$CC$22*100</f>
        <v>0</v>
      </c>
      <c r="CE24" s="445">
        <f>SUM(R24:V24)*2</f>
        <v>0</v>
      </c>
      <c r="CF24" s="444">
        <f>CE24/$CE$22*100</f>
        <v>0</v>
      </c>
      <c r="CG24" s="445">
        <f>SUM(W24:Y24)*2</f>
        <v>0</v>
      </c>
      <c r="CH24" s="444">
        <f>CG24/$CG$22*100</f>
        <v>0</v>
      </c>
      <c r="CI24" s="445">
        <f>SUM(Z24:AC24)*2</f>
        <v>0</v>
      </c>
      <c r="CJ24" s="443">
        <f>CI24/$CI$22*100</f>
        <v>0</v>
      </c>
      <c r="CK24" s="442">
        <f>SUM(AD24:AH24)*2</f>
        <v>0</v>
      </c>
      <c r="CL24" s="444">
        <f>CK24/$CK$22*100</f>
        <v>0</v>
      </c>
      <c r="CM24" s="445">
        <f>SUM(AI24:AL24)*2</f>
        <v>0</v>
      </c>
      <c r="CN24" s="444">
        <f>CM24/$CM$22*100</f>
        <v>0</v>
      </c>
      <c r="CO24" s="446">
        <f>SUM(AM24:AO24)*2</f>
        <v>0</v>
      </c>
      <c r="CP24" s="444">
        <f>CO24/$CO$22*100</f>
        <v>0</v>
      </c>
      <c r="CQ24" s="446">
        <f>SUM(AP24:AR24)*2</f>
        <v>0</v>
      </c>
      <c r="CR24" s="444">
        <f>CQ24/$CQ$22*100</f>
        <v>0</v>
      </c>
      <c r="CS24" s="446">
        <f>SUM(AS24:AW24)*2</f>
        <v>0</v>
      </c>
      <c r="CT24" s="444">
        <f>CS24/$CS$22*100</f>
        <v>0</v>
      </c>
      <c r="CU24" s="445">
        <f>SUM(AX24:BB24)*2</f>
        <v>0</v>
      </c>
      <c r="CV24" s="443">
        <f>CU24/$CU$22*100</f>
        <v>0</v>
      </c>
      <c r="CW24" s="305"/>
      <c r="CX24" s="98"/>
      <c r="CY24" s="98"/>
      <c r="CZ24" s="98"/>
      <c r="DA24" s="98"/>
      <c r="DB24" s="98"/>
      <c r="DC24" s="98"/>
      <c r="DD24" s="98"/>
      <c r="DE24" s="98"/>
      <c r="DF24" s="98"/>
      <c r="DG24" s="98"/>
      <c r="DH24" s="98"/>
      <c r="DI24" s="98"/>
      <c r="DJ24" s="458">
        <v>2</v>
      </c>
      <c r="DK24" s="231">
        <f t="shared" si="3"/>
        <v>2</v>
      </c>
      <c r="DL24" s="234">
        <f t="shared" si="4"/>
        <v>0</v>
      </c>
      <c r="DM24" s="118">
        <f t="shared" si="5"/>
        <v>0</v>
      </c>
      <c r="DN24" s="119">
        <f t="shared" si="6"/>
        <v>16.069489685124864</v>
      </c>
      <c r="DO24" s="101"/>
      <c r="DP24" s="659" t="s">
        <v>155</v>
      </c>
      <c r="DQ24" s="659"/>
      <c r="DR24" s="659"/>
      <c r="DS24" s="659"/>
      <c r="DT24" s="16"/>
      <c r="DU24" s="16"/>
      <c r="EC24" s="133">
        <f t="shared" si="7"/>
        <v>2</v>
      </c>
      <c r="ED24" s="239">
        <f t="shared" si="8"/>
        <v>0</v>
      </c>
      <c r="EE24" s="120">
        <f t="shared" si="9"/>
        <v>0</v>
      </c>
      <c r="EF24" s="121">
        <f t="shared" si="10"/>
        <v>0</v>
      </c>
      <c r="EG24" s="104">
        <f t="shared" ref="EG24:EG62" si="11">EF24^2</f>
        <v>0</v>
      </c>
      <c r="EI24" s="105"/>
      <c r="EJ24" s="105"/>
      <c r="EK24" s="105"/>
      <c r="EL24" s="105"/>
      <c r="EM24" s="105"/>
      <c r="EN24" s="105"/>
    </row>
    <row r="25" spans="1:144" ht="13.2" customHeight="1" thickBot="1" x14ac:dyDescent="0.25">
      <c r="A25" s="57">
        <v>3</v>
      </c>
      <c r="B25" s="122"/>
      <c r="C25" s="123">
        <f>アンケート集計!U6</f>
        <v>0</v>
      </c>
      <c r="D25" s="21" t="str">
        <f t="shared" ref="D25:D62" si="12">IF(C25&gt;=10,"A",IF(C25&gt;=4,"B","C"))</f>
        <v>C</v>
      </c>
      <c r="E25" s="124"/>
      <c r="F25" s="125"/>
      <c r="G25" s="125"/>
      <c r="H25" s="125"/>
      <c r="I25" s="249"/>
      <c r="J25" s="124"/>
      <c r="K25" s="125"/>
      <c r="L25" s="125"/>
      <c r="M25" s="274"/>
      <c r="N25" s="259"/>
      <c r="O25" s="125"/>
      <c r="P25" s="125"/>
      <c r="Q25" s="249"/>
      <c r="R25" s="273"/>
      <c r="S25" s="125"/>
      <c r="T25" s="125"/>
      <c r="U25" s="125"/>
      <c r="V25" s="274"/>
      <c r="W25" s="259"/>
      <c r="X25" s="125"/>
      <c r="Y25" s="249"/>
      <c r="Z25" s="273"/>
      <c r="AA25" s="125"/>
      <c r="AB25" s="125"/>
      <c r="AC25" s="249"/>
      <c r="AD25" s="124"/>
      <c r="AE25" s="125"/>
      <c r="AF25" s="125"/>
      <c r="AG25" s="125"/>
      <c r="AH25" s="274"/>
      <c r="AI25" s="273"/>
      <c r="AJ25" s="125"/>
      <c r="AK25" s="125"/>
      <c r="AL25" s="274"/>
      <c r="AM25" s="259"/>
      <c r="AN25" s="125"/>
      <c r="AO25" s="249"/>
      <c r="AP25" s="273"/>
      <c r="AQ25" s="125"/>
      <c r="AR25" s="274"/>
      <c r="AS25" s="273"/>
      <c r="AT25" s="125"/>
      <c r="AU25" s="125"/>
      <c r="AV25" s="125"/>
      <c r="AW25" s="274"/>
      <c r="AX25" s="259"/>
      <c r="AY25" s="125"/>
      <c r="AZ25" s="125"/>
      <c r="BA25" s="125"/>
      <c r="BB25" s="126"/>
      <c r="BC25" s="127">
        <f t="shared" ref="BC25:BC62" si="13">SUM(J25:AC25)*2</f>
        <v>0</v>
      </c>
      <c r="BD25" s="22" t="str">
        <f t="shared" ref="BD25:BD62" si="14">IF(BC25&gt;=32,"A",IF(BC25&gt;=16,"B","C"))</f>
        <v>C</v>
      </c>
      <c r="BE25" s="128">
        <f t="shared" ref="BE25:BE62" si="15">SUM(E25:I25,AD25:BB25)*2</f>
        <v>0</v>
      </c>
      <c r="BF25" s="21" t="str">
        <f t="shared" ref="BF25:BF62" si="16">IF(BE25&gt;=44,"A",IF(BE25&gt;=24,"B","C"))</f>
        <v>C</v>
      </c>
      <c r="BG25" s="127">
        <f t="shared" ref="BG25:BG62" si="17">SUM(J25:AC25)*2</f>
        <v>0</v>
      </c>
      <c r="BH25" s="128">
        <f t="shared" ref="BH25:BH62" si="18">SUM(E25:I25,AD25:AH25)*2</f>
        <v>0</v>
      </c>
      <c r="BI25" s="128">
        <f t="shared" ref="BI25:BI62" si="19">SUM(AI25:AR25)*2</f>
        <v>0</v>
      </c>
      <c r="BJ25" s="114">
        <f t="shared" ref="BJ25:BJ62" si="20">SUM(AS25:BB25)*2</f>
        <v>0</v>
      </c>
      <c r="BK25" s="129">
        <f t="shared" ref="BK25:BK62" si="21">BC25+BE25</f>
        <v>0</v>
      </c>
      <c r="BL25" s="383">
        <f t="shared" ref="BL25:BL62" si="22">(BK25-$BK$65)/$BL$65*10+50</f>
        <v>16.069489685124864</v>
      </c>
      <c r="BM25" s="96"/>
      <c r="BN25" s="97"/>
      <c r="BO25" s="57">
        <f t="shared" si="0"/>
        <v>3</v>
      </c>
      <c r="BP25" s="122">
        <f t="shared" si="1"/>
        <v>0</v>
      </c>
      <c r="BQ25" s="448">
        <f t="shared" ref="BQ25:BQ62" si="23">BC25/$BQ$22*100</f>
        <v>0</v>
      </c>
      <c r="BR25" s="449" t="str">
        <f t="shared" si="2"/>
        <v>C</v>
      </c>
      <c r="BS25" s="449">
        <f t="shared" ref="BS25:BS62" si="24">BE25/$BS$22*100</f>
        <v>0</v>
      </c>
      <c r="BT25" s="450" t="str">
        <f t="shared" si="2"/>
        <v>C</v>
      </c>
      <c r="BU25" s="448">
        <f t="shared" ref="BU25:BU62" si="25">BG25/$BU$22*100</f>
        <v>0</v>
      </c>
      <c r="BV25" s="449">
        <f t="shared" ref="BV25:BV62" si="26">BH25/$BV$22*100</f>
        <v>0</v>
      </c>
      <c r="BW25" s="449">
        <f t="shared" ref="BW25:BW62" si="27">BI25/$BW$22*100</f>
        <v>0</v>
      </c>
      <c r="BX25" s="450">
        <f t="shared" ref="BX25:BX62" si="28">BJ25/$BX$22*100</f>
        <v>0</v>
      </c>
      <c r="BY25" s="414">
        <f t="shared" ref="BY25:BY62" si="29">SUM(E25:I25)*2</f>
        <v>0</v>
      </c>
      <c r="BZ25" s="434">
        <f t="shared" ref="BZ25:BZ62" si="30">BY25/$BY$22*100</f>
        <v>0</v>
      </c>
      <c r="CA25" s="414">
        <f t="shared" ref="CA25:CA62" si="31">SUM(J25:M25)*2</f>
        <v>0</v>
      </c>
      <c r="CB25" s="435">
        <f t="shared" ref="CB25:CB62" si="32">CA25/$CA$22*100</f>
        <v>0</v>
      </c>
      <c r="CC25" s="436">
        <f t="shared" ref="CC25:CC62" si="33">SUM(N25:Q25)*2</f>
        <v>0</v>
      </c>
      <c r="CD25" s="435">
        <f t="shared" ref="CD25:CD62" si="34">CC25/$CC$22*100</f>
        <v>0</v>
      </c>
      <c r="CE25" s="436">
        <f t="shared" ref="CE25:CE62" si="35">SUM(R25:V25)*2</f>
        <v>0</v>
      </c>
      <c r="CF25" s="435">
        <f t="shared" ref="CF25:CF62" si="36">CE25/$CE$22*100</f>
        <v>0</v>
      </c>
      <c r="CG25" s="436">
        <f t="shared" ref="CG25:CG62" si="37">SUM(W25:Y25)*2</f>
        <v>0</v>
      </c>
      <c r="CH25" s="435">
        <f t="shared" ref="CH25:CH62" si="38">CG25/$CG$22*100</f>
        <v>0</v>
      </c>
      <c r="CI25" s="436">
        <f t="shared" ref="CI25:CI62" si="39">SUM(Z25:AC25)*2</f>
        <v>0</v>
      </c>
      <c r="CJ25" s="434">
        <f t="shared" ref="CJ25:CJ62" si="40">CI25/$CI$22*100</f>
        <v>0</v>
      </c>
      <c r="CK25" s="414">
        <f t="shared" ref="CK25:CK62" si="41">SUM(AD25:AH25)*2</f>
        <v>0</v>
      </c>
      <c r="CL25" s="435">
        <f t="shared" ref="CL25:CL62" si="42">CK25/$CK$22*100</f>
        <v>0</v>
      </c>
      <c r="CM25" s="436">
        <f t="shared" ref="CM25:CM62" si="43">SUM(AI25:AL25)*2</f>
        <v>0</v>
      </c>
      <c r="CN25" s="435">
        <f t="shared" ref="CN25:CN62" si="44">CM25/$CM$22*100</f>
        <v>0</v>
      </c>
      <c r="CO25" s="437">
        <f t="shared" ref="CO25:CO62" si="45">SUM(AM25:AO25)*2</f>
        <v>0</v>
      </c>
      <c r="CP25" s="435">
        <f t="shared" ref="CP25:CP62" si="46">CO25/$CO$22*100</f>
        <v>0</v>
      </c>
      <c r="CQ25" s="437">
        <f t="shared" ref="CQ25:CQ62" si="47">SUM(AP25:AR25)*2</f>
        <v>0</v>
      </c>
      <c r="CR25" s="435">
        <f t="shared" ref="CR25:CR62" si="48">CQ25/$CQ$22*100</f>
        <v>0</v>
      </c>
      <c r="CS25" s="437">
        <f t="shared" ref="CS25:CS62" si="49">SUM(AS25:AW25)*2</f>
        <v>0</v>
      </c>
      <c r="CT25" s="435">
        <f t="shared" ref="CT25:CT62" si="50">CS25/$CS$22*100</f>
        <v>0</v>
      </c>
      <c r="CU25" s="436">
        <f t="shared" ref="CU25:CU62" si="51">SUM(AX25:BB25)*2</f>
        <v>0</v>
      </c>
      <c r="CV25" s="434">
        <f t="shared" ref="CV25:CV62" si="52">CU25/$CU$22*100</f>
        <v>0</v>
      </c>
      <c r="CW25" s="306"/>
      <c r="CX25" s="16"/>
      <c r="CY25" s="16"/>
      <c r="CZ25" s="16"/>
      <c r="DA25" s="16"/>
      <c r="DB25" s="16"/>
      <c r="DC25" s="16"/>
      <c r="DD25" s="16"/>
      <c r="DE25" s="16"/>
      <c r="DF25" s="16"/>
      <c r="DG25" s="16"/>
      <c r="DH25" s="16"/>
      <c r="DI25" s="16"/>
      <c r="DJ25" s="458">
        <v>3</v>
      </c>
      <c r="DK25" s="231">
        <f t="shared" si="3"/>
        <v>3</v>
      </c>
      <c r="DL25" s="234">
        <f t="shared" si="4"/>
        <v>0</v>
      </c>
      <c r="DM25" s="118">
        <f t="shared" si="5"/>
        <v>0</v>
      </c>
      <c r="DN25" s="119">
        <f t="shared" si="6"/>
        <v>16.069489685124864</v>
      </c>
      <c r="DO25" s="101"/>
      <c r="DP25" s="659"/>
      <c r="DQ25" s="659"/>
      <c r="DR25" s="659"/>
      <c r="DS25" s="659"/>
      <c r="DT25" s="134"/>
      <c r="DU25" s="134"/>
      <c r="DV25" s="134"/>
      <c r="DW25" s="137"/>
      <c r="DX25" s="134"/>
      <c r="DY25" s="134"/>
      <c r="DZ25" s="134"/>
      <c r="EA25" s="134"/>
      <c r="EC25" s="133">
        <f t="shared" si="7"/>
        <v>3</v>
      </c>
      <c r="ED25" s="239">
        <f t="shared" si="8"/>
        <v>0</v>
      </c>
      <c r="EE25" s="120">
        <f t="shared" si="9"/>
        <v>0</v>
      </c>
      <c r="EF25" s="121">
        <f t="shared" si="10"/>
        <v>0</v>
      </c>
      <c r="EG25" s="104">
        <f t="shared" si="11"/>
        <v>0</v>
      </c>
      <c r="EI25" s="611" t="s">
        <v>116</v>
      </c>
      <c r="EJ25" s="611"/>
      <c r="EK25" s="611"/>
      <c r="EL25" s="611"/>
      <c r="EM25" s="131">
        <f>SUM(EG23:EG62)/$D$63</f>
        <v>0</v>
      </c>
    </row>
    <row r="26" spans="1:144" ht="13.2" customHeight="1" thickBot="1" x14ac:dyDescent="0.25">
      <c r="A26" s="106">
        <v>4</v>
      </c>
      <c r="B26" s="107"/>
      <c r="C26" s="108">
        <f>アンケート集計!U7</f>
        <v>0</v>
      </c>
      <c r="D26" s="369" t="str">
        <f t="shared" si="12"/>
        <v>C</v>
      </c>
      <c r="E26" s="109"/>
      <c r="F26" s="110"/>
      <c r="G26" s="110"/>
      <c r="H26" s="110"/>
      <c r="I26" s="248"/>
      <c r="J26" s="109"/>
      <c r="K26" s="110"/>
      <c r="L26" s="110"/>
      <c r="M26" s="272"/>
      <c r="N26" s="258"/>
      <c r="O26" s="110"/>
      <c r="P26" s="110"/>
      <c r="Q26" s="248"/>
      <c r="R26" s="271"/>
      <c r="S26" s="110"/>
      <c r="T26" s="110"/>
      <c r="U26" s="110"/>
      <c r="V26" s="272"/>
      <c r="W26" s="258"/>
      <c r="X26" s="110"/>
      <c r="Y26" s="248"/>
      <c r="Z26" s="271"/>
      <c r="AA26" s="110"/>
      <c r="AB26" s="110"/>
      <c r="AC26" s="248"/>
      <c r="AD26" s="109"/>
      <c r="AE26" s="110"/>
      <c r="AF26" s="110"/>
      <c r="AG26" s="110"/>
      <c r="AH26" s="272"/>
      <c r="AI26" s="271"/>
      <c r="AJ26" s="110"/>
      <c r="AK26" s="110"/>
      <c r="AL26" s="272"/>
      <c r="AM26" s="258"/>
      <c r="AN26" s="110"/>
      <c r="AO26" s="248"/>
      <c r="AP26" s="271"/>
      <c r="AQ26" s="110"/>
      <c r="AR26" s="272"/>
      <c r="AS26" s="271"/>
      <c r="AT26" s="110"/>
      <c r="AU26" s="110"/>
      <c r="AV26" s="110"/>
      <c r="AW26" s="272"/>
      <c r="AX26" s="258"/>
      <c r="AY26" s="110"/>
      <c r="AZ26" s="110"/>
      <c r="BA26" s="110"/>
      <c r="BB26" s="111"/>
      <c r="BC26" s="112">
        <f t="shared" si="13"/>
        <v>0</v>
      </c>
      <c r="BD26" s="368" t="str">
        <f t="shared" si="14"/>
        <v>C</v>
      </c>
      <c r="BE26" s="113">
        <f t="shared" si="15"/>
        <v>0</v>
      </c>
      <c r="BF26" s="369" t="str">
        <f t="shared" si="16"/>
        <v>C</v>
      </c>
      <c r="BG26" s="112">
        <f t="shared" si="17"/>
        <v>0</v>
      </c>
      <c r="BH26" s="113">
        <f t="shared" si="18"/>
        <v>0</v>
      </c>
      <c r="BI26" s="113">
        <f t="shared" si="19"/>
        <v>0</v>
      </c>
      <c r="BJ26" s="115">
        <f t="shared" si="20"/>
        <v>0</v>
      </c>
      <c r="BK26" s="116">
        <f t="shared" si="21"/>
        <v>0</v>
      </c>
      <c r="BL26" s="382">
        <f t="shared" si="22"/>
        <v>16.069489685124864</v>
      </c>
      <c r="BM26" s="96"/>
      <c r="BN26" s="97"/>
      <c r="BO26" s="106">
        <f t="shared" si="0"/>
        <v>4</v>
      </c>
      <c r="BP26" s="107">
        <f t="shared" si="1"/>
        <v>0</v>
      </c>
      <c r="BQ26" s="439">
        <f t="shared" si="23"/>
        <v>0</v>
      </c>
      <c r="BR26" s="440" t="str">
        <f t="shared" si="2"/>
        <v>C</v>
      </c>
      <c r="BS26" s="440">
        <f t="shared" si="24"/>
        <v>0</v>
      </c>
      <c r="BT26" s="441" t="str">
        <f t="shared" si="2"/>
        <v>C</v>
      </c>
      <c r="BU26" s="439">
        <f t="shared" si="25"/>
        <v>0</v>
      </c>
      <c r="BV26" s="440">
        <f t="shared" si="26"/>
        <v>0</v>
      </c>
      <c r="BW26" s="440">
        <f t="shared" si="27"/>
        <v>0</v>
      </c>
      <c r="BX26" s="441">
        <f t="shared" si="28"/>
        <v>0</v>
      </c>
      <c r="BY26" s="442">
        <f t="shared" si="29"/>
        <v>0</v>
      </c>
      <c r="BZ26" s="443">
        <f t="shared" si="30"/>
        <v>0</v>
      </c>
      <c r="CA26" s="442">
        <f t="shared" si="31"/>
        <v>0</v>
      </c>
      <c r="CB26" s="444">
        <f t="shared" si="32"/>
        <v>0</v>
      </c>
      <c r="CC26" s="445">
        <f t="shared" si="33"/>
        <v>0</v>
      </c>
      <c r="CD26" s="444">
        <f t="shared" si="34"/>
        <v>0</v>
      </c>
      <c r="CE26" s="445">
        <f t="shared" si="35"/>
        <v>0</v>
      </c>
      <c r="CF26" s="444">
        <f t="shared" si="36"/>
        <v>0</v>
      </c>
      <c r="CG26" s="445">
        <f t="shared" si="37"/>
        <v>0</v>
      </c>
      <c r="CH26" s="444">
        <f t="shared" si="38"/>
        <v>0</v>
      </c>
      <c r="CI26" s="445">
        <f t="shared" si="39"/>
        <v>0</v>
      </c>
      <c r="CJ26" s="443">
        <f t="shared" si="40"/>
        <v>0</v>
      </c>
      <c r="CK26" s="442">
        <f t="shared" si="41"/>
        <v>0</v>
      </c>
      <c r="CL26" s="444">
        <f t="shared" si="42"/>
        <v>0</v>
      </c>
      <c r="CM26" s="445">
        <f t="shared" si="43"/>
        <v>0</v>
      </c>
      <c r="CN26" s="444">
        <f t="shared" si="44"/>
        <v>0</v>
      </c>
      <c r="CO26" s="446">
        <f t="shared" si="45"/>
        <v>0</v>
      </c>
      <c r="CP26" s="444">
        <f t="shared" si="46"/>
        <v>0</v>
      </c>
      <c r="CQ26" s="446">
        <f t="shared" si="47"/>
        <v>0</v>
      </c>
      <c r="CR26" s="444">
        <f t="shared" si="48"/>
        <v>0</v>
      </c>
      <c r="CS26" s="446">
        <f t="shared" si="49"/>
        <v>0</v>
      </c>
      <c r="CT26" s="444">
        <f t="shared" si="50"/>
        <v>0</v>
      </c>
      <c r="CU26" s="445">
        <f t="shared" si="51"/>
        <v>0</v>
      </c>
      <c r="CV26" s="443">
        <f t="shared" si="52"/>
        <v>0</v>
      </c>
      <c r="CW26" s="307"/>
      <c r="CX26" s="132"/>
      <c r="CY26" s="132"/>
      <c r="CZ26" s="132"/>
      <c r="DA26" s="132"/>
      <c r="DB26" s="132"/>
      <c r="DC26" s="132"/>
      <c r="DD26" s="132"/>
      <c r="DE26" s="132"/>
      <c r="DF26" s="132"/>
      <c r="DG26" s="132"/>
      <c r="DH26" s="132"/>
      <c r="DI26" s="132"/>
      <c r="DJ26" s="458">
        <v>4</v>
      </c>
      <c r="DK26" s="231">
        <f t="shared" si="3"/>
        <v>4</v>
      </c>
      <c r="DL26" s="234">
        <f t="shared" si="4"/>
        <v>0</v>
      </c>
      <c r="DM26" s="118">
        <f t="shared" si="5"/>
        <v>0</v>
      </c>
      <c r="DN26" s="119">
        <f t="shared" si="6"/>
        <v>16.069489685124864</v>
      </c>
      <c r="DO26" s="101"/>
      <c r="DP26" s="764" t="s">
        <v>156</v>
      </c>
      <c r="DQ26" s="765"/>
      <c r="DR26" s="765" t="s">
        <v>157</v>
      </c>
      <c r="DS26" s="766"/>
      <c r="DT26" s="158"/>
      <c r="DU26" s="158"/>
      <c r="DV26" s="158"/>
      <c r="DW26" s="159"/>
      <c r="DX26" s="137"/>
      <c r="DY26" s="137"/>
      <c r="DZ26" s="137"/>
      <c r="EA26" s="137"/>
      <c r="EC26" s="133">
        <f t="shared" si="7"/>
        <v>4</v>
      </c>
      <c r="ED26" s="239">
        <f t="shared" si="8"/>
        <v>0</v>
      </c>
      <c r="EE26" s="120">
        <f t="shared" si="9"/>
        <v>0</v>
      </c>
      <c r="EF26" s="121">
        <f t="shared" si="10"/>
        <v>0</v>
      </c>
      <c r="EG26" s="104">
        <f t="shared" si="11"/>
        <v>0</v>
      </c>
      <c r="EI26" s="105"/>
      <c r="EJ26" s="105"/>
      <c r="EK26" s="105"/>
      <c r="EL26" s="105"/>
      <c r="EM26" s="105"/>
      <c r="EN26" s="105"/>
    </row>
    <row r="27" spans="1:144" ht="13.2" customHeight="1" x14ac:dyDescent="0.2">
      <c r="A27" s="57">
        <v>5</v>
      </c>
      <c r="B27" s="122"/>
      <c r="C27" s="123">
        <f>アンケート集計!U8</f>
        <v>0</v>
      </c>
      <c r="D27" s="21" t="str">
        <f t="shared" si="12"/>
        <v>C</v>
      </c>
      <c r="E27" s="124"/>
      <c r="F27" s="125"/>
      <c r="G27" s="125"/>
      <c r="H27" s="125"/>
      <c r="I27" s="249"/>
      <c r="J27" s="124"/>
      <c r="K27" s="125"/>
      <c r="L27" s="125"/>
      <c r="M27" s="274"/>
      <c r="N27" s="259"/>
      <c r="O27" s="125"/>
      <c r="P27" s="125"/>
      <c r="Q27" s="249"/>
      <c r="R27" s="273"/>
      <c r="S27" s="125"/>
      <c r="T27" s="125"/>
      <c r="U27" s="125"/>
      <c r="V27" s="274"/>
      <c r="W27" s="259"/>
      <c r="X27" s="125"/>
      <c r="Y27" s="249"/>
      <c r="Z27" s="273"/>
      <c r="AA27" s="125"/>
      <c r="AB27" s="125"/>
      <c r="AC27" s="249"/>
      <c r="AD27" s="124"/>
      <c r="AE27" s="125"/>
      <c r="AF27" s="125"/>
      <c r="AG27" s="125"/>
      <c r="AH27" s="274"/>
      <c r="AI27" s="273"/>
      <c r="AJ27" s="125"/>
      <c r="AK27" s="125"/>
      <c r="AL27" s="274"/>
      <c r="AM27" s="259"/>
      <c r="AN27" s="125"/>
      <c r="AO27" s="249"/>
      <c r="AP27" s="273"/>
      <c r="AQ27" s="125"/>
      <c r="AR27" s="274"/>
      <c r="AS27" s="273"/>
      <c r="AT27" s="125"/>
      <c r="AU27" s="125"/>
      <c r="AV27" s="125"/>
      <c r="AW27" s="274"/>
      <c r="AX27" s="259"/>
      <c r="AY27" s="125"/>
      <c r="AZ27" s="125"/>
      <c r="BA27" s="125"/>
      <c r="BB27" s="126"/>
      <c r="BC27" s="127">
        <f t="shared" si="13"/>
        <v>0</v>
      </c>
      <c r="BD27" s="22" t="str">
        <f t="shared" si="14"/>
        <v>C</v>
      </c>
      <c r="BE27" s="128">
        <f t="shared" si="15"/>
        <v>0</v>
      </c>
      <c r="BF27" s="21" t="str">
        <f t="shared" si="16"/>
        <v>C</v>
      </c>
      <c r="BG27" s="127">
        <f t="shared" si="17"/>
        <v>0</v>
      </c>
      <c r="BH27" s="128">
        <f t="shared" si="18"/>
        <v>0</v>
      </c>
      <c r="BI27" s="128">
        <f t="shared" si="19"/>
        <v>0</v>
      </c>
      <c r="BJ27" s="114">
        <f t="shared" si="20"/>
        <v>0</v>
      </c>
      <c r="BK27" s="129">
        <f t="shared" si="21"/>
        <v>0</v>
      </c>
      <c r="BL27" s="383">
        <f t="shared" si="22"/>
        <v>16.069489685124864</v>
      </c>
      <c r="BM27" s="96"/>
      <c r="BN27" s="97"/>
      <c r="BO27" s="57">
        <f t="shared" si="0"/>
        <v>5</v>
      </c>
      <c r="BP27" s="122">
        <f t="shared" si="1"/>
        <v>0</v>
      </c>
      <c r="BQ27" s="448">
        <f t="shared" si="23"/>
        <v>0</v>
      </c>
      <c r="BR27" s="449" t="str">
        <f t="shared" si="2"/>
        <v>C</v>
      </c>
      <c r="BS27" s="449">
        <f t="shared" si="24"/>
        <v>0</v>
      </c>
      <c r="BT27" s="450" t="str">
        <f t="shared" si="2"/>
        <v>C</v>
      </c>
      <c r="BU27" s="448">
        <f t="shared" si="25"/>
        <v>0</v>
      </c>
      <c r="BV27" s="449">
        <f t="shared" si="26"/>
        <v>0</v>
      </c>
      <c r="BW27" s="449">
        <f t="shared" si="27"/>
        <v>0</v>
      </c>
      <c r="BX27" s="450">
        <f t="shared" si="28"/>
        <v>0</v>
      </c>
      <c r="BY27" s="414">
        <f t="shared" si="29"/>
        <v>0</v>
      </c>
      <c r="BZ27" s="434">
        <f t="shared" si="30"/>
        <v>0</v>
      </c>
      <c r="CA27" s="414">
        <f t="shared" si="31"/>
        <v>0</v>
      </c>
      <c r="CB27" s="435">
        <f t="shared" si="32"/>
        <v>0</v>
      </c>
      <c r="CC27" s="436">
        <f t="shared" si="33"/>
        <v>0</v>
      </c>
      <c r="CD27" s="435">
        <f t="shared" si="34"/>
        <v>0</v>
      </c>
      <c r="CE27" s="436">
        <f t="shared" si="35"/>
        <v>0</v>
      </c>
      <c r="CF27" s="435">
        <f t="shared" si="36"/>
        <v>0</v>
      </c>
      <c r="CG27" s="436">
        <f t="shared" si="37"/>
        <v>0</v>
      </c>
      <c r="CH27" s="435">
        <f t="shared" si="38"/>
        <v>0</v>
      </c>
      <c r="CI27" s="436">
        <f t="shared" si="39"/>
        <v>0</v>
      </c>
      <c r="CJ27" s="434">
        <f t="shared" si="40"/>
        <v>0</v>
      </c>
      <c r="CK27" s="414">
        <f t="shared" si="41"/>
        <v>0</v>
      </c>
      <c r="CL27" s="435">
        <f t="shared" si="42"/>
        <v>0</v>
      </c>
      <c r="CM27" s="436">
        <f t="shared" si="43"/>
        <v>0</v>
      </c>
      <c r="CN27" s="435">
        <f t="shared" si="44"/>
        <v>0</v>
      </c>
      <c r="CO27" s="437">
        <f t="shared" si="45"/>
        <v>0</v>
      </c>
      <c r="CP27" s="435">
        <f t="shared" si="46"/>
        <v>0</v>
      </c>
      <c r="CQ27" s="437">
        <f t="shared" si="47"/>
        <v>0</v>
      </c>
      <c r="CR27" s="435">
        <f t="shared" si="48"/>
        <v>0</v>
      </c>
      <c r="CS27" s="437">
        <f t="shared" si="49"/>
        <v>0</v>
      </c>
      <c r="CT27" s="435">
        <f t="shared" si="50"/>
        <v>0</v>
      </c>
      <c r="CU27" s="436">
        <f t="shared" si="51"/>
        <v>0</v>
      </c>
      <c r="CV27" s="434">
        <f t="shared" si="52"/>
        <v>0</v>
      </c>
      <c r="CW27" s="307"/>
      <c r="CX27" s="132"/>
      <c r="CY27" s="132"/>
      <c r="CZ27" s="132"/>
      <c r="DA27" s="132"/>
      <c r="DB27" s="132"/>
      <c r="DC27" s="132"/>
      <c r="DD27" s="132"/>
      <c r="DE27" s="132"/>
      <c r="DF27" s="132"/>
      <c r="DG27" s="132"/>
      <c r="DH27" s="132"/>
      <c r="DI27" s="132"/>
      <c r="DJ27" s="458">
        <v>5</v>
      </c>
      <c r="DK27" s="231">
        <f t="shared" si="3"/>
        <v>5</v>
      </c>
      <c r="DL27" s="234">
        <f t="shared" si="4"/>
        <v>0</v>
      </c>
      <c r="DM27" s="118">
        <f t="shared" si="5"/>
        <v>0</v>
      </c>
      <c r="DN27" s="119">
        <f t="shared" si="6"/>
        <v>16.069489685124864</v>
      </c>
      <c r="DO27" s="101"/>
      <c r="DP27" s="767" t="s">
        <v>158</v>
      </c>
      <c r="DQ27" s="768"/>
      <c r="DR27" s="769">
        <f>COUNTIF($DM$23:$DM$62,"&gt;=0")-COUNTIF($DM$23:$DM$62,"&gt;=11")</f>
        <v>40</v>
      </c>
      <c r="DS27" s="770"/>
      <c r="DT27" s="134"/>
      <c r="DU27" s="134"/>
      <c r="EC27" s="133">
        <f t="shared" si="7"/>
        <v>5</v>
      </c>
      <c r="ED27" s="239">
        <f t="shared" si="8"/>
        <v>0</v>
      </c>
      <c r="EE27" s="120">
        <f t="shared" si="9"/>
        <v>0</v>
      </c>
      <c r="EF27" s="121">
        <f t="shared" si="10"/>
        <v>0</v>
      </c>
      <c r="EG27" s="104">
        <f t="shared" si="11"/>
        <v>0</v>
      </c>
      <c r="EI27" s="611" t="s">
        <v>117</v>
      </c>
      <c r="EJ27" s="611"/>
      <c r="EK27" s="611"/>
      <c r="EL27" s="611"/>
      <c r="EM27" s="611"/>
      <c r="EN27" s="135">
        <f>EM25^(1/2)</f>
        <v>0</v>
      </c>
    </row>
    <row r="28" spans="1:144" ht="13.2" customHeight="1" x14ac:dyDescent="0.2">
      <c r="A28" s="106">
        <v>6</v>
      </c>
      <c r="B28" s="107"/>
      <c r="C28" s="108">
        <f>アンケート集計!U9</f>
        <v>0</v>
      </c>
      <c r="D28" s="369" t="str">
        <f t="shared" si="12"/>
        <v>C</v>
      </c>
      <c r="E28" s="109"/>
      <c r="F28" s="110"/>
      <c r="G28" s="110"/>
      <c r="H28" s="110"/>
      <c r="I28" s="248"/>
      <c r="J28" s="109"/>
      <c r="K28" s="110"/>
      <c r="L28" s="110"/>
      <c r="M28" s="272"/>
      <c r="N28" s="258"/>
      <c r="O28" s="110"/>
      <c r="P28" s="110"/>
      <c r="Q28" s="248"/>
      <c r="R28" s="271"/>
      <c r="S28" s="110"/>
      <c r="T28" s="110"/>
      <c r="U28" s="110"/>
      <c r="V28" s="272"/>
      <c r="W28" s="258"/>
      <c r="X28" s="110"/>
      <c r="Y28" s="248"/>
      <c r="Z28" s="271"/>
      <c r="AA28" s="110"/>
      <c r="AB28" s="110"/>
      <c r="AC28" s="248"/>
      <c r="AD28" s="109"/>
      <c r="AE28" s="110"/>
      <c r="AF28" s="110"/>
      <c r="AG28" s="110"/>
      <c r="AH28" s="272"/>
      <c r="AI28" s="271"/>
      <c r="AJ28" s="110"/>
      <c r="AK28" s="110"/>
      <c r="AL28" s="272"/>
      <c r="AM28" s="258"/>
      <c r="AN28" s="110"/>
      <c r="AO28" s="248"/>
      <c r="AP28" s="271"/>
      <c r="AQ28" s="110"/>
      <c r="AR28" s="272"/>
      <c r="AS28" s="271"/>
      <c r="AT28" s="110"/>
      <c r="AU28" s="110"/>
      <c r="AV28" s="110"/>
      <c r="AW28" s="272"/>
      <c r="AX28" s="258"/>
      <c r="AY28" s="110"/>
      <c r="AZ28" s="110"/>
      <c r="BA28" s="110"/>
      <c r="BB28" s="111"/>
      <c r="BC28" s="112">
        <f t="shared" si="13"/>
        <v>0</v>
      </c>
      <c r="BD28" s="368" t="str">
        <f t="shared" si="14"/>
        <v>C</v>
      </c>
      <c r="BE28" s="113">
        <f t="shared" si="15"/>
        <v>0</v>
      </c>
      <c r="BF28" s="369" t="str">
        <f t="shared" si="16"/>
        <v>C</v>
      </c>
      <c r="BG28" s="112">
        <f t="shared" si="17"/>
        <v>0</v>
      </c>
      <c r="BH28" s="113">
        <f t="shared" si="18"/>
        <v>0</v>
      </c>
      <c r="BI28" s="113">
        <f t="shared" si="19"/>
        <v>0</v>
      </c>
      <c r="BJ28" s="115">
        <f t="shared" si="20"/>
        <v>0</v>
      </c>
      <c r="BK28" s="116">
        <f t="shared" si="21"/>
        <v>0</v>
      </c>
      <c r="BL28" s="382">
        <f t="shared" si="22"/>
        <v>16.069489685124864</v>
      </c>
      <c r="BM28" s="96"/>
      <c r="BN28" s="97"/>
      <c r="BO28" s="106">
        <f t="shared" si="0"/>
        <v>6</v>
      </c>
      <c r="BP28" s="107">
        <f t="shared" si="1"/>
        <v>0</v>
      </c>
      <c r="BQ28" s="439">
        <f t="shared" si="23"/>
        <v>0</v>
      </c>
      <c r="BR28" s="440" t="str">
        <f t="shared" si="2"/>
        <v>C</v>
      </c>
      <c r="BS28" s="440">
        <f t="shared" si="24"/>
        <v>0</v>
      </c>
      <c r="BT28" s="441" t="str">
        <f t="shared" si="2"/>
        <v>C</v>
      </c>
      <c r="BU28" s="439">
        <f t="shared" si="25"/>
        <v>0</v>
      </c>
      <c r="BV28" s="440">
        <f t="shared" si="26"/>
        <v>0</v>
      </c>
      <c r="BW28" s="440">
        <f t="shared" si="27"/>
        <v>0</v>
      </c>
      <c r="BX28" s="441">
        <f t="shared" si="28"/>
        <v>0</v>
      </c>
      <c r="BY28" s="442">
        <f t="shared" si="29"/>
        <v>0</v>
      </c>
      <c r="BZ28" s="443">
        <f t="shared" si="30"/>
        <v>0</v>
      </c>
      <c r="CA28" s="442">
        <f t="shared" si="31"/>
        <v>0</v>
      </c>
      <c r="CB28" s="444">
        <f t="shared" si="32"/>
        <v>0</v>
      </c>
      <c r="CC28" s="445">
        <f t="shared" si="33"/>
        <v>0</v>
      </c>
      <c r="CD28" s="444">
        <f t="shared" si="34"/>
        <v>0</v>
      </c>
      <c r="CE28" s="445">
        <f t="shared" si="35"/>
        <v>0</v>
      </c>
      <c r="CF28" s="444">
        <f t="shared" si="36"/>
        <v>0</v>
      </c>
      <c r="CG28" s="445">
        <f t="shared" si="37"/>
        <v>0</v>
      </c>
      <c r="CH28" s="444">
        <f t="shared" si="38"/>
        <v>0</v>
      </c>
      <c r="CI28" s="445">
        <f t="shared" si="39"/>
        <v>0</v>
      </c>
      <c r="CJ28" s="443">
        <f t="shared" si="40"/>
        <v>0</v>
      </c>
      <c r="CK28" s="442">
        <f t="shared" si="41"/>
        <v>0</v>
      </c>
      <c r="CL28" s="444">
        <f t="shared" si="42"/>
        <v>0</v>
      </c>
      <c r="CM28" s="445">
        <f t="shared" si="43"/>
        <v>0</v>
      </c>
      <c r="CN28" s="444">
        <f t="shared" si="44"/>
        <v>0</v>
      </c>
      <c r="CO28" s="446">
        <f t="shared" si="45"/>
        <v>0</v>
      </c>
      <c r="CP28" s="444">
        <f t="shared" si="46"/>
        <v>0</v>
      </c>
      <c r="CQ28" s="446">
        <f t="shared" si="47"/>
        <v>0</v>
      </c>
      <c r="CR28" s="444">
        <f t="shared" si="48"/>
        <v>0</v>
      </c>
      <c r="CS28" s="446">
        <f t="shared" si="49"/>
        <v>0</v>
      </c>
      <c r="CT28" s="444">
        <f t="shared" si="50"/>
        <v>0</v>
      </c>
      <c r="CU28" s="445">
        <f t="shared" si="51"/>
        <v>0</v>
      </c>
      <c r="CV28" s="443">
        <f t="shared" si="52"/>
        <v>0</v>
      </c>
      <c r="CW28" s="307"/>
      <c r="CX28" s="132"/>
      <c r="CY28" s="132"/>
      <c r="CZ28" s="132"/>
      <c r="DA28" s="132"/>
      <c r="DB28" s="132"/>
      <c r="DC28" s="132"/>
      <c r="DD28" s="132"/>
      <c r="DE28" s="132"/>
      <c r="DF28" s="132"/>
      <c r="DG28" s="132"/>
      <c r="DH28" s="132"/>
      <c r="DI28" s="132"/>
      <c r="DJ28" s="458">
        <v>6</v>
      </c>
      <c r="DK28" s="231">
        <f t="shared" si="3"/>
        <v>6</v>
      </c>
      <c r="DL28" s="234">
        <f t="shared" si="4"/>
        <v>0</v>
      </c>
      <c r="DM28" s="118">
        <f t="shared" si="5"/>
        <v>0</v>
      </c>
      <c r="DN28" s="119">
        <f t="shared" si="6"/>
        <v>16.069489685124864</v>
      </c>
      <c r="DO28" s="101"/>
      <c r="DP28" s="771" t="s">
        <v>159</v>
      </c>
      <c r="DQ28" s="772"/>
      <c r="DR28" s="749">
        <f>COUNTIF($DM$23:$DM$62,"&gt;=11")-COUNTIF($DM$23:$DM$62,"&gt;21")</f>
        <v>0</v>
      </c>
      <c r="DS28" s="750"/>
      <c r="DT28" s="155"/>
      <c r="DU28" s="134"/>
      <c r="DV28" s="137"/>
      <c r="DW28" s="140"/>
      <c r="DX28" s="140"/>
      <c r="EC28" s="133">
        <f t="shared" si="7"/>
        <v>6</v>
      </c>
      <c r="ED28" s="239">
        <f t="shared" si="8"/>
        <v>0</v>
      </c>
      <c r="EE28" s="120">
        <f t="shared" si="9"/>
        <v>0</v>
      </c>
      <c r="EF28" s="121">
        <f t="shared" si="10"/>
        <v>0</v>
      </c>
      <c r="EG28" s="104">
        <f t="shared" si="11"/>
        <v>0</v>
      </c>
    </row>
    <row r="29" spans="1:144" ht="13.2" customHeight="1" x14ac:dyDescent="0.2">
      <c r="A29" s="57">
        <v>7</v>
      </c>
      <c r="B29" s="122"/>
      <c r="C29" s="123">
        <f>アンケート集計!U10</f>
        <v>0</v>
      </c>
      <c r="D29" s="21" t="str">
        <f t="shared" si="12"/>
        <v>C</v>
      </c>
      <c r="E29" s="124"/>
      <c r="F29" s="125"/>
      <c r="G29" s="125"/>
      <c r="H29" s="125"/>
      <c r="I29" s="249"/>
      <c r="J29" s="124"/>
      <c r="K29" s="125"/>
      <c r="L29" s="125"/>
      <c r="M29" s="274"/>
      <c r="N29" s="259"/>
      <c r="O29" s="125"/>
      <c r="P29" s="125"/>
      <c r="Q29" s="249"/>
      <c r="R29" s="273"/>
      <c r="S29" s="125"/>
      <c r="T29" s="125"/>
      <c r="U29" s="125"/>
      <c r="V29" s="274"/>
      <c r="W29" s="259"/>
      <c r="X29" s="125"/>
      <c r="Y29" s="249"/>
      <c r="Z29" s="273"/>
      <c r="AA29" s="125"/>
      <c r="AB29" s="125"/>
      <c r="AC29" s="249"/>
      <c r="AD29" s="124"/>
      <c r="AE29" s="125"/>
      <c r="AF29" s="125"/>
      <c r="AG29" s="125"/>
      <c r="AH29" s="274"/>
      <c r="AI29" s="273"/>
      <c r="AJ29" s="125"/>
      <c r="AK29" s="125"/>
      <c r="AL29" s="274"/>
      <c r="AM29" s="259"/>
      <c r="AN29" s="125"/>
      <c r="AO29" s="249"/>
      <c r="AP29" s="273"/>
      <c r="AQ29" s="125"/>
      <c r="AR29" s="274"/>
      <c r="AS29" s="273"/>
      <c r="AT29" s="125"/>
      <c r="AU29" s="125"/>
      <c r="AV29" s="125"/>
      <c r="AW29" s="274"/>
      <c r="AX29" s="259"/>
      <c r="AY29" s="125"/>
      <c r="AZ29" s="125"/>
      <c r="BA29" s="125"/>
      <c r="BB29" s="126"/>
      <c r="BC29" s="127">
        <f t="shared" si="13"/>
        <v>0</v>
      </c>
      <c r="BD29" s="22" t="str">
        <f t="shared" si="14"/>
        <v>C</v>
      </c>
      <c r="BE29" s="128">
        <f t="shared" si="15"/>
        <v>0</v>
      </c>
      <c r="BF29" s="21" t="str">
        <f t="shared" si="16"/>
        <v>C</v>
      </c>
      <c r="BG29" s="127">
        <f t="shared" si="17"/>
        <v>0</v>
      </c>
      <c r="BH29" s="128">
        <f t="shared" si="18"/>
        <v>0</v>
      </c>
      <c r="BI29" s="128">
        <f t="shared" si="19"/>
        <v>0</v>
      </c>
      <c r="BJ29" s="114">
        <f t="shared" si="20"/>
        <v>0</v>
      </c>
      <c r="BK29" s="129">
        <f t="shared" si="21"/>
        <v>0</v>
      </c>
      <c r="BL29" s="383">
        <f t="shared" si="22"/>
        <v>16.069489685124864</v>
      </c>
      <c r="BM29" s="96"/>
      <c r="BN29" s="97"/>
      <c r="BO29" s="57">
        <f t="shared" si="0"/>
        <v>7</v>
      </c>
      <c r="BP29" s="122">
        <f t="shared" si="1"/>
        <v>0</v>
      </c>
      <c r="BQ29" s="448">
        <f t="shared" si="23"/>
        <v>0</v>
      </c>
      <c r="BR29" s="449" t="str">
        <f t="shared" si="2"/>
        <v>C</v>
      </c>
      <c r="BS29" s="449">
        <f t="shared" si="24"/>
        <v>0</v>
      </c>
      <c r="BT29" s="450" t="str">
        <f t="shared" si="2"/>
        <v>C</v>
      </c>
      <c r="BU29" s="448">
        <f t="shared" si="25"/>
        <v>0</v>
      </c>
      <c r="BV29" s="449">
        <f t="shared" si="26"/>
        <v>0</v>
      </c>
      <c r="BW29" s="449">
        <f t="shared" si="27"/>
        <v>0</v>
      </c>
      <c r="BX29" s="450">
        <f t="shared" si="28"/>
        <v>0</v>
      </c>
      <c r="BY29" s="414">
        <f t="shared" si="29"/>
        <v>0</v>
      </c>
      <c r="BZ29" s="434">
        <f t="shared" si="30"/>
        <v>0</v>
      </c>
      <c r="CA29" s="414">
        <f t="shared" si="31"/>
        <v>0</v>
      </c>
      <c r="CB29" s="435">
        <f t="shared" si="32"/>
        <v>0</v>
      </c>
      <c r="CC29" s="436">
        <f t="shared" si="33"/>
        <v>0</v>
      </c>
      <c r="CD29" s="435">
        <f t="shared" si="34"/>
        <v>0</v>
      </c>
      <c r="CE29" s="436">
        <f t="shared" si="35"/>
        <v>0</v>
      </c>
      <c r="CF29" s="435">
        <f t="shared" si="36"/>
        <v>0</v>
      </c>
      <c r="CG29" s="436">
        <f t="shared" si="37"/>
        <v>0</v>
      </c>
      <c r="CH29" s="435">
        <f t="shared" si="38"/>
        <v>0</v>
      </c>
      <c r="CI29" s="436">
        <f t="shared" si="39"/>
        <v>0</v>
      </c>
      <c r="CJ29" s="434">
        <f t="shared" si="40"/>
        <v>0</v>
      </c>
      <c r="CK29" s="414">
        <f t="shared" si="41"/>
        <v>0</v>
      </c>
      <c r="CL29" s="435">
        <f t="shared" si="42"/>
        <v>0</v>
      </c>
      <c r="CM29" s="436">
        <f t="shared" si="43"/>
        <v>0</v>
      </c>
      <c r="CN29" s="435">
        <f t="shared" si="44"/>
        <v>0</v>
      </c>
      <c r="CO29" s="437">
        <f t="shared" si="45"/>
        <v>0</v>
      </c>
      <c r="CP29" s="435">
        <f t="shared" si="46"/>
        <v>0</v>
      </c>
      <c r="CQ29" s="437">
        <f t="shared" si="47"/>
        <v>0</v>
      </c>
      <c r="CR29" s="435">
        <f t="shared" si="48"/>
        <v>0</v>
      </c>
      <c r="CS29" s="437">
        <f t="shared" si="49"/>
        <v>0</v>
      </c>
      <c r="CT29" s="435">
        <f t="shared" si="50"/>
        <v>0</v>
      </c>
      <c r="CU29" s="436">
        <f t="shared" si="51"/>
        <v>0</v>
      </c>
      <c r="CV29" s="434">
        <f t="shared" si="52"/>
        <v>0</v>
      </c>
      <c r="CW29" s="307"/>
      <c r="CX29" s="132"/>
      <c r="CY29" s="132"/>
      <c r="CZ29" s="132"/>
      <c r="DA29" s="132"/>
      <c r="DB29" s="132"/>
      <c r="DC29" s="132"/>
      <c r="DD29" s="132"/>
      <c r="DE29" s="132"/>
      <c r="DF29" s="132"/>
      <c r="DG29" s="132"/>
      <c r="DH29" s="132"/>
      <c r="DI29" s="132"/>
      <c r="DJ29" s="458">
        <v>7</v>
      </c>
      <c r="DK29" s="231">
        <f t="shared" si="3"/>
        <v>7</v>
      </c>
      <c r="DL29" s="234">
        <f t="shared" si="4"/>
        <v>0</v>
      </c>
      <c r="DM29" s="118">
        <f t="shared" si="5"/>
        <v>0</v>
      </c>
      <c r="DN29" s="119">
        <f t="shared" si="6"/>
        <v>16.069489685124864</v>
      </c>
      <c r="DO29" s="101"/>
      <c r="DP29" s="759" t="s">
        <v>160</v>
      </c>
      <c r="DQ29" s="760"/>
      <c r="DR29" s="749">
        <f>COUNTIF($DM$23:$DM$62,"&gt;=21")-COUNTIF($DM$23:$DM$62,"&gt;=31")</f>
        <v>0</v>
      </c>
      <c r="DS29" s="750"/>
      <c r="DT29" s="155"/>
      <c r="DU29" s="134"/>
      <c r="DV29" s="137"/>
      <c r="DW29" s="140"/>
      <c r="DX29" s="140"/>
      <c r="EC29" s="133">
        <f t="shared" si="7"/>
        <v>7</v>
      </c>
      <c r="ED29" s="239">
        <f t="shared" si="8"/>
        <v>0</v>
      </c>
      <c r="EE29" s="120">
        <f t="shared" si="9"/>
        <v>0</v>
      </c>
      <c r="EF29" s="121">
        <f t="shared" si="10"/>
        <v>0</v>
      </c>
      <c r="EG29" s="104">
        <f t="shared" si="11"/>
        <v>0</v>
      </c>
      <c r="EJ29" s="138" t="s">
        <v>118</v>
      </c>
      <c r="EK29" s="139" t="s">
        <v>119</v>
      </c>
      <c r="EL29" s="140" t="s">
        <v>120</v>
      </c>
    </row>
    <row r="30" spans="1:144" ht="13.2" customHeight="1" x14ac:dyDescent="0.2">
      <c r="A30" s="106">
        <v>8</v>
      </c>
      <c r="B30" s="107"/>
      <c r="C30" s="108">
        <f>アンケート集計!U11</f>
        <v>0</v>
      </c>
      <c r="D30" s="369" t="str">
        <f t="shared" si="12"/>
        <v>C</v>
      </c>
      <c r="E30" s="109"/>
      <c r="F30" s="110"/>
      <c r="G30" s="110"/>
      <c r="H30" s="110"/>
      <c r="I30" s="248"/>
      <c r="J30" s="109"/>
      <c r="K30" s="110"/>
      <c r="L30" s="110"/>
      <c r="M30" s="272"/>
      <c r="N30" s="258"/>
      <c r="O30" s="110"/>
      <c r="P30" s="110"/>
      <c r="Q30" s="248"/>
      <c r="R30" s="271"/>
      <c r="S30" s="110"/>
      <c r="T30" s="110"/>
      <c r="U30" s="110"/>
      <c r="V30" s="272"/>
      <c r="W30" s="258"/>
      <c r="X30" s="110"/>
      <c r="Y30" s="248"/>
      <c r="Z30" s="271"/>
      <c r="AA30" s="110"/>
      <c r="AB30" s="110"/>
      <c r="AC30" s="248"/>
      <c r="AD30" s="109"/>
      <c r="AE30" s="110"/>
      <c r="AF30" s="110"/>
      <c r="AG30" s="110"/>
      <c r="AH30" s="272"/>
      <c r="AI30" s="271"/>
      <c r="AJ30" s="110"/>
      <c r="AK30" s="110"/>
      <c r="AL30" s="272"/>
      <c r="AM30" s="258"/>
      <c r="AN30" s="110"/>
      <c r="AO30" s="248"/>
      <c r="AP30" s="271"/>
      <c r="AQ30" s="110"/>
      <c r="AR30" s="272"/>
      <c r="AS30" s="271"/>
      <c r="AT30" s="110"/>
      <c r="AU30" s="110"/>
      <c r="AV30" s="110"/>
      <c r="AW30" s="272"/>
      <c r="AX30" s="258"/>
      <c r="AY30" s="110"/>
      <c r="AZ30" s="110"/>
      <c r="BA30" s="110"/>
      <c r="BB30" s="111"/>
      <c r="BC30" s="112">
        <f t="shared" si="13"/>
        <v>0</v>
      </c>
      <c r="BD30" s="368" t="str">
        <f t="shared" si="14"/>
        <v>C</v>
      </c>
      <c r="BE30" s="113">
        <f t="shared" si="15"/>
        <v>0</v>
      </c>
      <c r="BF30" s="369" t="str">
        <f t="shared" si="16"/>
        <v>C</v>
      </c>
      <c r="BG30" s="112">
        <f t="shared" si="17"/>
        <v>0</v>
      </c>
      <c r="BH30" s="113">
        <f t="shared" si="18"/>
        <v>0</v>
      </c>
      <c r="BI30" s="113">
        <f t="shared" si="19"/>
        <v>0</v>
      </c>
      <c r="BJ30" s="115">
        <f t="shared" si="20"/>
        <v>0</v>
      </c>
      <c r="BK30" s="116">
        <f t="shared" si="21"/>
        <v>0</v>
      </c>
      <c r="BL30" s="382">
        <f t="shared" si="22"/>
        <v>16.069489685124864</v>
      </c>
      <c r="BM30" s="96"/>
      <c r="BN30" s="97"/>
      <c r="BO30" s="106">
        <f t="shared" si="0"/>
        <v>8</v>
      </c>
      <c r="BP30" s="107">
        <f t="shared" si="1"/>
        <v>0</v>
      </c>
      <c r="BQ30" s="439">
        <f t="shared" si="23"/>
        <v>0</v>
      </c>
      <c r="BR30" s="440" t="str">
        <f t="shared" si="2"/>
        <v>C</v>
      </c>
      <c r="BS30" s="440">
        <f t="shared" si="24"/>
        <v>0</v>
      </c>
      <c r="BT30" s="441" t="str">
        <f t="shared" si="2"/>
        <v>C</v>
      </c>
      <c r="BU30" s="439">
        <f t="shared" si="25"/>
        <v>0</v>
      </c>
      <c r="BV30" s="440">
        <f t="shared" si="26"/>
        <v>0</v>
      </c>
      <c r="BW30" s="440">
        <f t="shared" si="27"/>
        <v>0</v>
      </c>
      <c r="BX30" s="441">
        <f t="shared" si="28"/>
        <v>0</v>
      </c>
      <c r="BY30" s="442">
        <f t="shared" si="29"/>
        <v>0</v>
      </c>
      <c r="BZ30" s="443">
        <f t="shared" si="30"/>
        <v>0</v>
      </c>
      <c r="CA30" s="442">
        <f t="shared" si="31"/>
        <v>0</v>
      </c>
      <c r="CB30" s="444">
        <f t="shared" si="32"/>
        <v>0</v>
      </c>
      <c r="CC30" s="445">
        <f t="shared" si="33"/>
        <v>0</v>
      </c>
      <c r="CD30" s="444">
        <f t="shared" si="34"/>
        <v>0</v>
      </c>
      <c r="CE30" s="445">
        <f t="shared" si="35"/>
        <v>0</v>
      </c>
      <c r="CF30" s="444">
        <f t="shared" si="36"/>
        <v>0</v>
      </c>
      <c r="CG30" s="445">
        <f t="shared" si="37"/>
        <v>0</v>
      </c>
      <c r="CH30" s="444">
        <f t="shared" si="38"/>
        <v>0</v>
      </c>
      <c r="CI30" s="445">
        <f t="shared" si="39"/>
        <v>0</v>
      </c>
      <c r="CJ30" s="443">
        <f t="shared" si="40"/>
        <v>0</v>
      </c>
      <c r="CK30" s="442">
        <f t="shared" si="41"/>
        <v>0</v>
      </c>
      <c r="CL30" s="444">
        <f t="shared" si="42"/>
        <v>0</v>
      </c>
      <c r="CM30" s="445">
        <f t="shared" si="43"/>
        <v>0</v>
      </c>
      <c r="CN30" s="444">
        <f t="shared" si="44"/>
        <v>0</v>
      </c>
      <c r="CO30" s="446">
        <f t="shared" si="45"/>
        <v>0</v>
      </c>
      <c r="CP30" s="444">
        <f t="shared" si="46"/>
        <v>0</v>
      </c>
      <c r="CQ30" s="446">
        <f t="shared" si="47"/>
        <v>0</v>
      </c>
      <c r="CR30" s="444">
        <f t="shared" si="48"/>
        <v>0</v>
      </c>
      <c r="CS30" s="446">
        <f t="shared" si="49"/>
        <v>0</v>
      </c>
      <c r="CT30" s="444">
        <f t="shared" si="50"/>
        <v>0</v>
      </c>
      <c r="CU30" s="445">
        <f t="shared" si="51"/>
        <v>0</v>
      </c>
      <c r="CV30" s="443">
        <f t="shared" si="52"/>
        <v>0</v>
      </c>
      <c r="CW30" s="307"/>
      <c r="CX30" s="132"/>
      <c r="CY30" s="132"/>
      <c r="CZ30" s="132"/>
      <c r="DA30" s="132"/>
      <c r="DB30" s="132"/>
      <c r="DC30" s="132"/>
      <c r="DD30" s="132"/>
      <c r="DE30" s="132"/>
      <c r="DF30" s="132"/>
      <c r="DG30" s="132"/>
      <c r="DH30" s="132"/>
      <c r="DI30" s="132"/>
      <c r="DJ30" s="458">
        <v>8</v>
      </c>
      <c r="DK30" s="231">
        <f t="shared" si="3"/>
        <v>8</v>
      </c>
      <c r="DL30" s="234">
        <f t="shared" si="4"/>
        <v>0</v>
      </c>
      <c r="DM30" s="118">
        <f t="shared" si="5"/>
        <v>0</v>
      </c>
      <c r="DN30" s="119">
        <f t="shared" si="6"/>
        <v>16.069489685124864</v>
      </c>
      <c r="DO30" s="101"/>
      <c r="DP30" s="759" t="s">
        <v>161</v>
      </c>
      <c r="DQ30" s="760"/>
      <c r="DR30" s="749">
        <f>COUNTIF($DM$23:$DM$62,"&gt;=31")-COUNTIF($DM$23:$DM$62,"&gt;=41")</f>
        <v>0</v>
      </c>
      <c r="DS30" s="750"/>
      <c r="DT30" s="155"/>
      <c r="DU30" s="134"/>
      <c r="DV30" s="137"/>
      <c r="DW30" s="140"/>
      <c r="DX30" s="140"/>
      <c r="EC30" s="133">
        <f t="shared" si="7"/>
        <v>8</v>
      </c>
      <c r="ED30" s="239">
        <f t="shared" si="8"/>
        <v>0</v>
      </c>
      <c r="EE30" s="120">
        <f t="shared" si="9"/>
        <v>0</v>
      </c>
      <c r="EF30" s="121">
        <f t="shared" si="10"/>
        <v>0</v>
      </c>
      <c r="EG30" s="104">
        <f t="shared" si="11"/>
        <v>0</v>
      </c>
    </row>
    <row r="31" spans="1:144" ht="13.2" customHeight="1" x14ac:dyDescent="0.2">
      <c r="A31" s="57">
        <v>9</v>
      </c>
      <c r="B31" s="122"/>
      <c r="C31" s="123">
        <f>アンケート集計!U12</f>
        <v>0</v>
      </c>
      <c r="D31" s="21" t="str">
        <f t="shared" si="12"/>
        <v>C</v>
      </c>
      <c r="E31" s="124"/>
      <c r="F31" s="125"/>
      <c r="G31" s="125"/>
      <c r="H31" s="125"/>
      <c r="I31" s="249"/>
      <c r="J31" s="124"/>
      <c r="K31" s="125"/>
      <c r="L31" s="125"/>
      <c r="M31" s="274"/>
      <c r="N31" s="259"/>
      <c r="O31" s="125"/>
      <c r="P31" s="125"/>
      <c r="Q31" s="249"/>
      <c r="R31" s="273"/>
      <c r="S31" s="125"/>
      <c r="T31" s="125"/>
      <c r="U31" s="125"/>
      <c r="V31" s="274"/>
      <c r="W31" s="259"/>
      <c r="X31" s="125"/>
      <c r="Y31" s="249"/>
      <c r="Z31" s="273"/>
      <c r="AA31" s="125"/>
      <c r="AB31" s="125"/>
      <c r="AC31" s="249"/>
      <c r="AD31" s="124"/>
      <c r="AE31" s="125"/>
      <c r="AF31" s="125"/>
      <c r="AG31" s="125"/>
      <c r="AH31" s="274"/>
      <c r="AI31" s="273"/>
      <c r="AJ31" s="125"/>
      <c r="AK31" s="125"/>
      <c r="AL31" s="274"/>
      <c r="AM31" s="259"/>
      <c r="AN31" s="125"/>
      <c r="AO31" s="249"/>
      <c r="AP31" s="273"/>
      <c r="AQ31" s="125"/>
      <c r="AR31" s="274"/>
      <c r="AS31" s="273"/>
      <c r="AT31" s="125"/>
      <c r="AU31" s="125"/>
      <c r="AV31" s="125"/>
      <c r="AW31" s="274"/>
      <c r="AX31" s="259"/>
      <c r="AY31" s="125"/>
      <c r="AZ31" s="125"/>
      <c r="BA31" s="125"/>
      <c r="BB31" s="126"/>
      <c r="BC31" s="127">
        <f t="shared" si="13"/>
        <v>0</v>
      </c>
      <c r="BD31" s="22" t="str">
        <f t="shared" si="14"/>
        <v>C</v>
      </c>
      <c r="BE31" s="128">
        <f t="shared" si="15"/>
        <v>0</v>
      </c>
      <c r="BF31" s="21" t="str">
        <f t="shared" si="16"/>
        <v>C</v>
      </c>
      <c r="BG31" s="127">
        <f t="shared" si="17"/>
        <v>0</v>
      </c>
      <c r="BH31" s="128">
        <f t="shared" si="18"/>
        <v>0</v>
      </c>
      <c r="BI31" s="128">
        <f t="shared" si="19"/>
        <v>0</v>
      </c>
      <c r="BJ31" s="114">
        <f t="shared" si="20"/>
        <v>0</v>
      </c>
      <c r="BK31" s="129">
        <f t="shared" si="21"/>
        <v>0</v>
      </c>
      <c r="BL31" s="383">
        <f t="shared" si="22"/>
        <v>16.069489685124864</v>
      </c>
      <c r="BM31" s="96"/>
      <c r="BN31" s="97"/>
      <c r="BO31" s="57">
        <f t="shared" si="0"/>
        <v>9</v>
      </c>
      <c r="BP31" s="122">
        <f t="shared" si="1"/>
        <v>0</v>
      </c>
      <c r="BQ31" s="448">
        <f t="shared" si="23"/>
        <v>0</v>
      </c>
      <c r="BR31" s="449" t="str">
        <f t="shared" si="2"/>
        <v>C</v>
      </c>
      <c r="BS31" s="449">
        <f t="shared" si="24"/>
        <v>0</v>
      </c>
      <c r="BT31" s="450" t="str">
        <f t="shared" si="2"/>
        <v>C</v>
      </c>
      <c r="BU31" s="448">
        <f t="shared" si="25"/>
        <v>0</v>
      </c>
      <c r="BV31" s="449">
        <f t="shared" si="26"/>
        <v>0</v>
      </c>
      <c r="BW31" s="449">
        <f t="shared" si="27"/>
        <v>0</v>
      </c>
      <c r="BX31" s="450">
        <f t="shared" si="28"/>
        <v>0</v>
      </c>
      <c r="BY31" s="414">
        <f t="shared" si="29"/>
        <v>0</v>
      </c>
      <c r="BZ31" s="434">
        <f t="shared" si="30"/>
        <v>0</v>
      </c>
      <c r="CA31" s="414">
        <f t="shared" si="31"/>
        <v>0</v>
      </c>
      <c r="CB31" s="435">
        <f t="shared" si="32"/>
        <v>0</v>
      </c>
      <c r="CC31" s="436">
        <f t="shared" si="33"/>
        <v>0</v>
      </c>
      <c r="CD31" s="435">
        <f t="shared" si="34"/>
        <v>0</v>
      </c>
      <c r="CE31" s="436">
        <f t="shared" si="35"/>
        <v>0</v>
      </c>
      <c r="CF31" s="435">
        <f t="shared" si="36"/>
        <v>0</v>
      </c>
      <c r="CG31" s="436">
        <f t="shared" si="37"/>
        <v>0</v>
      </c>
      <c r="CH31" s="435">
        <f t="shared" si="38"/>
        <v>0</v>
      </c>
      <c r="CI31" s="436">
        <f t="shared" si="39"/>
        <v>0</v>
      </c>
      <c r="CJ31" s="434">
        <f t="shared" si="40"/>
        <v>0</v>
      </c>
      <c r="CK31" s="414">
        <f t="shared" si="41"/>
        <v>0</v>
      </c>
      <c r="CL31" s="435">
        <f t="shared" si="42"/>
        <v>0</v>
      </c>
      <c r="CM31" s="436">
        <f t="shared" si="43"/>
        <v>0</v>
      </c>
      <c r="CN31" s="435">
        <f t="shared" si="44"/>
        <v>0</v>
      </c>
      <c r="CO31" s="437">
        <f t="shared" si="45"/>
        <v>0</v>
      </c>
      <c r="CP31" s="435">
        <f t="shared" si="46"/>
        <v>0</v>
      </c>
      <c r="CQ31" s="437">
        <f t="shared" si="47"/>
        <v>0</v>
      </c>
      <c r="CR31" s="435">
        <f t="shared" si="48"/>
        <v>0</v>
      </c>
      <c r="CS31" s="437">
        <f t="shared" si="49"/>
        <v>0</v>
      </c>
      <c r="CT31" s="435">
        <f t="shared" si="50"/>
        <v>0</v>
      </c>
      <c r="CU31" s="436">
        <f t="shared" si="51"/>
        <v>0</v>
      </c>
      <c r="CV31" s="434">
        <f t="shared" si="52"/>
        <v>0</v>
      </c>
      <c r="CW31" s="307"/>
      <c r="CX31" s="132"/>
      <c r="CY31" s="132"/>
      <c r="CZ31" s="132"/>
      <c r="DA31" s="132"/>
      <c r="DB31" s="132"/>
      <c r="DC31" s="132"/>
      <c r="DD31" s="132"/>
      <c r="DE31" s="132"/>
      <c r="DF31" s="132"/>
      <c r="DG31" s="132"/>
      <c r="DH31" s="132"/>
      <c r="DI31" s="132"/>
      <c r="DJ31" s="458">
        <v>9</v>
      </c>
      <c r="DK31" s="231">
        <f t="shared" si="3"/>
        <v>9</v>
      </c>
      <c r="DL31" s="234">
        <f t="shared" si="4"/>
        <v>0</v>
      </c>
      <c r="DM31" s="118">
        <f t="shared" si="5"/>
        <v>0</v>
      </c>
      <c r="DN31" s="119">
        <f t="shared" si="6"/>
        <v>16.069489685124864</v>
      </c>
      <c r="DO31" s="101"/>
      <c r="DP31" s="759" t="s">
        <v>162</v>
      </c>
      <c r="DQ31" s="760"/>
      <c r="DR31" s="749">
        <f>COUNTIF($DM$23:$DM$62,"&gt;=41")-COUNTIF($DM$23:$DM$62,"&gt;=51")</f>
        <v>0</v>
      </c>
      <c r="DS31" s="750"/>
      <c r="DT31" s="155"/>
      <c r="DU31" s="134"/>
      <c r="DV31" s="137"/>
      <c r="DW31" s="140"/>
      <c r="EC31" s="133">
        <f t="shared" si="7"/>
        <v>9</v>
      </c>
      <c r="ED31" s="239">
        <f t="shared" si="8"/>
        <v>0</v>
      </c>
      <c r="EE31" s="120">
        <f t="shared" si="9"/>
        <v>0</v>
      </c>
      <c r="EF31" s="121">
        <f t="shared" si="10"/>
        <v>0</v>
      </c>
      <c r="EG31" s="104">
        <f t="shared" si="11"/>
        <v>0</v>
      </c>
    </row>
    <row r="32" spans="1:144" ht="13.2" customHeight="1" thickBot="1" x14ac:dyDescent="0.25">
      <c r="A32" s="160">
        <v>10</v>
      </c>
      <c r="B32" s="161"/>
      <c r="C32" s="143">
        <f>アンケート集計!U13</f>
        <v>0</v>
      </c>
      <c r="D32" s="374" t="str">
        <f t="shared" si="12"/>
        <v>C</v>
      </c>
      <c r="E32" s="163"/>
      <c r="F32" s="164"/>
      <c r="G32" s="164"/>
      <c r="H32" s="164"/>
      <c r="I32" s="252"/>
      <c r="J32" s="163"/>
      <c r="K32" s="164"/>
      <c r="L32" s="164"/>
      <c r="M32" s="280"/>
      <c r="N32" s="262"/>
      <c r="O32" s="164"/>
      <c r="P32" s="164"/>
      <c r="Q32" s="252"/>
      <c r="R32" s="279"/>
      <c r="S32" s="164"/>
      <c r="T32" s="164"/>
      <c r="U32" s="164"/>
      <c r="V32" s="280"/>
      <c r="W32" s="262"/>
      <c r="X32" s="164"/>
      <c r="Y32" s="252"/>
      <c r="Z32" s="279"/>
      <c r="AA32" s="164"/>
      <c r="AB32" s="164"/>
      <c r="AC32" s="252"/>
      <c r="AD32" s="163"/>
      <c r="AE32" s="164"/>
      <c r="AF32" s="164"/>
      <c r="AG32" s="164"/>
      <c r="AH32" s="280"/>
      <c r="AI32" s="279"/>
      <c r="AJ32" s="164"/>
      <c r="AK32" s="164"/>
      <c r="AL32" s="280"/>
      <c r="AM32" s="262"/>
      <c r="AN32" s="164"/>
      <c r="AO32" s="252"/>
      <c r="AP32" s="279"/>
      <c r="AQ32" s="164"/>
      <c r="AR32" s="280"/>
      <c r="AS32" s="279"/>
      <c r="AT32" s="164"/>
      <c r="AU32" s="164"/>
      <c r="AV32" s="164"/>
      <c r="AW32" s="280"/>
      <c r="AX32" s="262"/>
      <c r="AY32" s="164"/>
      <c r="AZ32" s="164"/>
      <c r="BA32" s="164"/>
      <c r="BB32" s="320"/>
      <c r="BC32" s="372">
        <f t="shared" si="13"/>
        <v>0</v>
      </c>
      <c r="BD32" s="370" t="str">
        <f t="shared" si="14"/>
        <v>C</v>
      </c>
      <c r="BE32" s="166">
        <f t="shared" si="15"/>
        <v>0</v>
      </c>
      <c r="BF32" s="371" t="str">
        <f t="shared" si="16"/>
        <v>C</v>
      </c>
      <c r="BG32" s="372">
        <f t="shared" si="17"/>
        <v>0</v>
      </c>
      <c r="BH32" s="373">
        <f t="shared" si="18"/>
        <v>0</v>
      </c>
      <c r="BI32" s="373">
        <f t="shared" si="19"/>
        <v>0</v>
      </c>
      <c r="BJ32" s="375">
        <f t="shared" si="20"/>
        <v>0</v>
      </c>
      <c r="BK32" s="376">
        <f t="shared" si="21"/>
        <v>0</v>
      </c>
      <c r="BL32" s="384">
        <f t="shared" si="22"/>
        <v>16.069489685124864</v>
      </c>
      <c r="BM32" s="96"/>
      <c r="BN32" s="97"/>
      <c r="BO32" s="160">
        <f t="shared" si="0"/>
        <v>10</v>
      </c>
      <c r="BP32" s="161">
        <f t="shared" si="1"/>
        <v>0</v>
      </c>
      <c r="BQ32" s="451">
        <f t="shared" si="23"/>
        <v>0</v>
      </c>
      <c r="BR32" s="452" t="str">
        <f t="shared" si="2"/>
        <v>C</v>
      </c>
      <c r="BS32" s="452">
        <f t="shared" si="24"/>
        <v>0</v>
      </c>
      <c r="BT32" s="453" t="str">
        <f t="shared" si="2"/>
        <v>C</v>
      </c>
      <c r="BU32" s="451">
        <f t="shared" si="25"/>
        <v>0</v>
      </c>
      <c r="BV32" s="452">
        <f t="shared" si="26"/>
        <v>0</v>
      </c>
      <c r="BW32" s="452">
        <f t="shared" si="27"/>
        <v>0</v>
      </c>
      <c r="BX32" s="453">
        <f t="shared" si="28"/>
        <v>0</v>
      </c>
      <c r="BY32" s="468">
        <f t="shared" si="29"/>
        <v>0</v>
      </c>
      <c r="BZ32" s="469">
        <f t="shared" si="30"/>
        <v>0</v>
      </c>
      <c r="CA32" s="468">
        <f t="shared" si="31"/>
        <v>0</v>
      </c>
      <c r="CB32" s="470">
        <f t="shared" si="32"/>
        <v>0</v>
      </c>
      <c r="CC32" s="471">
        <f t="shared" si="33"/>
        <v>0</v>
      </c>
      <c r="CD32" s="470">
        <f t="shared" si="34"/>
        <v>0</v>
      </c>
      <c r="CE32" s="471">
        <f t="shared" si="35"/>
        <v>0</v>
      </c>
      <c r="CF32" s="470">
        <f t="shared" si="36"/>
        <v>0</v>
      </c>
      <c r="CG32" s="471">
        <f t="shared" si="37"/>
        <v>0</v>
      </c>
      <c r="CH32" s="470">
        <f t="shared" si="38"/>
        <v>0</v>
      </c>
      <c r="CI32" s="471">
        <f t="shared" si="39"/>
        <v>0</v>
      </c>
      <c r="CJ32" s="469">
        <f t="shared" si="40"/>
        <v>0</v>
      </c>
      <c r="CK32" s="468">
        <f t="shared" si="41"/>
        <v>0</v>
      </c>
      <c r="CL32" s="470">
        <f t="shared" si="42"/>
        <v>0</v>
      </c>
      <c r="CM32" s="471">
        <f t="shared" si="43"/>
        <v>0</v>
      </c>
      <c r="CN32" s="470">
        <f t="shared" si="44"/>
        <v>0</v>
      </c>
      <c r="CO32" s="472">
        <f t="shared" si="45"/>
        <v>0</v>
      </c>
      <c r="CP32" s="470">
        <f t="shared" si="46"/>
        <v>0</v>
      </c>
      <c r="CQ32" s="472">
        <f t="shared" si="47"/>
        <v>0</v>
      </c>
      <c r="CR32" s="470">
        <f t="shared" si="48"/>
        <v>0</v>
      </c>
      <c r="CS32" s="472">
        <f t="shared" si="49"/>
        <v>0</v>
      </c>
      <c r="CT32" s="470">
        <f t="shared" si="50"/>
        <v>0</v>
      </c>
      <c r="CU32" s="471">
        <f t="shared" si="51"/>
        <v>0</v>
      </c>
      <c r="CV32" s="473">
        <f t="shared" si="52"/>
        <v>0</v>
      </c>
      <c r="CW32" s="307"/>
      <c r="CX32" s="132"/>
      <c r="CY32" s="132"/>
      <c r="CZ32" s="132"/>
      <c r="DA32" s="132"/>
      <c r="DB32" s="132"/>
      <c r="DC32" s="132"/>
      <c r="DD32" s="132"/>
      <c r="DE32" s="132"/>
      <c r="DF32" s="132"/>
      <c r="DG32" s="132"/>
      <c r="DH32" s="132"/>
      <c r="DI32" s="132"/>
      <c r="DJ32" s="458">
        <v>10</v>
      </c>
      <c r="DK32" s="231">
        <f t="shared" si="3"/>
        <v>10</v>
      </c>
      <c r="DL32" s="234">
        <f t="shared" si="4"/>
        <v>0</v>
      </c>
      <c r="DM32" s="118">
        <f t="shared" si="5"/>
        <v>0</v>
      </c>
      <c r="DN32" s="119">
        <f t="shared" si="6"/>
        <v>16.069489685124864</v>
      </c>
      <c r="DO32" s="101"/>
      <c r="DP32" s="759" t="s">
        <v>163</v>
      </c>
      <c r="DQ32" s="760"/>
      <c r="DR32" s="749">
        <f>COUNTIF($DM$23:$DM$62,"&gt;=51")-COUNTIF($DM$23:$DM$62,"&gt;=61")</f>
        <v>0</v>
      </c>
      <c r="DS32" s="750"/>
      <c r="DT32" s="157"/>
      <c r="DU32" s="134"/>
      <c r="DV32" s="137"/>
      <c r="DW32" s="140"/>
      <c r="DX32" s="140"/>
      <c r="DY32" s="140"/>
      <c r="DZ32" s="140"/>
      <c r="EC32" s="133">
        <f t="shared" si="7"/>
        <v>10</v>
      </c>
      <c r="ED32" s="239">
        <f t="shared" si="8"/>
        <v>0</v>
      </c>
      <c r="EE32" s="120">
        <f t="shared" si="9"/>
        <v>0</v>
      </c>
      <c r="EF32" s="121">
        <f t="shared" si="10"/>
        <v>0</v>
      </c>
      <c r="EG32" s="104">
        <f t="shared" si="11"/>
        <v>0</v>
      </c>
    </row>
    <row r="33" spans="1:148" ht="13.2" customHeight="1" x14ac:dyDescent="0.2">
      <c r="A33" s="311">
        <v>11</v>
      </c>
      <c r="B33" s="312"/>
      <c r="C33" s="86">
        <f>アンケート集計!U14</f>
        <v>0</v>
      </c>
      <c r="D33" s="241" t="str">
        <f t="shared" si="12"/>
        <v>C</v>
      </c>
      <c r="E33" s="313"/>
      <c r="F33" s="314"/>
      <c r="G33" s="314"/>
      <c r="H33" s="314"/>
      <c r="I33" s="315"/>
      <c r="J33" s="313"/>
      <c r="K33" s="314"/>
      <c r="L33" s="314"/>
      <c r="M33" s="316"/>
      <c r="N33" s="317"/>
      <c r="O33" s="314"/>
      <c r="P33" s="314"/>
      <c r="Q33" s="315"/>
      <c r="R33" s="318"/>
      <c r="S33" s="314"/>
      <c r="T33" s="314"/>
      <c r="U33" s="314"/>
      <c r="V33" s="316"/>
      <c r="W33" s="317"/>
      <c r="X33" s="314"/>
      <c r="Y33" s="315"/>
      <c r="Z33" s="318"/>
      <c r="AA33" s="314"/>
      <c r="AB33" s="314"/>
      <c r="AC33" s="315"/>
      <c r="AD33" s="313"/>
      <c r="AE33" s="314"/>
      <c r="AF33" s="314"/>
      <c r="AG33" s="314"/>
      <c r="AH33" s="316"/>
      <c r="AI33" s="318"/>
      <c r="AJ33" s="314"/>
      <c r="AK33" s="314"/>
      <c r="AL33" s="316"/>
      <c r="AM33" s="317"/>
      <c r="AN33" s="314"/>
      <c r="AO33" s="315"/>
      <c r="AP33" s="318"/>
      <c r="AQ33" s="314"/>
      <c r="AR33" s="316"/>
      <c r="AS33" s="318"/>
      <c r="AT33" s="314"/>
      <c r="AU33" s="89"/>
      <c r="AV33" s="89"/>
      <c r="AW33" s="301"/>
      <c r="AX33" s="300"/>
      <c r="AY33" s="89"/>
      <c r="AZ33" s="89"/>
      <c r="BA33" s="89"/>
      <c r="BB33" s="90"/>
      <c r="BC33" s="91">
        <f t="shared" si="13"/>
        <v>0</v>
      </c>
      <c r="BD33" s="477" t="str">
        <f t="shared" si="14"/>
        <v>C</v>
      </c>
      <c r="BE33" s="478">
        <f t="shared" si="15"/>
        <v>0</v>
      </c>
      <c r="BF33" s="479" t="str">
        <f t="shared" si="16"/>
        <v>C</v>
      </c>
      <c r="BG33" s="91">
        <f t="shared" si="17"/>
        <v>0</v>
      </c>
      <c r="BH33" s="92">
        <f t="shared" si="18"/>
        <v>0</v>
      </c>
      <c r="BI33" s="92">
        <f t="shared" si="19"/>
        <v>0</v>
      </c>
      <c r="BJ33" s="93">
        <f t="shared" si="20"/>
        <v>0</v>
      </c>
      <c r="BK33" s="94">
        <f t="shared" si="21"/>
        <v>0</v>
      </c>
      <c r="BL33" s="381">
        <f t="shared" si="22"/>
        <v>16.069489685124864</v>
      </c>
      <c r="BM33" s="96"/>
      <c r="BN33" s="97"/>
      <c r="BO33" s="321">
        <f t="shared" si="0"/>
        <v>11</v>
      </c>
      <c r="BP33" s="322">
        <f t="shared" si="1"/>
        <v>0</v>
      </c>
      <c r="BQ33" s="454">
        <f t="shared" si="23"/>
        <v>0</v>
      </c>
      <c r="BR33" s="455" t="str">
        <f t="shared" si="2"/>
        <v>C</v>
      </c>
      <c r="BS33" s="455">
        <f t="shared" si="24"/>
        <v>0</v>
      </c>
      <c r="BT33" s="456" t="str">
        <f t="shared" si="2"/>
        <v>C</v>
      </c>
      <c r="BU33" s="454">
        <f t="shared" si="25"/>
        <v>0</v>
      </c>
      <c r="BV33" s="455">
        <f t="shared" si="26"/>
        <v>0</v>
      </c>
      <c r="BW33" s="455">
        <f t="shared" si="27"/>
        <v>0</v>
      </c>
      <c r="BX33" s="456">
        <f t="shared" si="28"/>
        <v>0</v>
      </c>
      <c r="BY33" s="414">
        <f t="shared" si="29"/>
        <v>0</v>
      </c>
      <c r="BZ33" s="434">
        <f t="shared" si="30"/>
        <v>0</v>
      </c>
      <c r="CA33" s="414">
        <f t="shared" si="31"/>
        <v>0</v>
      </c>
      <c r="CB33" s="435">
        <f t="shared" si="32"/>
        <v>0</v>
      </c>
      <c r="CC33" s="436">
        <f t="shared" si="33"/>
        <v>0</v>
      </c>
      <c r="CD33" s="435">
        <f t="shared" si="34"/>
        <v>0</v>
      </c>
      <c r="CE33" s="436">
        <f t="shared" si="35"/>
        <v>0</v>
      </c>
      <c r="CF33" s="435">
        <f t="shared" si="36"/>
        <v>0</v>
      </c>
      <c r="CG33" s="436">
        <f t="shared" si="37"/>
        <v>0</v>
      </c>
      <c r="CH33" s="435">
        <f t="shared" si="38"/>
        <v>0</v>
      </c>
      <c r="CI33" s="436">
        <f t="shared" si="39"/>
        <v>0</v>
      </c>
      <c r="CJ33" s="434">
        <f t="shared" si="40"/>
        <v>0</v>
      </c>
      <c r="CK33" s="414">
        <f t="shared" si="41"/>
        <v>0</v>
      </c>
      <c r="CL33" s="435">
        <f t="shared" si="42"/>
        <v>0</v>
      </c>
      <c r="CM33" s="436">
        <f t="shared" si="43"/>
        <v>0</v>
      </c>
      <c r="CN33" s="435">
        <f t="shared" si="44"/>
        <v>0</v>
      </c>
      <c r="CO33" s="437">
        <f t="shared" si="45"/>
        <v>0</v>
      </c>
      <c r="CP33" s="435">
        <f t="shared" si="46"/>
        <v>0</v>
      </c>
      <c r="CQ33" s="437">
        <f t="shared" si="47"/>
        <v>0</v>
      </c>
      <c r="CR33" s="435">
        <f t="shared" si="48"/>
        <v>0</v>
      </c>
      <c r="CS33" s="437">
        <f t="shared" si="49"/>
        <v>0</v>
      </c>
      <c r="CT33" s="435">
        <f t="shared" si="50"/>
        <v>0</v>
      </c>
      <c r="CU33" s="436">
        <f t="shared" si="51"/>
        <v>0</v>
      </c>
      <c r="CV33" s="434">
        <f t="shared" si="52"/>
        <v>0</v>
      </c>
      <c r="CW33" s="307"/>
      <c r="CX33" s="132"/>
      <c r="CY33" s="132"/>
      <c r="CZ33" s="132"/>
      <c r="DA33" s="132"/>
      <c r="DB33" s="132"/>
      <c r="DC33" s="132"/>
      <c r="DD33" s="132"/>
      <c r="DE33" s="132"/>
      <c r="DF33" s="132"/>
      <c r="DG33" s="132"/>
      <c r="DH33" s="132"/>
      <c r="DI33" s="132"/>
      <c r="DJ33" s="458">
        <v>11</v>
      </c>
      <c r="DK33" s="231">
        <f t="shared" si="3"/>
        <v>11</v>
      </c>
      <c r="DL33" s="234">
        <f t="shared" si="4"/>
        <v>0</v>
      </c>
      <c r="DM33" s="118">
        <f t="shared" si="5"/>
        <v>0</v>
      </c>
      <c r="DN33" s="119">
        <f t="shared" si="6"/>
        <v>16.069489685124864</v>
      </c>
      <c r="DO33" s="150"/>
      <c r="DP33" s="761" t="s">
        <v>164</v>
      </c>
      <c r="DQ33" s="762"/>
      <c r="DR33" s="749">
        <f>COUNTIF($DM$23:$DM$62,"&gt;=61")-COUNTIF($DM$23:$DM$62,"&gt;=71")</f>
        <v>0</v>
      </c>
      <c r="DS33" s="750"/>
      <c r="EC33" s="133">
        <f t="shared" si="7"/>
        <v>11</v>
      </c>
      <c r="ED33" s="239">
        <f t="shared" si="8"/>
        <v>0</v>
      </c>
      <c r="EE33" s="120">
        <f t="shared" si="9"/>
        <v>0</v>
      </c>
      <c r="EF33" s="121">
        <f t="shared" si="10"/>
        <v>0</v>
      </c>
      <c r="EG33" s="104">
        <f t="shared" si="11"/>
        <v>0</v>
      </c>
    </row>
    <row r="34" spans="1:148" ht="13.2" customHeight="1" x14ac:dyDescent="0.2">
      <c r="A34" s="141">
        <v>12</v>
      </c>
      <c r="B34" s="142"/>
      <c r="C34" s="108">
        <f>アンケート集計!U15</f>
        <v>0</v>
      </c>
      <c r="D34" s="369" t="str">
        <f t="shared" si="12"/>
        <v>C</v>
      </c>
      <c r="E34" s="144"/>
      <c r="F34" s="145"/>
      <c r="G34" s="145"/>
      <c r="H34" s="145"/>
      <c r="I34" s="250"/>
      <c r="J34" s="144"/>
      <c r="K34" s="145"/>
      <c r="L34" s="145"/>
      <c r="M34" s="276"/>
      <c r="N34" s="260"/>
      <c r="O34" s="145"/>
      <c r="P34" s="145"/>
      <c r="Q34" s="250"/>
      <c r="R34" s="275"/>
      <c r="S34" s="145"/>
      <c r="T34" s="145"/>
      <c r="U34" s="145"/>
      <c r="V34" s="276"/>
      <c r="W34" s="260"/>
      <c r="X34" s="145"/>
      <c r="Y34" s="250"/>
      <c r="Z34" s="275"/>
      <c r="AA34" s="145"/>
      <c r="AB34" s="145"/>
      <c r="AC34" s="250"/>
      <c r="AD34" s="144"/>
      <c r="AE34" s="145"/>
      <c r="AF34" s="145"/>
      <c r="AG34" s="145"/>
      <c r="AH34" s="276"/>
      <c r="AI34" s="275"/>
      <c r="AJ34" s="145"/>
      <c r="AK34" s="145"/>
      <c r="AL34" s="276"/>
      <c r="AM34" s="260"/>
      <c r="AN34" s="145"/>
      <c r="AO34" s="250"/>
      <c r="AP34" s="275"/>
      <c r="AQ34" s="145"/>
      <c r="AR34" s="276"/>
      <c r="AS34" s="275"/>
      <c r="AT34" s="145"/>
      <c r="AU34" s="110"/>
      <c r="AV34" s="110"/>
      <c r="AW34" s="272"/>
      <c r="AX34" s="258"/>
      <c r="AY34" s="110"/>
      <c r="AZ34" s="110"/>
      <c r="BA34" s="110"/>
      <c r="BB34" s="111"/>
      <c r="BC34" s="112">
        <f t="shared" si="13"/>
        <v>0</v>
      </c>
      <c r="BD34" s="368" t="str">
        <f t="shared" si="14"/>
        <v>C</v>
      </c>
      <c r="BE34" s="113">
        <f t="shared" si="15"/>
        <v>0</v>
      </c>
      <c r="BF34" s="369" t="str">
        <f t="shared" si="16"/>
        <v>C</v>
      </c>
      <c r="BG34" s="112">
        <f t="shared" si="17"/>
        <v>0</v>
      </c>
      <c r="BH34" s="113">
        <f t="shared" si="18"/>
        <v>0</v>
      </c>
      <c r="BI34" s="113">
        <f t="shared" si="19"/>
        <v>0</v>
      </c>
      <c r="BJ34" s="115">
        <f t="shared" si="20"/>
        <v>0</v>
      </c>
      <c r="BK34" s="116">
        <f t="shared" si="21"/>
        <v>0</v>
      </c>
      <c r="BL34" s="382">
        <f t="shared" si="22"/>
        <v>16.069489685124864</v>
      </c>
      <c r="BM34" s="96"/>
      <c r="BN34" s="97"/>
      <c r="BO34" s="106">
        <f t="shared" si="0"/>
        <v>12</v>
      </c>
      <c r="BP34" s="107">
        <f t="shared" si="1"/>
        <v>0</v>
      </c>
      <c r="BQ34" s="439">
        <f t="shared" si="23"/>
        <v>0</v>
      </c>
      <c r="BR34" s="440" t="str">
        <f t="shared" si="2"/>
        <v>C</v>
      </c>
      <c r="BS34" s="440">
        <f t="shared" si="24"/>
        <v>0</v>
      </c>
      <c r="BT34" s="441" t="str">
        <f t="shared" si="2"/>
        <v>C</v>
      </c>
      <c r="BU34" s="439">
        <f t="shared" si="25"/>
        <v>0</v>
      </c>
      <c r="BV34" s="440">
        <f t="shared" si="26"/>
        <v>0</v>
      </c>
      <c r="BW34" s="440">
        <f t="shared" si="27"/>
        <v>0</v>
      </c>
      <c r="BX34" s="441">
        <f t="shared" si="28"/>
        <v>0</v>
      </c>
      <c r="BY34" s="442">
        <f t="shared" si="29"/>
        <v>0</v>
      </c>
      <c r="BZ34" s="443">
        <f t="shared" si="30"/>
        <v>0</v>
      </c>
      <c r="CA34" s="442">
        <f t="shared" si="31"/>
        <v>0</v>
      </c>
      <c r="CB34" s="444">
        <f t="shared" si="32"/>
        <v>0</v>
      </c>
      <c r="CC34" s="445">
        <f t="shared" si="33"/>
        <v>0</v>
      </c>
      <c r="CD34" s="444">
        <f t="shared" si="34"/>
        <v>0</v>
      </c>
      <c r="CE34" s="445">
        <f t="shared" si="35"/>
        <v>0</v>
      </c>
      <c r="CF34" s="444">
        <f t="shared" si="36"/>
        <v>0</v>
      </c>
      <c r="CG34" s="445">
        <f t="shared" si="37"/>
        <v>0</v>
      </c>
      <c r="CH34" s="444">
        <f t="shared" si="38"/>
        <v>0</v>
      </c>
      <c r="CI34" s="445">
        <f t="shared" si="39"/>
        <v>0</v>
      </c>
      <c r="CJ34" s="443">
        <f t="shared" si="40"/>
        <v>0</v>
      </c>
      <c r="CK34" s="442">
        <f t="shared" si="41"/>
        <v>0</v>
      </c>
      <c r="CL34" s="444">
        <f t="shared" si="42"/>
        <v>0</v>
      </c>
      <c r="CM34" s="445">
        <f t="shared" si="43"/>
        <v>0</v>
      </c>
      <c r="CN34" s="444">
        <f t="shared" si="44"/>
        <v>0</v>
      </c>
      <c r="CO34" s="446">
        <f t="shared" si="45"/>
        <v>0</v>
      </c>
      <c r="CP34" s="444">
        <f t="shared" si="46"/>
        <v>0</v>
      </c>
      <c r="CQ34" s="446">
        <f t="shared" si="47"/>
        <v>0</v>
      </c>
      <c r="CR34" s="444">
        <f t="shared" si="48"/>
        <v>0</v>
      </c>
      <c r="CS34" s="446">
        <f t="shared" si="49"/>
        <v>0</v>
      </c>
      <c r="CT34" s="444">
        <f t="shared" si="50"/>
        <v>0</v>
      </c>
      <c r="CU34" s="445">
        <f t="shared" si="51"/>
        <v>0</v>
      </c>
      <c r="CV34" s="443">
        <f t="shared" si="52"/>
        <v>0</v>
      </c>
      <c r="CW34" s="307"/>
      <c r="CX34" s="132"/>
      <c r="CY34" s="132"/>
      <c r="CZ34" s="132"/>
      <c r="DA34" s="132"/>
      <c r="DB34" s="132"/>
      <c r="DC34" s="132"/>
      <c r="DD34" s="132"/>
      <c r="DE34" s="132"/>
      <c r="DF34" s="132"/>
      <c r="DG34" s="132"/>
      <c r="DH34" s="132"/>
      <c r="DI34" s="132"/>
      <c r="DJ34" s="458">
        <v>12</v>
      </c>
      <c r="DK34" s="231">
        <f t="shared" si="3"/>
        <v>12</v>
      </c>
      <c r="DL34" s="234">
        <f t="shared" si="4"/>
        <v>0</v>
      </c>
      <c r="DM34" s="118">
        <f t="shared" si="5"/>
        <v>0</v>
      </c>
      <c r="DN34" s="119">
        <f t="shared" si="6"/>
        <v>16.069489685124864</v>
      </c>
      <c r="DO34" s="150"/>
      <c r="DP34" s="761" t="s">
        <v>165</v>
      </c>
      <c r="DQ34" s="762"/>
      <c r="DR34" s="749">
        <f>COUNTIF($DM$23:$DM$62,"&gt;=71")-COUNTIF($DM$23:$DM$62,"&gt;=81")</f>
        <v>0</v>
      </c>
      <c r="DS34" s="750"/>
      <c r="EC34" s="133">
        <f t="shared" si="7"/>
        <v>12</v>
      </c>
      <c r="ED34" s="239">
        <f t="shared" si="8"/>
        <v>0</v>
      </c>
      <c r="EE34" s="120">
        <f t="shared" si="9"/>
        <v>0</v>
      </c>
      <c r="EF34" s="121">
        <f t="shared" si="10"/>
        <v>0</v>
      </c>
      <c r="EG34" s="104">
        <f t="shared" si="11"/>
        <v>0</v>
      </c>
      <c r="EI34" s="152"/>
    </row>
    <row r="35" spans="1:148" ht="13.2" customHeight="1" x14ac:dyDescent="0.2">
      <c r="A35" s="73">
        <v>13</v>
      </c>
      <c r="B35" s="147"/>
      <c r="C35" s="123">
        <f>アンケート集計!U16</f>
        <v>0</v>
      </c>
      <c r="D35" s="21" t="str">
        <f t="shared" si="12"/>
        <v>C</v>
      </c>
      <c r="E35" s="148"/>
      <c r="F35" s="149"/>
      <c r="G35" s="149"/>
      <c r="H35" s="149"/>
      <c r="I35" s="251"/>
      <c r="J35" s="148"/>
      <c r="K35" s="149"/>
      <c r="L35" s="149"/>
      <c r="M35" s="278"/>
      <c r="N35" s="261"/>
      <c r="O35" s="149"/>
      <c r="P35" s="149"/>
      <c r="Q35" s="251"/>
      <c r="R35" s="277"/>
      <c r="S35" s="149"/>
      <c r="T35" s="149"/>
      <c r="U35" s="149"/>
      <c r="V35" s="278"/>
      <c r="W35" s="261"/>
      <c r="X35" s="149"/>
      <c r="Y35" s="251"/>
      <c r="Z35" s="277"/>
      <c r="AA35" s="149"/>
      <c r="AB35" s="149"/>
      <c r="AC35" s="251"/>
      <c r="AD35" s="148"/>
      <c r="AE35" s="149"/>
      <c r="AF35" s="149"/>
      <c r="AG35" s="149"/>
      <c r="AH35" s="278"/>
      <c r="AI35" s="277"/>
      <c r="AJ35" s="149"/>
      <c r="AK35" s="149"/>
      <c r="AL35" s="278"/>
      <c r="AM35" s="261"/>
      <c r="AN35" s="149"/>
      <c r="AO35" s="251"/>
      <c r="AP35" s="277"/>
      <c r="AQ35" s="149"/>
      <c r="AR35" s="278"/>
      <c r="AS35" s="277"/>
      <c r="AT35" s="149"/>
      <c r="AU35" s="125"/>
      <c r="AV35" s="125"/>
      <c r="AW35" s="274"/>
      <c r="AX35" s="259"/>
      <c r="AY35" s="125"/>
      <c r="AZ35" s="125"/>
      <c r="BA35" s="125"/>
      <c r="BB35" s="126"/>
      <c r="BC35" s="127">
        <f t="shared" si="13"/>
        <v>0</v>
      </c>
      <c r="BD35" s="22" t="str">
        <f t="shared" si="14"/>
        <v>C</v>
      </c>
      <c r="BE35" s="128">
        <f t="shared" si="15"/>
        <v>0</v>
      </c>
      <c r="BF35" s="21" t="str">
        <f t="shared" si="16"/>
        <v>C</v>
      </c>
      <c r="BG35" s="127">
        <f t="shared" si="17"/>
        <v>0</v>
      </c>
      <c r="BH35" s="128">
        <f t="shared" si="18"/>
        <v>0</v>
      </c>
      <c r="BI35" s="128">
        <f t="shared" si="19"/>
        <v>0</v>
      </c>
      <c r="BJ35" s="114">
        <f t="shared" si="20"/>
        <v>0</v>
      </c>
      <c r="BK35" s="129">
        <f t="shared" si="21"/>
        <v>0</v>
      </c>
      <c r="BL35" s="383">
        <f t="shared" si="22"/>
        <v>16.069489685124864</v>
      </c>
      <c r="BM35" s="96"/>
      <c r="BN35" s="97"/>
      <c r="BO35" s="57">
        <f t="shared" si="0"/>
        <v>13</v>
      </c>
      <c r="BP35" s="122">
        <f t="shared" si="1"/>
        <v>0</v>
      </c>
      <c r="BQ35" s="448">
        <f t="shared" si="23"/>
        <v>0</v>
      </c>
      <c r="BR35" s="449" t="str">
        <f t="shared" si="2"/>
        <v>C</v>
      </c>
      <c r="BS35" s="449">
        <f t="shared" si="24"/>
        <v>0</v>
      </c>
      <c r="BT35" s="450" t="str">
        <f t="shared" si="2"/>
        <v>C</v>
      </c>
      <c r="BU35" s="448">
        <f t="shared" si="25"/>
        <v>0</v>
      </c>
      <c r="BV35" s="449">
        <f t="shared" si="26"/>
        <v>0</v>
      </c>
      <c r="BW35" s="449">
        <f t="shared" si="27"/>
        <v>0</v>
      </c>
      <c r="BX35" s="450">
        <f t="shared" si="28"/>
        <v>0</v>
      </c>
      <c r="BY35" s="414">
        <f t="shared" si="29"/>
        <v>0</v>
      </c>
      <c r="BZ35" s="434">
        <f t="shared" si="30"/>
        <v>0</v>
      </c>
      <c r="CA35" s="414">
        <f t="shared" si="31"/>
        <v>0</v>
      </c>
      <c r="CB35" s="435">
        <f t="shared" si="32"/>
        <v>0</v>
      </c>
      <c r="CC35" s="436">
        <f t="shared" si="33"/>
        <v>0</v>
      </c>
      <c r="CD35" s="435">
        <f t="shared" si="34"/>
        <v>0</v>
      </c>
      <c r="CE35" s="436">
        <f t="shared" si="35"/>
        <v>0</v>
      </c>
      <c r="CF35" s="435">
        <f t="shared" si="36"/>
        <v>0</v>
      </c>
      <c r="CG35" s="436">
        <f t="shared" si="37"/>
        <v>0</v>
      </c>
      <c r="CH35" s="435">
        <f t="shared" si="38"/>
        <v>0</v>
      </c>
      <c r="CI35" s="436">
        <f t="shared" si="39"/>
        <v>0</v>
      </c>
      <c r="CJ35" s="434">
        <f t="shared" si="40"/>
        <v>0</v>
      </c>
      <c r="CK35" s="414">
        <f t="shared" si="41"/>
        <v>0</v>
      </c>
      <c r="CL35" s="435">
        <f t="shared" si="42"/>
        <v>0</v>
      </c>
      <c r="CM35" s="436">
        <f t="shared" si="43"/>
        <v>0</v>
      </c>
      <c r="CN35" s="435">
        <f t="shared" si="44"/>
        <v>0</v>
      </c>
      <c r="CO35" s="437">
        <f t="shared" si="45"/>
        <v>0</v>
      </c>
      <c r="CP35" s="435">
        <f t="shared" si="46"/>
        <v>0</v>
      </c>
      <c r="CQ35" s="437">
        <f t="shared" si="47"/>
        <v>0</v>
      </c>
      <c r="CR35" s="435">
        <f t="shared" si="48"/>
        <v>0</v>
      </c>
      <c r="CS35" s="437">
        <f t="shared" si="49"/>
        <v>0</v>
      </c>
      <c r="CT35" s="435">
        <f t="shared" si="50"/>
        <v>0</v>
      </c>
      <c r="CU35" s="436">
        <f t="shared" si="51"/>
        <v>0</v>
      </c>
      <c r="CV35" s="434">
        <f t="shared" si="52"/>
        <v>0</v>
      </c>
      <c r="CW35" s="307"/>
      <c r="CX35" s="132"/>
      <c r="CY35" s="132"/>
      <c r="CZ35" s="132"/>
      <c r="DA35" s="132"/>
      <c r="DB35" s="132"/>
      <c r="DC35" s="132"/>
      <c r="DD35" s="132"/>
      <c r="DE35" s="132"/>
      <c r="DF35" s="132"/>
      <c r="DG35" s="132"/>
      <c r="DH35" s="132"/>
      <c r="DI35" s="132"/>
      <c r="DJ35" s="458">
        <v>13</v>
      </c>
      <c r="DK35" s="231">
        <f t="shared" si="3"/>
        <v>13</v>
      </c>
      <c r="DL35" s="234">
        <f t="shared" si="4"/>
        <v>0</v>
      </c>
      <c r="DM35" s="118">
        <f t="shared" si="5"/>
        <v>0</v>
      </c>
      <c r="DN35" s="119">
        <f t="shared" si="6"/>
        <v>16.069489685124864</v>
      </c>
      <c r="DO35" s="150"/>
      <c r="DP35" s="747" t="s">
        <v>166</v>
      </c>
      <c r="DQ35" s="748"/>
      <c r="DR35" s="749">
        <f>COUNTIF($DM$23:$DM$62,"&gt;=81")-COUNTIF($DM$23:$DM$62,"&gt;=91")</f>
        <v>0</v>
      </c>
      <c r="DS35" s="750"/>
      <c r="EA35" s="153"/>
      <c r="EC35" s="133">
        <f t="shared" si="7"/>
        <v>13</v>
      </c>
      <c r="ED35" s="239">
        <f t="shared" si="8"/>
        <v>0</v>
      </c>
      <c r="EE35" s="120">
        <f t="shared" si="9"/>
        <v>0</v>
      </c>
      <c r="EF35" s="121">
        <f t="shared" si="10"/>
        <v>0</v>
      </c>
      <c r="EG35" s="104">
        <f t="shared" si="11"/>
        <v>0</v>
      </c>
      <c r="EI35" s="136"/>
    </row>
    <row r="36" spans="1:148" ht="13.2" customHeight="1" thickBot="1" x14ac:dyDescent="0.25">
      <c r="A36" s="141">
        <v>14</v>
      </c>
      <c r="B36" s="142"/>
      <c r="C36" s="108">
        <f>アンケート集計!U17</f>
        <v>0</v>
      </c>
      <c r="D36" s="369" t="str">
        <f t="shared" si="12"/>
        <v>C</v>
      </c>
      <c r="E36" s="144"/>
      <c r="F36" s="145"/>
      <c r="G36" s="145"/>
      <c r="H36" s="145"/>
      <c r="I36" s="250"/>
      <c r="J36" s="144"/>
      <c r="K36" s="145"/>
      <c r="L36" s="145"/>
      <c r="M36" s="276"/>
      <c r="N36" s="260"/>
      <c r="O36" s="145"/>
      <c r="P36" s="145"/>
      <c r="Q36" s="250"/>
      <c r="R36" s="275"/>
      <c r="S36" s="145"/>
      <c r="T36" s="145"/>
      <c r="U36" s="145"/>
      <c r="V36" s="276"/>
      <c r="W36" s="260"/>
      <c r="X36" s="145"/>
      <c r="Y36" s="250"/>
      <c r="Z36" s="275"/>
      <c r="AA36" s="145"/>
      <c r="AB36" s="145"/>
      <c r="AC36" s="250"/>
      <c r="AD36" s="144"/>
      <c r="AE36" s="145"/>
      <c r="AF36" s="145"/>
      <c r="AG36" s="145"/>
      <c r="AH36" s="276"/>
      <c r="AI36" s="275"/>
      <c r="AJ36" s="145"/>
      <c r="AK36" s="145"/>
      <c r="AL36" s="276"/>
      <c r="AM36" s="260"/>
      <c r="AN36" s="145"/>
      <c r="AO36" s="250"/>
      <c r="AP36" s="275"/>
      <c r="AQ36" s="145"/>
      <c r="AR36" s="276"/>
      <c r="AS36" s="275"/>
      <c r="AT36" s="145"/>
      <c r="AU36" s="110"/>
      <c r="AV36" s="110"/>
      <c r="AW36" s="272"/>
      <c r="AX36" s="258"/>
      <c r="AY36" s="110"/>
      <c r="AZ36" s="110"/>
      <c r="BA36" s="110"/>
      <c r="BB36" s="111"/>
      <c r="BC36" s="112">
        <f t="shared" si="13"/>
        <v>0</v>
      </c>
      <c r="BD36" s="368" t="str">
        <f t="shared" si="14"/>
        <v>C</v>
      </c>
      <c r="BE36" s="113">
        <f t="shared" si="15"/>
        <v>0</v>
      </c>
      <c r="BF36" s="369" t="str">
        <f t="shared" si="16"/>
        <v>C</v>
      </c>
      <c r="BG36" s="112">
        <f t="shared" si="17"/>
        <v>0</v>
      </c>
      <c r="BH36" s="113">
        <f t="shared" si="18"/>
        <v>0</v>
      </c>
      <c r="BI36" s="113">
        <f t="shared" si="19"/>
        <v>0</v>
      </c>
      <c r="BJ36" s="115">
        <f t="shared" si="20"/>
        <v>0</v>
      </c>
      <c r="BK36" s="116">
        <f t="shared" si="21"/>
        <v>0</v>
      </c>
      <c r="BL36" s="382">
        <f t="shared" si="22"/>
        <v>16.069489685124864</v>
      </c>
      <c r="BM36" s="96"/>
      <c r="BN36" s="97"/>
      <c r="BO36" s="106">
        <f t="shared" si="0"/>
        <v>14</v>
      </c>
      <c r="BP36" s="107">
        <f t="shared" si="1"/>
        <v>0</v>
      </c>
      <c r="BQ36" s="439">
        <f t="shared" si="23"/>
        <v>0</v>
      </c>
      <c r="BR36" s="440" t="str">
        <f t="shared" si="2"/>
        <v>C</v>
      </c>
      <c r="BS36" s="440">
        <f t="shared" si="24"/>
        <v>0</v>
      </c>
      <c r="BT36" s="441" t="str">
        <f t="shared" si="2"/>
        <v>C</v>
      </c>
      <c r="BU36" s="439">
        <f t="shared" si="25"/>
        <v>0</v>
      </c>
      <c r="BV36" s="440">
        <f t="shared" si="26"/>
        <v>0</v>
      </c>
      <c r="BW36" s="440">
        <f t="shared" si="27"/>
        <v>0</v>
      </c>
      <c r="BX36" s="441">
        <f t="shared" si="28"/>
        <v>0</v>
      </c>
      <c r="BY36" s="442">
        <f t="shared" si="29"/>
        <v>0</v>
      </c>
      <c r="BZ36" s="443">
        <f t="shared" si="30"/>
        <v>0</v>
      </c>
      <c r="CA36" s="442">
        <f t="shared" si="31"/>
        <v>0</v>
      </c>
      <c r="CB36" s="444">
        <f t="shared" si="32"/>
        <v>0</v>
      </c>
      <c r="CC36" s="445">
        <f t="shared" si="33"/>
        <v>0</v>
      </c>
      <c r="CD36" s="444">
        <f t="shared" si="34"/>
        <v>0</v>
      </c>
      <c r="CE36" s="445">
        <f t="shared" si="35"/>
        <v>0</v>
      </c>
      <c r="CF36" s="444">
        <f t="shared" si="36"/>
        <v>0</v>
      </c>
      <c r="CG36" s="445">
        <f t="shared" si="37"/>
        <v>0</v>
      </c>
      <c r="CH36" s="444">
        <f t="shared" si="38"/>
        <v>0</v>
      </c>
      <c r="CI36" s="445">
        <f t="shared" si="39"/>
        <v>0</v>
      </c>
      <c r="CJ36" s="443">
        <f t="shared" si="40"/>
        <v>0</v>
      </c>
      <c r="CK36" s="442">
        <f t="shared" si="41"/>
        <v>0</v>
      </c>
      <c r="CL36" s="444">
        <f t="shared" si="42"/>
        <v>0</v>
      </c>
      <c r="CM36" s="445">
        <f t="shared" si="43"/>
        <v>0</v>
      </c>
      <c r="CN36" s="444">
        <f t="shared" si="44"/>
        <v>0</v>
      </c>
      <c r="CO36" s="446">
        <f t="shared" si="45"/>
        <v>0</v>
      </c>
      <c r="CP36" s="444">
        <f t="shared" si="46"/>
        <v>0</v>
      </c>
      <c r="CQ36" s="446">
        <f t="shared" si="47"/>
        <v>0</v>
      </c>
      <c r="CR36" s="444">
        <f t="shared" si="48"/>
        <v>0</v>
      </c>
      <c r="CS36" s="446">
        <f t="shared" si="49"/>
        <v>0</v>
      </c>
      <c r="CT36" s="444">
        <f t="shared" si="50"/>
        <v>0</v>
      </c>
      <c r="CU36" s="445">
        <f t="shared" si="51"/>
        <v>0</v>
      </c>
      <c r="CV36" s="443">
        <f t="shared" si="52"/>
        <v>0</v>
      </c>
      <c r="CW36" s="307"/>
      <c r="CX36" s="132"/>
      <c r="CY36" s="132"/>
      <c r="CZ36" s="132"/>
      <c r="DA36" s="132"/>
      <c r="DB36" s="132"/>
      <c r="DC36" s="132"/>
      <c r="DD36" s="132"/>
      <c r="DE36" s="132"/>
      <c r="DF36" s="132"/>
      <c r="DG36" s="132"/>
      <c r="DH36" s="132"/>
      <c r="DI36" s="132"/>
      <c r="DJ36" s="458">
        <v>14</v>
      </c>
      <c r="DK36" s="231">
        <f t="shared" si="3"/>
        <v>14</v>
      </c>
      <c r="DL36" s="234">
        <f t="shared" si="4"/>
        <v>0</v>
      </c>
      <c r="DM36" s="118">
        <f t="shared" si="5"/>
        <v>0</v>
      </c>
      <c r="DN36" s="119">
        <f t="shared" si="6"/>
        <v>16.069489685124864</v>
      </c>
      <c r="DO36" s="150"/>
      <c r="DP36" s="751" t="s">
        <v>167</v>
      </c>
      <c r="DQ36" s="752"/>
      <c r="DR36" s="753">
        <f>COUNTIF($DM$23:$DM$62,"&gt;=91")-COUNTIF($DM$23:$DM$62,"&gt;=101")</f>
        <v>0</v>
      </c>
      <c r="DS36" s="754"/>
      <c r="EC36" s="133">
        <f t="shared" si="7"/>
        <v>14</v>
      </c>
      <c r="ED36" s="239">
        <f t="shared" si="8"/>
        <v>0</v>
      </c>
      <c r="EE36" s="120">
        <f t="shared" si="9"/>
        <v>0</v>
      </c>
      <c r="EF36" s="121">
        <f t="shared" si="10"/>
        <v>0</v>
      </c>
      <c r="EG36" s="104">
        <f t="shared" si="11"/>
        <v>0</v>
      </c>
    </row>
    <row r="37" spans="1:148" ht="13.2" customHeight="1" thickBot="1" x14ac:dyDescent="0.25">
      <c r="A37" s="73">
        <v>15</v>
      </c>
      <c r="B37" s="147"/>
      <c r="C37" s="123">
        <f>アンケート集計!U18</f>
        <v>0</v>
      </c>
      <c r="D37" s="21" t="str">
        <f t="shared" si="12"/>
        <v>C</v>
      </c>
      <c r="E37" s="148"/>
      <c r="F37" s="149"/>
      <c r="G37" s="149"/>
      <c r="H37" s="149"/>
      <c r="I37" s="251"/>
      <c r="J37" s="148"/>
      <c r="K37" s="149"/>
      <c r="L37" s="149"/>
      <c r="M37" s="278"/>
      <c r="N37" s="261"/>
      <c r="O37" s="149"/>
      <c r="P37" s="149"/>
      <c r="Q37" s="251"/>
      <c r="R37" s="277"/>
      <c r="S37" s="149"/>
      <c r="T37" s="149"/>
      <c r="U37" s="149"/>
      <c r="V37" s="278"/>
      <c r="W37" s="261"/>
      <c r="X37" s="149"/>
      <c r="Y37" s="251"/>
      <c r="Z37" s="277"/>
      <c r="AA37" s="149"/>
      <c r="AB37" s="149"/>
      <c r="AC37" s="251"/>
      <c r="AD37" s="148"/>
      <c r="AE37" s="149"/>
      <c r="AF37" s="149"/>
      <c r="AG37" s="149"/>
      <c r="AH37" s="278"/>
      <c r="AI37" s="277"/>
      <c r="AJ37" s="149"/>
      <c r="AK37" s="149"/>
      <c r="AL37" s="278"/>
      <c r="AM37" s="261"/>
      <c r="AN37" s="149"/>
      <c r="AO37" s="251"/>
      <c r="AP37" s="277"/>
      <c r="AQ37" s="149"/>
      <c r="AR37" s="278"/>
      <c r="AS37" s="277"/>
      <c r="AT37" s="149"/>
      <c r="AU37" s="125"/>
      <c r="AV37" s="125"/>
      <c r="AW37" s="274"/>
      <c r="AX37" s="259"/>
      <c r="AY37" s="125"/>
      <c r="AZ37" s="125"/>
      <c r="BA37" s="125"/>
      <c r="BB37" s="126"/>
      <c r="BC37" s="127">
        <f t="shared" si="13"/>
        <v>0</v>
      </c>
      <c r="BD37" s="22" t="str">
        <f t="shared" si="14"/>
        <v>C</v>
      </c>
      <c r="BE37" s="128">
        <f t="shared" si="15"/>
        <v>0</v>
      </c>
      <c r="BF37" s="21" t="str">
        <f t="shared" si="16"/>
        <v>C</v>
      </c>
      <c r="BG37" s="127">
        <f t="shared" si="17"/>
        <v>0</v>
      </c>
      <c r="BH37" s="128">
        <f t="shared" si="18"/>
        <v>0</v>
      </c>
      <c r="BI37" s="128">
        <f t="shared" si="19"/>
        <v>0</v>
      </c>
      <c r="BJ37" s="114">
        <f t="shared" si="20"/>
        <v>0</v>
      </c>
      <c r="BK37" s="129">
        <f t="shared" si="21"/>
        <v>0</v>
      </c>
      <c r="BL37" s="383">
        <f t="shared" si="22"/>
        <v>16.069489685124864</v>
      </c>
      <c r="BM37" s="96"/>
      <c r="BN37" s="97"/>
      <c r="BO37" s="57">
        <f t="shared" si="0"/>
        <v>15</v>
      </c>
      <c r="BP37" s="122">
        <f t="shared" si="1"/>
        <v>0</v>
      </c>
      <c r="BQ37" s="448">
        <f t="shared" si="23"/>
        <v>0</v>
      </c>
      <c r="BR37" s="449" t="str">
        <f t="shared" si="2"/>
        <v>C</v>
      </c>
      <c r="BS37" s="449">
        <f t="shared" si="24"/>
        <v>0</v>
      </c>
      <c r="BT37" s="450" t="str">
        <f t="shared" si="2"/>
        <v>C</v>
      </c>
      <c r="BU37" s="448">
        <f t="shared" si="25"/>
        <v>0</v>
      </c>
      <c r="BV37" s="449">
        <f t="shared" si="26"/>
        <v>0</v>
      </c>
      <c r="BW37" s="449">
        <f t="shared" si="27"/>
        <v>0</v>
      </c>
      <c r="BX37" s="450">
        <f t="shared" si="28"/>
        <v>0</v>
      </c>
      <c r="BY37" s="414">
        <f t="shared" si="29"/>
        <v>0</v>
      </c>
      <c r="BZ37" s="434">
        <f t="shared" si="30"/>
        <v>0</v>
      </c>
      <c r="CA37" s="414">
        <f t="shared" si="31"/>
        <v>0</v>
      </c>
      <c r="CB37" s="435">
        <f t="shared" si="32"/>
        <v>0</v>
      </c>
      <c r="CC37" s="436">
        <f t="shared" si="33"/>
        <v>0</v>
      </c>
      <c r="CD37" s="435">
        <f t="shared" si="34"/>
        <v>0</v>
      </c>
      <c r="CE37" s="436">
        <f t="shared" si="35"/>
        <v>0</v>
      </c>
      <c r="CF37" s="435">
        <f t="shared" si="36"/>
        <v>0</v>
      </c>
      <c r="CG37" s="436">
        <f t="shared" si="37"/>
        <v>0</v>
      </c>
      <c r="CH37" s="435">
        <f t="shared" si="38"/>
        <v>0</v>
      </c>
      <c r="CI37" s="436">
        <f t="shared" si="39"/>
        <v>0</v>
      </c>
      <c r="CJ37" s="434">
        <f t="shared" si="40"/>
        <v>0</v>
      </c>
      <c r="CK37" s="414">
        <f t="shared" si="41"/>
        <v>0</v>
      </c>
      <c r="CL37" s="435">
        <f t="shared" si="42"/>
        <v>0</v>
      </c>
      <c r="CM37" s="436">
        <f t="shared" si="43"/>
        <v>0</v>
      </c>
      <c r="CN37" s="435">
        <f t="shared" si="44"/>
        <v>0</v>
      </c>
      <c r="CO37" s="437">
        <f t="shared" si="45"/>
        <v>0</v>
      </c>
      <c r="CP37" s="435">
        <f t="shared" si="46"/>
        <v>0</v>
      </c>
      <c r="CQ37" s="437">
        <f t="shared" si="47"/>
        <v>0</v>
      </c>
      <c r="CR37" s="435">
        <f t="shared" si="48"/>
        <v>0</v>
      </c>
      <c r="CS37" s="437">
        <f t="shared" si="49"/>
        <v>0</v>
      </c>
      <c r="CT37" s="435">
        <f t="shared" si="50"/>
        <v>0</v>
      </c>
      <c r="CU37" s="436">
        <f t="shared" si="51"/>
        <v>0</v>
      </c>
      <c r="CV37" s="434">
        <f t="shared" si="52"/>
        <v>0</v>
      </c>
      <c r="CW37" s="307"/>
      <c r="CX37" s="132"/>
      <c r="CY37" s="132"/>
      <c r="CZ37" s="132"/>
      <c r="DA37" s="132"/>
      <c r="DB37" s="132"/>
      <c r="DC37" s="132"/>
      <c r="DD37" s="132"/>
      <c r="DE37" s="132"/>
      <c r="DF37" s="132"/>
      <c r="DG37" s="132"/>
      <c r="DH37" s="132"/>
      <c r="DI37" s="132"/>
      <c r="DJ37" s="458">
        <v>15</v>
      </c>
      <c r="DK37" s="231">
        <f t="shared" si="3"/>
        <v>15</v>
      </c>
      <c r="DL37" s="234">
        <f t="shared" si="4"/>
        <v>0</v>
      </c>
      <c r="DM37" s="118">
        <f t="shared" si="5"/>
        <v>0</v>
      </c>
      <c r="DN37" s="119">
        <f t="shared" si="6"/>
        <v>16.069489685124864</v>
      </c>
      <c r="DO37" s="150"/>
      <c r="DP37" s="755" t="s">
        <v>168</v>
      </c>
      <c r="DQ37" s="756"/>
      <c r="DR37" s="757">
        <f>SUM(DR27:DS36)</f>
        <v>40</v>
      </c>
      <c r="DS37" s="758"/>
      <c r="EC37" s="133">
        <f t="shared" si="7"/>
        <v>15</v>
      </c>
      <c r="ED37" s="239">
        <f t="shared" si="8"/>
        <v>0</v>
      </c>
      <c r="EE37" s="120">
        <f t="shared" si="9"/>
        <v>0</v>
      </c>
      <c r="EF37" s="121">
        <f t="shared" si="10"/>
        <v>0</v>
      </c>
      <c r="EG37" s="104">
        <f t="shared" si="11"/>
        <v>0</v>
      </c>
    </row>
    <row r="38" spans="1:148" ht="13.2" customHeight="1" x14ac:dyDescent="0.2">
      <c r="A38" s="141">
        <v>16</v>
      </c>
      <c r="B38" s="142"/>
      <c r="C38" s="108">
        <f>アンケート集計!U19</f>
        <v>0</v>
      </c>
      <c r="D38" s="369" t="str">
        <f t="shared" si="12"/>
        <v>C</v>
      </c>
      <c r="E38" s="144"/>
      <c r="F38" s="145"/>
      <c r="G38" s="145"/>
      <c r="H38" s="145"/>
      <c r="I38" s="250"/>
      <c r="J38" s="144"/>
      <c r="K38" s="145"/>
      <c r="L38" s="145"/>
      <c r="M38" s="276"/>
      <c r="N38" s="260"/>
      <c r="O38" s="145"/>
      <c r="P38" s="145"/>
      <c r="Q38" s="250"/>
      <c r="R38" s="275"/>
      <c r="S38" s="145"/>
      <c r="T38" s="145"/>
      <c r="U38" s="145"/>
      <c r="V38" s="276"/>
      <c r="W38" s="260"/>
      <c r="X38" s="145"/>
      <c r="Y38" s="250"/>
      <c r="Z38" s="275"/>
      <c r="AA38" s="145"/>
      <c r="AB38" s="145"/>
      <c r="AC38" s="250"/>
      <c r="AD38" s="144"/>
      <c r="AE38" s="145"/>
      <c r="AF38" s="145"/>
      <c r="AG38" s="145"/>
      <c r="AH38" s="276"/>
      <c r="AI38" s="275"/>
      <c r="AJ38" s="145"/>
      <c r="AK38" s="145"/>
      <c r="AL38" s="276"/>
      <c r="AM38" s="260"/>
      <c r="AN38" s="145"/>
      <c r="AO38" s="250"/>
      <c r="AP38" s="275"/>
      <c r="AQ38" s="145"/>
      <c r="AR38" s="276"/>
      <c r="AS38" s="275"/>
      <c r="AT38" s="145"/>
      <c r="AU38" s="110"/>
      <c r="AV38" s="110"/>
      <c r="AW38" s="272"/>
      <c r="AX38" s="258"/>
      <c r="AY38" s="110"/>
      <c r="AZ38" s="110"/>
      <c r="BA38" s="110"/>
      <c r="BB38" s="111"/>
      <c r="BC38" s="112">
        <f t="shared" si="13"/>
        <v>0</v>
      </c>
      <c r="BD38" s="368" t="str">
        <f t="shared" si="14"/>
        <v>C</v>
      </c>
      <c r="BE38" s="113">
        <f t="shared" si="15"/>
        <v>0</v>
      </c>
      <c r="BF38" s="369" t="str">
        <f t="shared" si="16"/>
        <v>C</v>
      </c>
      <c r="BG38" s="112">
        <f t="shared" si="17"/>
        <v>0</v>
      </c>
      <c r="BH38" s="113">
        <f t="shared" si="18"/>
        <v>0</v>
      </c>
      <c r="BI38" s="113">
        <f t="shared" si="19"/>
        <v>0</v>
      </c>
      <c r="BJ38" s="115">
        <f t="shared" si="20"/>
        <v>0</v>
      </c>
      <c r="BK38" s="116">
        <f t="shared" si="21"/>
        <v>0</v>
      </c>
      <c r="BL38" s="382">
        <f t="shared" si="22"/>
        <v>16.069489685124864</v>
      </c>
      <c r="BM38" s="96"/>
      <c r="BN38" s="97"/>
      <c r="BO38" s="106">
        <f t="shared" si="0"/>
        <v>16</v>
      </c>
      <c r="BP38" s="107">
        <f t="shared" si="1"/>
        <v>0</v>
      </c>
      <c r="BQ38" s="439">
        <f t="shared" si="23"/>
        <v>0</v>
      </c>
      <c r="BR38" s="440" t="str">
        <f t="shared" si="2"/>
        <v>C</v>
      </c>
      <c r="BS38" s="440">
        <f t="shared" si="24"/>
        <v>0</v>
      </c>
      <c r="BT38" s="441" t="str">
        <f t="shared" si="2"/>
        <v>C</v>
      </c>
      <c r="BU38" s="439">
        <f t="shared" si="25"/>
        <v>0</v>
      </c>
      <c r="BV38" s="440">
        <f t="shared" si="26"/>
        <v>0</v>
      </c>
      <c r="BW38" s="440">
        <f t="shared" si="27"/>
        <v>0</v>
      </c>
      <c r="BX38" s="441">
        <f t="shared" si="28"/>
        <v>0</v>
      </c>
      <c r="BY38" s="442">
        <f t="shared" si="29"/>
        <v>0</v>
      </c>
      <c r="BZ38" s="443">
        <f t="shared" si="30"/>
        <v>0</v>
      </c>
      <c r="CA38" s="442">
        <f t="shared" si="31"/>
        <v>0</v>
      </c>
      <c r="CB38" s="444">
        <f t="shared" si="32"/>
        <v>0</v>
      </c>
      <c r="CC38" s="445">
        <f t="shared" si="33"/>
        <v>0</v>
      </c>
      <c r="CD38" s="444">
        <f t="shared" si="34"/>
        <v>0</v>
      </c>
      <c r="CE38" s="445">
        <f t="shared" si="35"/>
        <v>0</v>
      </c>
      <c r="CF38" s="444">
        <f t="shared" si="36"/>
        <v>0</v>
      </c>
      <c r="CG38" s="445">
        <f t="shared" si="37"/>
        <v>0</v>
      </c>
      <c r="CH38" s="444">
        <f t="shared" si="38"/>
        <v>0</v>
      </c>
      <c r="CI38" s="445">
        <f t="shared" si="39"/>
        <v>0</v>
      </c>
      <c r="CJ38" s="443">
        <f t="shared" si="40"/>
        <v>0</v>
      </c>
      <c r="CK38" s="442">
        <f t="shared" si="41"/>
        <v>0</v>
      </c>
      <c r="CL38" s="444">
        <f t="shared" si="42"/>
        <v>0</v>
      </c>
      <c r="CM38" s="445">
        <f t="shared" si="43"/>
        <v>0</v>
      </c>
      <c r="CN38" s="444">
        <f t="shared" si="44"/>
        <v>0</v>
      </c>
      <c r="CO38" s="446">
        <f t="shared" si="45"/>
        <v>0</v>
      </c>
      <c r="CP38" s="444">
        <f t="shared" si="46"/>
        <v>0</v>
      </c>
      <c r="CQ38" s="446">
        <f t="shared" si="47"/>
        <v>0</v>
      </c>
      <c r="CR38" s="444">
        <f t="shared" si="48"/>
        <v>0</v>
      </c>
      <c r="CS38" s="446">
        <f t="shared" si="49"/>
        <v>0</v>
      </c>
      <c r="CT38" s="444">
        <f t="shared" si="50"/>
        <v>0</v>
      </c>
      <c r="CU38" s="445">
        <f t="shared" si="51"/>
        <v>0</v>
      </c>
      <c r="CV38" s="443">
        <f t="shared" si="52"/>
        <v>0</v>
      </c>
      <c r="CW38" s="307"/>
      <c r="CX38" s="132"/>
      <c r="CY38" s="132"/>
      <c r="CZ38" s="132"/>
      <c r="DA38" s="132"/>
      <c r="DB38" s="132"/>
      <c r="DC38" s="132"/>
      <c r="DD38" s="132"/>
      <c r="DE38" s="132"/>
      <c r="DF38" s="132"/>
      <c r="DG38" s="132"/>
      <c r="DH38" s="132"/>
      <c r="DI38" s="132"/>
      <c r="DJ38" s="458">
        <v>16</v>
      </c>
      <c r="DK38" s="231">
        <f t="shared" si="3"/>
        <v>16</v>
      </c>
      <c r="DL38" s="234">
        <f t="shared" si="4"/>
        <v>0</v>
      </c>
      <c r="DM38" s="118">
        <f t="shared" si="5"/>
        <v>0</v>
      </c>
      <c r="DN38" s="119">
        <f t="shared" si="6"/>
        <v>16.069489685124864</v>
      </c>
      <c r="DO38" s="150"/>
      <c r="EC38" s="133">
        <f t="shared" si="7"/>
        <v>16</v>
      </c>
      <c r="ED38" s="239">
        <f t="shared" si="8"/>
        <v>0</v>
      </c>
      <c r="EE38" s="120">
        <f t="shared" si="9"/>
        <v>0</v>
      </c>
      <c r="EF38" s="121">
        <f t="shared" si="10"/>
        <v>0</v>
      </c>
      <c r="EG38" s="104">
        <f t="shared" si="11"/>
        <v>0</v>
      </c>
    </row>
    <row r="39" spans="1:148" ht="13.2" customHeight="1" x14ac:dyDescent="0.2">
      <c r="A39" s="73">
        <v>17</v>
      </c>
      <c r="B39" s="147"/>
      <c r="C39" s="123">
        <f>アンケート集計!U20</f>
        <v>0</v>
      </c>
      <c r="D39" s="21" t="str">
        <f t="shared" si="12"/>
        <v>C</v>
      </c>
      <c r="E39" s="148"/>
      <c r="F39" s="149"/>
      <c r="G39" s="149"/>
      <c r="H39" s="149"/>
      <c r="I39" s="251"/>
      <c r="J39" s="148"/>
      <c r="K39" s="149"/>
      <c r="L39" s="149"/>
      <c r="M39" s="278"/>
      <c r="N39" s="261"/>
      <c r="O39" s="149"/>
      <c r="P39" s="149"/>
      <c r="Q39" s="251"/>
      <c r="R39" s="277"/>
      <c r="S39" s="149"/>
      <c r="T39" s="149"/>
      <c r="U39" s="149"/>
      <c r="V39" s="278"/>
      <c r="W39" s="261"/>
      <c r="X39" s="149"/>
      <c r="Y39" s="251"/>
      <c r="Z39" s="277"/>
      <c r="AA39" s="149"/>
      <c r="AB39" s="149"/>
      <c r="AC39" s="251"/>
      <c r="AD39" s="148"/>
      <c r="AE39" s="149"/>
      <c r="AF39" s="149"/>
      <c r="AG39" s="149"/>
      <c r="AH39" s="278"/>
      <c r="AI39" s="277"/>
      <c r="AJ39" s="149"/>
      <c r="AK39" s="149"/>
      <c r="AL39" s="278"/>
      <c r="AM39" s="261"/>
      <c r="AN39" s="149"/>
      <c r="AO39" s="251"/>
      <c r="AP39" s="277"/>
      <c r="AQ39" s="149"/>
      <c r="AR39" s="278"/>
      <c r="AS39" s="277"/>
      <c r="AT39" s="149"/>
      <c r="AU39" s="125"/>
      <c r="AV39" s="125"/>
      <c r="AW39" s="274"/>
      <c r="AX39" s="259"/>
      <c r="AY39" s="125"/>
      <c r="AZ39" s="125"/>
      <c r="BA39" s="125"/>
      <c r="BB39" s="126"/>
      <c r="BC39" s="127">
        <f t="shared" si="13"/>
        <v>0</v>
      </c>
      <c r="BD39" s="22" t="str">
        <f t="shared" si="14"/>
        <v>C</v>
      </c>
      <c r="BE39" s="128">
        <f t="shared" si="15"/>
        <v>0</v>
      </c>
      <c r="BF39" s="21" t="str">
        <f t="shared" si="16"/>
        <v>C</v>
      </c>
      <c r="BG39" s="127">
        <f t="shared" si="17"/>
        <v>0</v>
      </c>
      <c r="BH39" s="128">
        <f t="shared" si="18"/>
        <v>0</v>
      </c>
      <c r="BI39" s="128">
        <f t="shared" si="19"/>
        <v>0</v>
      </c>
      <c r="BJ39" s="114">
        <f t="shared" si="20"/>
        <v>0</v>
      </c>
      <c r="BK39" s="129">
        <f t="shared" si="21"/>
        <v>0</v>
      </c>
      <c r="BL39" s="383">
        <f t="shared" si="22"/>
        <v>16.069489685124864</v>
      </c>
      <c r="BM39" s="96"/>
      <c r="BN39" s="97"/>
      <c r="BO39" s="57">
        <f t="shared" si="0"/>
        <v>17</v>
      </c>
      <c r="BP39" s="122">
        <f t="shared" si="1"/>
        <v>0</v>
      </c>
      <c r="BQ39" s="448">
        <f t="shared" si="23"/>
        <v>0</v>
      </c>
      <c r="BR39" s="449" t="str">
        <f t="shared" ref="BR39:BT62" si="53">BD39</f>
        <v>C</v>
      </c>
      <c r="BS39" s="449">
        <f t="shared" si="24"/>
        <v>0</v>
      </c>
      <c r="BT39" s="450" t="str">
        <f t="shared" si="53"/>
        <v>C</v>
      </c>
      <c r="BU39" s="448">
        <f t="shared" si="25"/>
        <v>0</v>
      </c>
      <c r="BV39" s="449">
        <f t="shared" si="26"/>
        <v>0</v>
      </c>
      <c r="BW39" s="449">
        <f t="shared" si="27"/>
        <v>0</v>
      </c>
      <c r="BX39" s="450">
        <f t="shared" si="28"/>
        <v>0</v>
      </c>
      <c r="BY39" s="414">
        <f t="shared" si="29"/>
        <v>0</v>
      </c>
      <c r="BZ39" s="434">
        <f t="shared" si="30"/>
        <v>0</v>
      </c>
      <c r="CA39" s="414">
        <f t="shared" si="31"/>
        <v>0</v>
      </c>
      <c r="CB39" s="435">
        <f t="shared" si="32"/>
        <v>0</v>
      </c>
      <c r="CC39" s="436">
        <f t="shared" si="33"/>
        <v>0</v>
      </c>
      <c r="CD39" s="435">
        <f t="shared" si="34"/>
        <v>0</v>
      </c>
      <c r="CE39" s="436">
        <f t="shared" si="35"/>
        <v>0</v>
      </c>
      <c r="CF39" s="435">
        <f t="shared" si="36"/>
        <v>0</v>
      </c>
      <c r="CG39" s="436">
        <f t="shared" si="37"/>
        <v>0</v>
      </c>
      <c r="CH39" s="435">
        <f t="shared" si="38"/>
        <v>0</v>
      </c>
      <c r="CI39" s="436">
        <f t="shared" si="39"/>
        <v>0</v>
      </c>
      <c r="CJ39" s="434">
        <f t="shared" si="40"/>
        <v>0</v>
      </c>
      <c r="CK39" s="414">
        <f t="shared" si="41"/>
        <v>0</v>
      </c>
      <c r="CL39" s="435">
        <f t="shared" si="42"/>
        <v>0</v>
      </c>
      <c r="CM39" s="436">
        <f t="shared" si="43"/>
        <v>0</v>
      </c>
      <c r="CN39" s="435">
        <f t="shared" si="44"/>
        <v>0</v>
      </c>
      <c r="CO39" s="437">
        <f t="shared" si="45"/>
        <v>0</v>
      </c>
      <c r="CP39" s="435">
        <f t="shared" si="46"/>
        <v>0</v>
      </c>
      <c r="CQ39" s="437">
        <f t="shared" si="47"/>
        <v>0</v>
      </c>
      <c r="CR39" s="435">
        <f t="shared" si="48"/>
        <v>0</v>
      </c>
      <c r="CS39" s="437">
        <f t="shared" si="49"/>
        <v>0</v>
      </c>
      <c r="CT39" s="435">
        <f t="shared" si="50"/>
        <v>0</v>
      </c>
      <c r="CU39" s="436">
        <f t="shared" si="51"/>
        <v>0</v>
      </c>
      <c r="CV39" s="434">
        <f t="shared" si="52"/>
        <v>0</v>
      </c>
      <c r="CW39" s="307"/>
      <c r="CX39" s="132"/>
      <c r="CY39" s="132"/>
      <c r="CZ39" s="132"/>
      <c r="DA39" s="132"/>
      <c r="DB39" s="132"/>
      <c r="DC39" s="132"/>
      <c r="DD39" s="132"/>
      <c r="DE39" s="132"/>
      <c r="DF39" s="132"/>
      <c r="DG39" s="132"/>
      <c r="DH39" s="132"/>
      <c r="DI39" s="132"/>
      <c r="DJ39" s="458">
        <v>17</v>
      </c>
      <c r="DK39" s="231">
        <f t="shared" si="3"/>
        <v>17</v>
      </c>
      <c r="DL39" s="234">
        <f t="shared" si="4"/>
        <v>0</v>
      </c>
      <c r="DM39" s="118">
        <f t="shared" si="5"/>
        <v>0</v>
      </c>
      <c r="DN39" s="119">
        <f t="shared" si="6"/>
        <v>16.069489685124864</v>
      </c>
      <c r="DO39" s="367"/>
      <c r="DP39" s="365"/>
      <c r="DQ39" s="365"/>
      <c r="DR39" s="365"/>
      <c r="DS39" s="365"/>
      <c r="DT39" s="365"/>
      <c r="DU39" s="365"/>
      <c r="DV39" s="365"/>
      <c r="DW39" s="365"/>
      <c r="DX39" s="365"/>
      <c r="DY39" s="365"/>
      <c r="DZ39" s="365"/>
      <c r="EA39" s="365"/>
      <c r="EB39" s="366"/>
      <c r="EC39" s="133">
        <f t="shared" si="7"/>
        <v>17</v>
      </c>
      <c r="ED39" s="239">
        <f t="shared" si="8"/>
        <v>0</v>
      </c>
      <c r="EE39" s="120">
        <f t="shared" si="9"/>
        <v>0</v>
      </c>
      <c r="EF39" s="121">
        <f t="shared" si="10"/>
        <v>0</v>
      </c>
      <c r="EG39" s="104">
        <f t="shared" si="11"/>
        <v>0</v>
      </c>
    </row>
    <row r="40" spans="1:148" ht="13.2" customHeight="1" x14ac:dyDescent="0.2">
      <c r="A40" s="141">
        <v>18</v>
      </c>
      <c r="B40" s="142"/>
      <c r="C40" s="108">
        <f>アンケート集計!U21</f>
        <v>0</v>
      </c>
      <c r="D40" s="369" t="str">
        <f t="shared" si="12"/>
        <v>C</v>
      </c>
      <c r="E40" s="144"/>
      <c r="F40" s="145"/>
      <c r="G40" s="145"/>
      <c r="H40" s="145"/>
      <c r="I40" s="250"/>
      <c r="J40" s="144"/>
      <c r="K40" s="145"/>
      <c r="L40" s="145"/>
      <c r="M40" s="276"/>
      <c r="N40" s="260"/>
      <c r="O40" s="145"/>
      <c r="P40" s="145"/>
      <c r="Q40" s="250"/>
      <c r="R40" s="275"/>
      <c r="S40" s="145"/>
      <c r="T40" s="145"/>
      <c r="U40" s="145"/>
      <c r="V40" s="276"/>
      <c r="W40" s="260"/>
      <c r="X40" s="145"/>
      <c r="Y40" s="250"/>
      <c r="Z40" s="275"/>
      <c r="AA40" s="145"/>
      <c r="AB40" s="145"/>
      <c r="AC40" s="250"/>
      <c r="AD40" s="144"/>
      <c r="AE40" s="145"/>
      <c r="AF40" s="145"/>
      <c r="AG40" s="145"/>
      <c r="AH40" s="276"/>
      <c r="AI40" s="275"/>
      <c r="AJ40" s="145"/>
      <c r="AK40" s="145"/>
      <c r="AL40" s="276"/>
      <c r="AM40" s="260"/>
      <c r="AN40" s="145"/>
      <c r="AO40" s="250"/>
      <c r="AP40" s="275"/>
      <c r="AQ40" s="145"/>
      <c r="AR40" s="276"/>
      <c r="AS40" s="275"/>
      <c r="AT40" s="145"/>
      <c r="AU40" s="110"/>
      <c r="AV40" s="110"/>
      <c r="AW40" s="272"/>
      <c r="AX40" s="258"/>
      <c r="AY40" s="110"/>
      <c r="AZ40" s="110"/>
      <c r="BA40" s="110"/>
      <c r="BB40" s="111"/>
      <c r="BC40" s="112">
        <f t="shared" si="13"/>
        <v>0</v>
      </c>
      <c r="BD40" s="368" t="str">
        <f t="shared" si="14"/>
        <v>C</v>
      </c>
      <c r="BE40" s="113">
        <f t="shared" si="15"/>
        <v>0</v>
      </c>
      <c r="BF40" s="369" t="str">
        <f t="shared" si="16"/>
        <v>C</v>
      </c>
      <c r="BG40" s="112">
        <f t="shared" si="17"/>
        <v>0</v>
      </c>
      <c r="BH40" s="113">
        <f t="shared" si="18"/>
        <v>0</v>
      </c>
      <c r="BI40" s="113">
        <f t="shared" si="19"/>
        <v>0</v>
      </c>
      <c r="BJ40" s="115">
        <f t="shared" si="20"/>
        <v>0</v>
      </c>
      <c r="BK40" s="116">
        <f t="shared" si="21"/>
        <v>0</v>
      </c>
      <c r="BL40" s="382">
        <f t="shared" si="22"/>
        <v>16.069489685124864</v>
      </c>
      <c r="BM40" s="96"/>
      <c r="BN40" s="97"/>
      <c r="BO40" s="106">
        <f t="shared" si="0"/>
        <v>18</v>
      </c>
      <c r="BP40" s="107">
        <f t="shared" si="1"/>
        <v>0</v>
      </c>
      <c r="BQ40" s="439">
        <f t="shared" si="23"/>
        <v>0</v>
      </c>
      <c r="BR40" s="440" t="str">
        <f t="shared" si="53"/>
        <v>C</v>
      </c>
      <c r="BS40" s="440">
        <f t="shared" si="24"/>
        <v>0</v>
      </c>
      <c r="BT40" s="441" t="str">
        <f t="shared" si="53"/>
        <v>C</v>
      </c>
      <c r="BU40" s="439">
        <f t="shared" si="25"/>
        <v>0</v>
      </c>
      <c r="BV40" s="440">
        <f t="shared" si="26"/>
        <v>0</v>
      </c>
      <c r="BW40" s="440">
        <f t="shared" si="27"/>
        <v>0</v>
      </c>
      <c r="BX40" s="441">
        <f t="shared" si="28"/>
        <v>0</v>
      </c>
      <c r="BY40" s="442">
        <f t="shared" si="29"/>
        <v>0</v>
      </c>
      <c r="BZ40" s="443">
        <f t="shared" si="30"/>
        <v>0</v>
      </c>
      <c r="CA40" s="442">
        <f t="shared" si="31"/>
        <v>0</v>
      </c>
      <c r="CB40" s="444">
        <f t="shared" si="32"/>
        <v>0</v>
      </c>
      <c r="CC40" s="445">
        <f t="shared" si="33"/>
        <v>0</v>
      </c>
      <c r="CD40" s="444">
        <f t="shared" si="34"/>
        <v>0</v>
      </c>
      <c r="CE40" s="445">
        <f t="shared" si="35"/>
        <v>0</v>
      </c>
      <c r="CF40" s="444">
        <f t="shared" si="36"/>
        <v>0</v>
      </c>
      <c r="CG40" s="445">
        <f t="shared" si="37"/>
        <v>0</v>
      </c>
      <c r="CH40" s="444">
        <f t="shared" si="38"/>
        <v>0</v>
      </c>
      <c r="CI40" s="445">
        <f t="shared" si="39"/>
        <v>0</v>
      </c>
      <c r="CJ40" s="443">
        <f t="shared" si="40"/>
        <v>0</v>
      </c>
      <c r="CK40" s="442">
        <f t="shared" si="41"/>
        <v>0</v>
      </c>
      <c r="CL40" s="444">
        <f t="shared" si="42"/>
        <v>0</v>
      </c>
      <c r="CM40" s="445">
        <f t="shared" si="43"/>
        <v>0</v>
      </c>
      <c r="CN40" s="444">
        <f t="shared" si="44"/>
        <v>0</v>
      </c>
      <c r="CO40" s="446">
        <f t="shared" si="45"/>
        <v>0</v>
      </c>
      <c r="CP40" s="444">
        <f t="shared" si="46"/>
        <v>0</v>
      </c>
      <c r="CQ40" s="446">
        <f t="shared" si="47"/>
        <v>0</v>
      </c>
      <c r="CR40" s="444">
        <f t="shared" si="48"/>
        <v>0</v>
      </c>
      <c r="CS40" s="446">
        <f t="shared" si="49"/>
        <v>0</v>
      </c>
      <c r="CT40" s="444">
        <f t="shared" si="50"/>
        <v>0</v>
      </c>
      <c r="CU40" s="445">
        <f t="shared" si="51"/>
        <v>0</v>
      </c>
      <c r="CV40" s="443">
        <f t="shared" si="52"/>
        <v>0</v>
      </c>
      <c r="CW40" s="307"/>
      <c r="CX40" s="132"/>
      <c r="CY40" s="132"/>
      <c r="CZ40" s="132"/>
      <c r="DA40" s="132"/>
      <c r="DB40" s="132"/>
      <c r="DC40" s="132"/>
      <c r="DD40" s="132"/>
      <c r="DE40" s="132"/>
      <c r="DF40" s="132"/>
      <c r="DG40" s="132"/>
      <c r="DH40" s="132"/>
      <c r="DI40" s="132"/>
      <c r="DJ40" s="458">
        <v>18</v>
      </c>
      <c r="DK40" s="231">
        <f t="shared" si="3"/>
        <v>18</v>
      </c>
      <c r="DL40" s="234">
        <f t="shared" si="4"/>
        <v>0</v>
      </c>
      <c r="DM40" s="118">
        <f t="shared" si="5"/>
        <v>0</v>
      </c>
      <c r="DN40" s="119">
        <f t="shared" si="6"/>
        <v>16.069489685124864</v>
      </c>
      <c r="DO40" s="367"/>
      <c r="DP40" s="365"/>
      <c r="DQ40" s="365"/>
      <c r="DR40" s="365"/>
      <c r="DS40" s="365"/>
      <c r="DT40" s="365"/>
      <c r="DU40" s="365"/>
      <c r="DV40" s="365"/>
      <c r="DW40" s="365"/>
      <c r="DX40" s="365"/>
      <c r="DY40" s="365"/>
      <c r="DZ40" s="365"/>
      <c r="EA40" s="365"/>
      <c r="EB40" s="366"/>
      <c r="EC40" s="133">
        <f t="shared" si="7"/>
        <v>18</v>
      </c>
      <c r="ED40" s="239">
        <f t="shared" si="8"/>
        <v>0</v>
      </c>
      <c r="EE40" s="120">
        <f t="shared" si="9"/>
        <v>0</v>
      </c>
      <c r="EF40" s="121">
        <f t="shared" si="10"/>
        <v>0</v>
      </c>
      <c r="EG40" s="104">
        <f t="shared" si="11"/>
        <v>0</v>
      </c>
      <c r="EI40" s="40"/>
      <c r="EJ40" s="40"/>
      <c r="EK40" s="40"/>
      <c r="EL40" s="40"/>
      <c r="EM40" s="40"/>
      <c r="EN40" s="40"/>
      <c r="EO40" s="40"/>
      <c r="EP40" s="40"/>
      <c r="EQ40" s="154"/>
      <c r="ER40" s="154"/>
    </row>
    <row r="41" spans="1:148" ht="13.2" customHeight="1" x14ac:dyDescent="0.2">
      <c r="A41" s="73">
        <v>19</v>
      </c>
      <c r="B41" s="147"/>
      <c r="C41" s="123">
        <f>アンケート集計!U22</f>
        <v>0</v>
      </c>
      <c r="D41" s="21" t="str">
        <f t="shared" si="12"/>
        <v>C</v>
      </c>
      <c r="E41" s="148"/>
      <c r="F41" s="149"/>
      <c r="G41" s="149"/>
      <c r="H41" s="149"/>
      <c r="I41" s="251"/>
      <c r="J41" s="148"/>
      <c r="K41" s="149"/>
      <c r="L41" s="149"/>
      <c r="M41" s="278"/>
      <c r="N41" s="261"/>
      <c r="O41" s="149"/>
      <c r="P41" s="149"/>
      <c r="Q41" s="251"/>
      <c r="R41" s="277"/>
      <c r="S41" s="149"/>
      <c r="T41" s="149"/>
      <c r="U41" s="149"/>
      <c r="V41" s="278"/>
      <c r="W41" s="261"/>
      <c r="X41" s="149"/>
      <c r="Y41" s="251"/>
      <c r="Z41" s="277"/>
      <c r="AA41" s="149"/>
      <c r="AB41" s="149"/>
      <c r="AC41" s="251"/>
      <c r="AD41" s="148"/>
      <c r="AE41" s="149"/>
      <c r="AF41" s="149"/>
      <c r="AG41" s="149"/>
      <c r="AH41" s="278"/>
      <c r="AI41" s="277"/>
      <c r="AJ41" s="149"/>
      <c r="AK41" s="149"/>
      <c r="AL41" s="278"/>
      <c r="AM41" s="261"/>
      <c r="AN41" s="149"/>
      <c r="AO41" s="251"/>
      <c r="AP41" s="277"/>
      <c r="AQ41" s="149"/>
      <c r="AR41" s="278"/>
      <c r="AS41" s="277"/>
      <c r="AT41" s="149"/>
      <c r="AU41" s="125"/>
      <c r="AV41" s="125"/>
      <c r="AW41" s="274"/>
      <c r="AX41" s="259"/>
      <c r="AY41" s="125"/>
      <c r="AZ41" s="125"/>
      <c r="BA41" s="125"/>
      <c r="BB41" s="126"/>
      <c r="BC41" s="127">
        <f t="shared" si="13"/>
        <v>0</v>
      </c>
      <c r="BD41" s="22" t="str">
        <f t="shared" si="14"/>
        <v>C</v>
      </c>
      <c r="BE41" s="128">
        <f t="shared" si="15"/>
        <v>0</v>
      </c>
      <c r="BF41" s="21" t="str">
        <f t="shared" si="16"/>
        <v>C</v>
      </c>
      <c r="BG41" s="127">
        <f t="shared" si="17"/>
        <v>0</v>
      </c>
      <c r="BH41" s="128">
        <f t="shared" si="18"/>
        <v>0</v>
      </c>
      <c r="BI41" s="128">
        <f t="shared" si="19"/>
        <v>0</v>
      </c>
      <c r="BJ41" s="114">
        <f t="shared" si="20"/>
        <v>0</v>
      </c>
      <c r="BK41" s="129">
        <f t="shared" si="21"/>
        <v>0</v>
      </c>
      <c r="BL41" s="383">
        <f t="shared" si="22"/>
        <v>16.069489685124864</v>
      </c>
      <c r="BM41" s="96"/>
      <c r="BN41" s="97"/>
      <c r="BO41" s="57">
        <f t="shared" si="0"/>
        <v>19</v>
      </c>
      <c r="BP41" s="122">
        <f t="shared" si="1"/>
        <v>0</v>
      </c>
      <c r="BQ41" s="448">
        <f t="shared" si="23"/>
        <v>0</v>
      </c>
      <c r="BR41" s="449" t="str">
        <f t="shared" si="53"/>
        <v>C</v>
      </c>
      <c r="BS41" s="449">
        <f t="shared" si="24"/>
        <v>0</v>
      </c>
      <c r="BT41" s="450" t="str">
        <f t="shared" si="53"/>
        <v>C</v>
      </c>
      <c r="BU41" s="448">
        <f t="shared" si="25"/>
        <v>0</v>
      </c>
      <c r="BV41" s="449">
        <f t="shared" si="26"/>
        <v>0</v>
      </c>
      <c r="BW41" s="449">
        <f t="shared" si="27"/>
        <v>0</v>
      </c>
      <c r="BX41" s="450">
        <f t="shared" si="28"/>
        <v>0</v>
      </c>
      <c r="BY41" s="414">
        <f t="shared" si="29"/>
        <v>0</v>
      </c>
      <c r="BZ41" s="434">
        <f t="shared" si="30"/>
        <v>0</v>
      </c>
      <c r="CA41" s="414">
        <f t="shared" si="31"/>
        <v>0</v>
      </c>
      <c r="CB41" s="435">
        <f t="shared" si="32"/>
        <v>0</v>
      </c>
      <c r="CC41" s="436">
        <f t="shared" si="33"/>
        <v>0</v>
      </c>
      <c r="CD41" s="435">
        <f t="shared" si="34"/>
        <v>0</v>
      </c>
      <c r="CE41" s="436">
        <f t="shared" si="35"/>
        <v>0</v>
      </c>
      <c r="CF41" s="435">
        <f t="shared" si="36"/>
        <v>0</v>
      </c>
      <c r="CG41" s="436">
        <f t="shared" si="37"/>
        <v>0</v>
      </c>
      <c r="CH41" s="435">
        <f t="shared" si="38"/>
        <v>0</v>
      </c>
      <c r="CI41" s="436">
        <f t="shared" si="39"/>
        <v>0</v>
      </c>
      <c r="CJ41" s="434">
        <f t="shared" si="40"/>
        <v>0</v>
      </c>
      <c r="CK41" s="414">
        <f t="shared" si="41"/>
        <v>0</v>
      </c>
      <c r="CL41" s="435">
        <f t="shared" si="42"/>
        <v>0</v>
      </c>
      <c r="CM41" s="436">
        <f t="shared" si="43"/>
        <v>0</v>
      </c>
      <c r="CN41" s="435">
        <f t="shared" si="44"/>
        <v>0</v>
      </c>
      <c r="CO41" s="437">
        <f t="shared" si="45"/>
        <v>0</v>
      </c>
      <c r="CP41" s="435">
        <f t="shared" si="46"/>
        <v>0</v>
      </c>
      <c r="CQ41" s="437">
        <f t="shared" si="47"/>
        <v>0</v>
      </c>
      <c r="CR41" s="435">
        <f t="shared" si="48"/>
        <v>0</v>
      </c>
      <c r="CS41" s="437">
        <f t="shared" si="49"/>
        <v>0</v>
      </c>
      <c r="CT41" s="435">
        <f t="shared" si="50"/>
        <v>0</v>
      </c>
      <c r="CU41" s="436">
        <f t="shared" si="51"/>
        <v>0</v>
      </c>
      <c r="CV41" s="434">
        <f t="shared" si="52"/>
        <v>0</v>
      </c>
      <c r="CW41" s="307"/>
      <c r="CX41" s="132"/>
      <c r="CY41" s="132"/>
      <c r="CZ41" s="132"/>
      <c r="DA41" s="132"/>
      <c r="DB41" s="132"/>
      <c r="DC41" s="132"/>
      <c r="DD41" s="132"/>
      <c r="DE41" s="132"/>
      <c r="DF41" s="132"/>
      <c r="DG41" s="132"/>
      <c r="DH41" s="132"/>
      <c r="DI41" s="132"/>
      <c r="DJ41" s="458">
        <v>19</v>
      </c>
      <c r="DK41" s="231">
        <f t="shared" si="3"/>
        <v>19</v>
      </c>
      <c r="DL41" s="234">
        <f t="shared" si="4"/>
        <v>0</v>
      </c>
      <c r="DM41" s="118">
        <f t="shared" si="5"/>
        <v>0</v>
      </c>
      <c r="DN41" s="119">
        <f t="shared" si="6"/>
        <v>16.069489685124864</v>
      </c>
      <c r="DO41" s="367"/>
      <c r="DP41" s="365"/>
      <c r="DQ41" s="365"/>
      <c r="DR41" s="365"/>
      <c r="DS41" s="365"/>
      <c r="DT41" s="365"/>
      <c r="DU41" s="365"/>
      <c r="DV41" s="365"/>
      <c r="DW41" s="365"/>
      <c r="DX41" s="365"/>
      <c r="DY41" s="365"/>
      <c r="DZ41" s="365"/>
      <c r="EA41" s="365"/>
      <c r="EB41" s="366"/>
      <c r="EC41" s="133">
        <f t="shared" si="7"/>
        <v>19</v>
      </c>
      <c r="ED41" s="239">
        <f t="shared" si="8"/>
        <v>0</v>
      </c>
      <c r="EE41" s="120">
        <f t="shared" si="9"/>
        <v>0</v>
      </c>
      <c r="EF41" s="121">
        <f t="shared" si="10"/>
        <v>0</v>
      </c>
      <c r="EG41" s="104">
        <f t="shared" si="11"/>
        <v>0</v>
      </c>
      <c r="EI41" s="40"/>
      <c r="EJ41" s="40"/>
      <c r="EK41" s="40"/>
      <c r="EL41" s="40"/>
      <c r="EM41" s="40"/>
      <c r="EN41" s="40"/>
      <c r="EO41" s="40"/>
      <c r="EP41" s="40"/>
      <c r="EQ41" s="154"/>
      <c r="ER41" s="154"/>
    </row>
    <row r="42" spans="1:148" ht="13.2" customHeight="1" thickBot="1" x14ac:dyDescent="0.25">
      <c r="A42" s="160">
        <v>20</v>
      </c>
      <c r="B42" s="161"/>
      <c r="C42" s="143">
        <f>アンケート集計!U23</f>
        <v>0</v>
      </c>
      <c r="D42" s="374" t="str">
        <f t="shared" si="12"/>
        <v>C</v>
      </c>
      <c r="E42" s="163"/>
      <c r="F42" s="164"/>
      <c r="G42" s="164"/>
      <c r="H42" s="164"/>
      <c r="I42" s="252"/>
      <c r="J42" s="163"/>
      <c r="K42" s="164"/>
      <c r="L42" s="164"/>
      <c r="M42" s="280"/>
      <c r="N42" s="262"/>
      <c r="O42" s="164"/>
      <c r="P42" s="164"/>
      <c r="Q42" s="252"/>
      <c r="R42" s="279"/>
      <c r="S42" s="164"/>
      <c r="T42" s="164"/>
      <c r="U42" s="164"/>
      <c r="V42" s="280"/>
      <c r="W42" s="262"/>
      <c r="X42" s="164"/>
      <c r="Y42" s="252"/>
      <c r="Z42" s="279"/>
      <c r="AA42" s="164"/>
      <c r="AB42" s="164"/>
      <c r="AC42" s="252"/>
      <c r="AD42" s="163"/>
      <c r="AE42" s="164"/>
      <c r="AF42" s="164"/>
      <c r="AG42" s="164"/>
      <c r="AH42" s="280"/>
      <c r="AI42" s="279"/>
      <c r="AJ42" s="164"/>
      <c r="AK42" s="164"/>
      <c r="AL42" s="280"/>
      <c r="AM42" s="262"/>
      <c r="AN42" s="164"/>
      <c r="AO42" s="252"/>
      <c r="AP42" s="279"/>
      <c r="AQ42" s="164"/>
      <c r="AR42" s="280"/>
      <c r="AS42" s="279"/>
      <c r="AT42" s="164"/>
      <c r="AU42" s="164"/>
      <c r="AV42" s="164"/>
      <c r="AW42" s="280"/>
      <c r="AX42" s="262"/>
      <c r="AY42" s="164"/>
      <c r="AZ42" s="164"/>
      <c r="BA42" s="164"/>
      <c r="BB42" s="320"/>
      <c r="BC42" s="372">
        <f t="shared" si="13"/>
        <v>0</v>
      </c>
      <c r="BD42" s="370" t="str">
        <f t="shared" si="14"/>
        <v>C</v>
      </c>
      <c r="BE42" s="166">
        <f t="shared" si="15"/>
        <v>0</v>
      </c>
      <c r="BF42" s="371" t="str">
        <f t="shared" si="16"/>
        <v>C</v>
      </c>
      <c r="BG42" s="372">
        <f t="shared" si="17"/>
        <v>0</v>
      </c>
      <c r="BH42" s="373">
        <f t="shared" si="18"/>
        <v>0</v>
      </c>
      <c r="BI42" s="373">
        <f t="shared" si="19"/>
        <v>0</v>
      </c>
      <c r="BJ42" s="375">
        <f t="shared" si="20"/>
        <v>0</v>
      </c>
      <c r="BK42" s="376">
        <f t="shared" si="21"/>
        <v>0</v>
      </c>
      <c r="BL42" s="384">
        <f t="shared" si="22"/>
        <v>16.069489685124864</v>
      </c>
      <c r="BM42" s="96"/>
      <c r="BN42" s="97"/>
      <c r="BO42" s="160">
        <f t="shared" si="0"/>
        <v>20</v>
      </c>
      <c r="BP42" s="161">
        <f t="shared" si="1"/>
        <v>0</v>
      </c>
      <c r="BQ42" s="451">
        <f t="shared" si="23"/>
        <v>0</v>
      </c>
      <c r="BR42" s="452" t="str">
        <f t="shared" si="53"/>
        <v>C</v>
      </c>
      <c r="BS42" s="452">
        <f t="shared" si="24"/>
        <v>0</v>
      </c>
      <c r="BT42" s="453" t="str">
        <f t="shared" si="53"/>
        <v>C</v>
      </c>
      <c r="BU42" s="451">
        <f t="shared" si="25"/>
        <v>0</v>
      </c>
      <c r="BV42" s="452">
        <f t="shared" si="26"/>
        <v>0</v>
      </c>
      <c r="BW42" s="452">
        <f t="shared" si="27"/>
        <v>0</v>
      </c>
      <c r="BX42" s="453">
        <f t="shared" si="28"/>
        <v>0</v>
      </c>
      <c r="BY42" s="468">
        <f t="shared" si="29"/>
        <v>0</v>
      </c>
      <c r="BZ42" s="469">
        <f t="shared" si="30"/>
        <v>0</v>
      </c>
      <c r="CA42" s="468">
        <f t="shared" si="31"/>
        <v>0</v>
      </c>
      <c r="CB42" s="470">
        <f t="shared" si="32"/>
        <v>0</v>
      </c>
      <c r="CC42" s="471">
        <f t="shared" si="33"/>
        <v>0</v>
      </c>
      <c r="CD42" s="470">
        <f t="shared" si="34"/>
        <v>0</v>
      </c>
      <c r="CE42" s="471">
        <f t="shared" si="35"/>
        <v>0</v>
      </c>
      <c r="CF42" s="470">
        <f t="shared" si="36"/>
        <v>0</v>
      </c>
      <c r="CG42" s="471">
        <f t="shared" si="37"/>
        <v>0</v>
      </c>
      <c r="CH42" s="470">
        <f t="shared" si="38"/>
        <v>0</v>
      </c>
      <c r="CI42" s="471">
        <f t="shared" si="39"/>
        <v>0</v>
      </c>
      <c r="CJ42" s="469">
        <f t="shared" si="40"/>
        <v>0</v>
      </c>
      <c r="CK42" s="468">
        <f t="shared" si="41"/>
        <v>0</v>
      </c>
      <c r="CL42" s="470">
        <f t="shared" si="42"/>
        <v>0</v>
      </c>
      <c r="CM42" s="471">
        <f t="shared" si="43"/>
        <v>0</v>
      </c>
      <c r="CN42" s="470">
        <f t="shared" si="44"/>
        <v>0</v>
      </c>
      <c r="CO42" s="472">
        <f t="shared" si="45"/>
        <v>0</v>
      </c>
      <c r="CP42" s="470">
        <f t="shared" si="46"/>
        <v>0</v>
      </c>
      <c r="CQ42" s="472">
        <f t="shared" si="47"/>
        <v>0</v>
      </c>
      <c r="CR42" s="470">
        <f t="shared" si="48"/>
        <v>0</v>
      </c>
      <c r="CS42" s="472">
        <f t="shared" si="49"/>
        <v>0</v>
      </c>
      <c r="CT42" s="470">
        <f t="shared" si="50"/>
        <v>0</v>
      </c>
      <c r="CU42" s="471">
        <f t="shared" si="51"/>
        <v>0</v>
      </c>
      <c r="CV42" s="473">
        <f t="shared" si="52"/>
        <v>0</v>
      </c>
      <c r="CW42" s="307"/>
      <c r="CX42" s="132"/>
      <c r="CY42" s="132"/>
      <c r="CZ42" s="132"/>
      <c r="DA42" s="132"/>
      <c r="DB42" s="132"/>
      <c r="DC42" s="132"/>
      <c r="DD42" s="132"/>
      <c r="DE42" s="132"/>
      <c r="DF42" s="132"/>
      <c r="DG42" s="132"/>
      <c r="DH42" s="132"/>
      <c r="DI42" s="132"/>
      <c r="DJ42" s="458">
        <v>20</v>
      </c>
      <c r="DK42" s="231">
        <f t="shared" si="3"/>
        <v>20</v>
      </c>
      <c r="DL42" s="234">
        <f t="shared" si="4"/>
        <v>0</v>
      </c>
      <c r="DM42" s="118">
        <f t="shared" si="5"/>
        <v>0</v>
      </c>
      <c r="DN42" s="119">
        <f t="shared" si="6"/>
        <v>16.069489685124864</v>
      </c>
      <c r="DO42" s="150"/>
      <c r="EC42" s="133">
        <f t="shared" si="7"/>
        <v>20</v>
      </c>
      <c r="ED42" s="239">
        <f t="shared" si="8"/>
        <v>0</v>
      </c>
      <c r="EE42" s="120">
        <f t="shared" si="9"/>
        <v>0</v>
      </c>
      <c r="EF42" s="121">
        <f t="shared" si="10"/>
        <v>0</v>
      </c>
      <c r="EG42" s="104">
        <f t="shared" si="11"/>
        <v>0</v>
      </c>
      <c r="EI42" s="40"/>
      <c r="EJ42" s="40"/>
      <c r="EK42" s="40"/>
      <c r="EL42" s="40"/>
      <c r="EM42" s="40"/>
      <c r="EN42" s="40"/>
      <c r="EO42" s="40"/>
      <c r="EP42" s="40"/>
      <c r="EQ42" s="154"/>
      <c r="ER42" s="154"/>
    </row>
    <row r="43" spans="1:148" ht="13.2" customHeight="1" x14ac:dyDescent="0.2">
      <c r="A43" s="311">
        <v>21</v>
      </c>
      <c r="B43" s="312"/>
      <c r="C43" s="86">
        <f>アンケート集計!U24</f>
        <v>0</v>
      </c>
      <c r="D43" s="241" t="str">
        <f t="shared" si="12"/>
        <v>C</v>
      </c>
      <c r="E43" s="313"/>
      <c r="F43" s="314"/>
      <c r="G43" s="314"/>
      <c r="H43" s="314"/>
      <c r="I43" s="315"/>
      <c r="J43" s="313"/>
      <c r="K43" s="314"/>
      <c r="L43" s="314"/>
      <c r="M43" s="316"/>
      <c r="N43" s="317"/>
      <c r="O43" s="314"/>
      <c r="P43" s="314"/>
      <c r="Q43" s="315"/>
      <c r="R43" s="318"/>
      <c r="S43" s="314"/>
      <c r="T43" s="314"/>
      <c r="U43" s="314"/>
      <c r="V43" s="316"/>
      <c r="W43" s="317"/>
      <c r="X43" s="314"/>
      <c r="Y43" s="315"/>
      <c r="Z43" s="318"/>
      <c r="AA43" s="314"/>
      <c r="AB43" s="314"/>
      <c r="AC43" s="315"/>
      <c r="AD43" s="313"/>
      <c r="AE43" s="314"/>
      <c r="AF43" s="314"/>
      <c r="AG43" s="314"/>
      <c r="AH43" s="316"/>
      <c r="AI43" s="318"/>
      <c r="AJ43" s="314"/>
      <c r="AK43" s="314"/>
      <c r="AL43" s="316"/>
      <c r="AM43" s="317"/>
      <c r="AN43" s="314"/>
      <c r="AO43" s="315"/>
      <c r="AP43" s="318"/>
      <c r="AQ43" s="314"/>
      <c r="AR43" s="316"/>
      <c r="AS43" s="318"/>
      <c r="AT43" s="314"/>
      <c r="AU43" s="89"/>
      <c r="AV43" s="89"/>
      <c r="AW43" s="301"/>
      <c r="AX43" s="300"/>
      <c r="AY43" s="89"/>
      <c r="AZ43" s="89"/>
      <c r="BA43" s="89"/>
      <c r="BB43" s="90"/>
      <c r="BC43" s="91">
        <f t="shared" si="13"/>
        <v>0</v>
      </c>
      <c r="BD43" s="477" t="str">
        <f t="shared" si="14"/>
        <v>C</v>
      </c>
      <c r="BE43" s="478">
        <f t="shared" si="15"/>
        <v>0</v>
      </c>
      <c r="BF43" s="479" t="str">
        <f t="shared" si="16"/>
        <v>C</v>
      </c>
      <c r="BG43" s="91">
        <f t="shared" si="17"/>
        <v>0</v>
      </c>
      <c r="BH43" s="92">
        <f t="shared" si="18"/>
        <v>0</v>
      </c>
      <c r="BI43" s="92">
        <f t="shared" si="19"/>
        <v>0</v>
      </c>
      <c r="BJ43" s="93">
        <f t="shared" si="20"/>
        <v>0</v>
      </c>
      <c r="BK43" s="94">
        <f t="shared" si="21"/>
        <v>0</v>
      </c>
      <c r="BL43" s="381">
        <f t="shared" si="22"/>
        <v>16.069489685124864</v>
      </c>
      <c r="BM43" s="96"/>
      <c r="BN43" s="97"/>
      <c r="BO43" s="321">
        <f t="shared" si="0"/>
        <v>21</v>
      </c>
      <c r="BP43" s="322">
        <f t="shared" si="1"/>
        <v>0</v>
      </c>
      <c r="BQ43" s="454">
        <f t="shared" si="23"/>
        <v>0</v>
      </c>
      <c r="BR43" s="455" t="str">
        <f t="shared" si="53"/>
        <v>C</v>
      </c>
      <c r="BS43" s="455">
        <f t="shared" si="24"/>
        <v>0</v>
      </c>
      <c r="BT43" s="456" t="str">
        <f t="shared" si="53"/>
        <v>C</v>
      </c>
      <c r="BU43" s="454">
        <f t="shared" si="25"/>
        <v>0</v>
      </c>
      <c r="BV43" s="455">
        <f t="shared" si="26"/>
        <v>0</v>
      </c>
      <c r="BW43" s="455">
        <f t="shared" si="27"/>
        <v>0</v>
      </c>
      <c r="BX43" s="456">
        <f t="shared" si="28"/>
        <v>0</v>
      </c>
      <c r="BY43" s="414">
        <f t="shared" si="29"/>
        <v>0</v>
      </c>
      <c r="BZ43" s="434">
        <f t="shared" si="30"/>
        <v>0</v>
      </c>
      <c r="CA43" s="414">
        <f t="shared" si="31"/>
        <v>0</v>
      </c>
      <c r="CB43" s="435">
        <f t="shared" si="32"/>
        <v>0</v>
      </c>
      <c r="CC43" s="436">
        <f t="shared" si="33"/>
        <v>0</v>
      </c>
      <c r="CD43" s="435">
        <f t="shared" si="34"/>
        <v>0</v>
      </c>
      <c r="CE43" s="436">
        <f t="shared" si="35"/>
        <v>0</v>
      </c>
      <c r="CF43" s="435">
        <f t="shared" si="36"/>
        <v>0</v>
      </c>
      <c r="CG43" s="436">
        <f t="shared" si="37"/>
        <v>0</v>
      </c>
      <c r="CH43" s="435">
        <f t="shared" si="38"/>
        <v>0</v>
      </c>
      <c r="CI43" s="436">
        <f t="shared" si="39"/>
        <v>0</v>
      </c>
      <c r="CJ43" s="434">
        <f t="shared" si="40"/>
        <v>0</v>
      </c>
      <c r="CK43" s="414">
        <f t="shared" si="41"/>
        <v>0</v>
      </c>
      <c r="CL43" s="435">
        <f t="shared" si="42"/>
        <v>0</v>
      </c>
      <c r="CM43" s="436">
        <f t="shared" si="43"/>
        <v>0</v>
      </c>
      <c r="CN43" s="435">
        <f t="shared" si="44"/>
        <v>0</v>
      </c>
      <c r="CO43" s="437">
        <f t="shared" si="45"/>
        <v>0</v>
      </c>
      <c r="CP43" s="435">
        <f t="shared" si="46"/>
        <v>0</v>
      </c>
      <c r="CQ43" s="437">
        <f t="shared" si="47"/>
        <v>0</v>
      </c>
      <c r="CR43" s="435">
        <f t="shared" si="48"/>
        <v>0</v>
      </c>
      <c r="CS43" s="437">
        <f t="shared" si="49"/>
        <v>0</v>
      </c>
      <c r="CT43" s="435">
        <f t="shared" si="50"/>
        <v>0</v>
      </c>
      <c r="CU43" s="436">
        <f t="shared" si="51"/>
        <v>0</v>
      </c>
      <c r="CV43" s="434">
        <f t="shared" si="52"/>
        <v>0</v>
      </c>
      <c r="CW43" s="307"/>
      <c r="CX43" s="132"/>
      <c r="CY43" s="132"/>
      <c r="CZ43" s="132"/>
      <c r="DA43" s="132"/>
      <c r="DB43" s="132"/>
      <c r="DC43" s="132"/>
      <c r="DD43" s="132"/>
      <c r="DE43" s="132"/>
      <c r="DF43" s="132"/>
      <c r="DG43" s="132"/>
      <c r="DH43" s="132"/>
      <c r="DI43" s="132"/>
      <c r="DJ43" s="458">
        <v>21</v>
      </c>
      <c r="DK43" s="231">
        <f t="shared" si="3"/>
        <v>21</v>
      </c>
      <c r="DL43" s="234">
        <f t="shared" si="4"/>
        <v>0</v>
      </c>
      <c r="DM43" s="118">
        <f t="shared" si="5"/>
        <v>0</v>
      </c>
      <c r="DN43" s="119">
        <f t="shared" si="6"/>
        <v>16.069489685124864</v>
      </c>
      <c r="DO43" s="150"/>
      <c r="EC43" s="133">
        <f t="shared" si="7"/>
        <v>21</v>
      </c>
      <c r="ED43" s="239">
        <f t="shared" si="8"/>
        <v>0</v>
      </c>
      <c r="EE43" s="120">
        <f t="shared" si="9"/>
        <v>0</v>
      </c>
      <c r="EF43" s="121">
        <f t="shared" si="10"/>
        <v>0</v>
      </c>
      <c r="EG43" s="104">
        <f t="shared" si="11"/>
        <v>0</v>
      </c>
    </row>
    <row r="44" spans="1:148" ht="13.2" customHeight="1" x14ac:dyDescent="0.2">
      <c r="A44" s="141">
        <v>22</v>
      </c>
      <c r="B44" s="142"/>
      <c r="C44" s="108">
        <f>アンケート集計!U25</f>
        <v>0</v>
      </c>
      <c r="D44" s="369" t="str">
        <f t="shared" si="12"/>
        <v>C</v>
      </c>
      <c r="E44" s="144"/>
      <c r="F44" s="145"/>
      <c r="G44" s="145"/>
      <c r="H44" s="145"/>
      <c r="I44" s="250"/>
      <c r="J44" s="144"/>
      <c r="K44" s="145"/>
      <c r="L44" s="145"/>
      <c r="M44" s="276"/>
      <c r="N44" s="260"/>
      <c r="O44" s="145"/>
      <c r="P44" s="145"/>
      <c r="Q44" s="250"/>
      <c r="R44" s="275"/>
      <c r="S44" s="145"/>
      <c r="T44" s="145"/>
      <c r="U44" s="145"/>
      <c r="V44" s="276"/>
      <c r="W44" s="260"/>
      <c r="X44" s="145"/>
      <c r="Y44" s="250"/>
      <c r="Z44" s="275"/>
      <c r="AA44" s="145"/>
      <c r="AB44" s="145"/>
      <c r="AC44" s="250"/>
      <c r="AD44" s="144"/>
      <c r="AE44" s="145"/>
      <c r="AF44" s="145"/>
      <c r="AG44" s="145"/>
      <c r="AH44" s="276"/>
      <c r="AI44" s="275"/>
      <c r="AJ44" s="145"/>
      <c r="AK44" s="145"/>
      <c r="AL44" s="276"/>
      <c r="AM44" s="260"/>
      <c r="AN44" s="145"/>
      <c r="AO44" s="250"/>
      <c r="AP44" s="275"/>
      <c r="AQ44" s="145"/>
      <c r="AR44" s="276"/>
      <c r="AS44" s="275"/>
      <c r="AT44" s="145"/>
      <c r="AU44" s="110"/>
      <c r="AV44" s="110"/>
      <c r="AW44" s="272"/>
      <c r="AX44" s="258"/>
      <c r="AY44" s="110"/>
      <c r="AZ44" s="110"/>
      <c r="BA44" s="110"/>
      <c r="BB44" s="111"/>
      <c r="BC44" s="112">
        <f t="shared" si="13"/>
        <v>0</v>
      </c>
      <c r="BD44" s="368" t="str">
        <f t="shared" si="14"/>
        <v>C</v>
      </c>
      <c r="BE44" s="113">
        <f t="shared" si="15"/>
        <v>0</v>
      </c>
      <c r="BF44" s="369" t="str">
        <f t="shared" si="16"/>
        <v>C</v>
      </c>
      <c r="BG44" s="112">
        <f t="shared" si="17"/>
        <v>0</v>
      </c>
      <c r="BH44" s="113">
        <f t="shared" si="18"/>
        <v>0</v>
      </c>
      <c r="BI44" s="113">
        <f t="shared" si="19"/>
        <v>0</v>
      </c>
      <c r="BJ44" s="115">
        <f t="shared" si="20"/>
        <v>0</v>
      </c>
      <c r="BK44" s="116">
        <f t="shared" si="21"/>
        <v>0</v>
      </c>
      <c r="BL44" s="382">
        <f t="shared" si="22"/>
        <v>16.069489685124864</v>
      </c>
      <c r="BM44" s="96"/>
      <c r="BN44" s="97"/>
      <c r="BO44" s="106">
        <f t="shared" si="0"/>
        <v>22</v>
      </c>
      <c r="BP44" s="107">
        <f t="shared" si="1"/>
        <v>0</v>
      </c>
      <c r="BQ44" s="439">
        <f t="shared" si="23"/>
        <v>0</v>
      </c>
      <c r="BR44" s="440" t="str">
        <f t="shared" si="53"/>
        <v>C</v>
      </c>
      <c r="BS44" s="440">
        <f t="shared" si="24"/>
        <v>0</v>
      </c>
      <c r="BT44" s="441" t="str">
        <f t="shared" si="53"/>
        <v>C</v>
      </c>
      <c r="BU44" s="439">
        <f t="shared" si="25"/>
        <v>0</v>
      </c>
      <c r="BV44" s="440">
        <f t="shared" si="26"/>
        <v>0</v>
      </c>
      <c r="BW44" s="440">
        <f t="shared" si="27"/>
        <v>0</v>
      </c>
      <c r="BX44" s="441">
        <f t="shared" si="28"/>
        <v>0</v>
      </c>
      <c r="BY44" s="442">
        <f t="shared" si="29"/>
        <v>0</v>
      </c>
      <c r="BZ44" s="443">
        <f t="shared" si="30"/>
        <v>0</v>
      </c>
      <c r="CA44" s="442">
        <f t="shared" si="31"/>
        <v>0</v>
      </c>
      <c r="CB44" s="444">
        <f t="shared" si="32"/>
        <v>0</v>
      </c>
      <c r="CC44" s="445">
        <f t="shared" si="33"/>
        <v>0</v>
      </c>
      <c r="CD44" s="444">
        <f t="shared" si="34"/>
        <v>0</v>
      </c>
      <c r="CE44" s="445">
        <f t="shared" si="35"/>
        <v>0</v>
      </c>
      <c r="CF44" s="444">
        <f t="shared" si="36"/>
        <v>0</v>
      </c>
      <c r="CG44" s="445">
        <f t="shared" si="37"/>
        <v>0</v>
      </c>
      <c r="CH44" s="444">
        <f t="shared" si="38"/>
        <v>0</v>
      </c>
      <c r="CI44" s="445">
        <f t="shared" si="39"/>
        <v>0</v>
      </c>
      <c r="CJ44" s="443">
        <f t="shared" si="40"/>
        <v>0</v>
      </c>
      <c r="CK44" s="442">
        <f t="shared" si="41"/>
        <v>0</v>
      </c>
      <c r="CL44" s="444">
        <f t="shared" si="42"/>
        <v>0</v>
      </c>
      <c r="CM44" s="445">
        <f t="shared" si="43"/>
        <v>0</v>
      </c>
      <c r="CN44" s="444">
        <f t="shared" si="44"/>
        <v>0</v>
      </c>
      <c r="CO44" s="446">
        <f t="shared" si="45"/>
        <v>0</v>
      </c>
      <c r="CP44" s="444">
        <f t="shared" si="46"/>
        <v>0</v>
      </c>
      <c r="CQ44" s="446">
        <f t="shared" si="47"/>
        <v>0</v>
      </c>
      <c r="CR44" s="444">
        <f t="shared" si="48"/>
        <v>0</v>
      </c>
      <c r="CS44" s="446">
        <f t="shared" si="49"/>
        <v>0</v>
      </c>
      <c r="CT44" s="444">
        <f t="shared" si="50"/>
        <v>0</v>
      </c>
      <c r="CU44" s="445">
        <f t="shared" si="51"/>
        <v>0</v>
      </c>
      <c r="CV44" s="443">
        <f t="shared" si="52"/>
        <v>0</v>
      </c>
      <c r="CW44" s="307"/>
      <c r="CX44" s="132"/>
      <c r="CY44" s="132"/>
      <c r="CZ44" s="132"/>
      <c r="DA44" s="132"/>
      <c r="DB44" s="132"/>
      <c r="DC44" s="132"/>
      <c r="DD44" s="132"/>
      <c r="DE44" s="132"/>
      <c r="DF44" s="132"/>
      <c r="DG44" s="132"/>
      <c r="DH44" s="132"/>
      <c r="DI44" s="132"/>
      <c r="DJ44" s="458">
        <v>22</v>
      </c>
      <c r="DK44" s="231">
        <f t="shared" si="3"/>
        <v>22</v>
      </c>
      <c r="DL44" s="234">
        <f t="shared" si="4"/>
        <v>0</v>
      </c>
      <c r="DM44" s="118">
        <f t="shared" si="5"/>
        <v>0</v>
      </c>
      <c r="DN44" s="119">
        <f t="shared" si="6"/>
        <v>16.069489685124864</v>
      </c>
      <c r="DO44" s="150"/>
      <c r="EC44" s="133">
        <f t="shared" si="7"/>
        <v>22</v>
      </c>
      <c r="ED44" s="239">
        <f t="shared" si="8"/>
        <v>0</v>
      </c>
      <c r="EE44" s="120">
        <f t="shared" si="9"/>
        <v>0</v>
      </c>
      <c r="EF44" s="121">
        <f t="shared" si="10"/>
        <v>0</v>
      </c>
      <c r="EG44" s="104">
        <f t="shared" si="11"/>
        <v>0</v>
      </c>
    </row>
    <row r="45" spans="1:148" ht="13.2" customHeight="1" x14ac:dyDescent="0.2">
      <c r="A45" s="73">
        <v>23</v>
      </c>
      <c r="B45" s="147"/>
      <c r="C45" s="123">
        <f>アンケート集計!U26</f>
        <v>0</v>
      </c>
      <c r="D45" s="21" t="str">
        <f t="shared" si="12"/>
        <v>C</v>
      </c>
      <c r="E45" s="148"/>
      <c r="F45" s="149"/>
      <c r="G45" s="149"/>
      <c r="H45" s="149"/>
      <c r="I45" s="251"/>
      <c r="J45" s="148"/>
      <c r="K45" s="149"/>
      <c r="L45" s="149"/>
      <c r="M45" s="278"/>
      <c r="N45" s="261"/>
      <c r="O45" s="149"/>
      <c r="P45" s="149"/>
      <c r="Q45" s="251"/>
      <c r="R45" s="277"/>
      <c r="S45" s="149"/>
      <c r="T45" s="149"/>
      <c r="U45" s="149"/>
      <c r="V45" s="278"/>
      <c r="W45" s="261"/>
      <c r="X45" s="149"/>
      <c r="Y45" s="251"/>
      <c r="Z45" s="277"/>
      <c r="AA45" s="149"/>
      <c r="AB45" s="149"/>
      <c r="AC45" s="251"/>
      <c r="AD45" s="148"/>
      <c r="AE45" s="149"/>
      <c r="AF45" s="149"/>
      <c r="AG45" s="149"/>
      <c r="AH45" s="278"/>
      <c r="AI45" s="277"/>
      <c r="AJ45" s="149"/>
      <c r="AK45" s="149"/>
      <c r="AL45" s="278"/>
      <c r="AM45" s="261"/>
      <c r="AN45" s="149"/>
      <c r="AO45" s="251"/>
      <c r="AP45" s="277"/>
      <c r="AQ45" s="149"/>
      <c r="AR45" s="278"/>
      <c r="AS45" s="277"/>
      <c r="AT45" s="149"/>
      <c r="AU45" s="125"/>
      <c r="AV45" s="125"/>
      <c r="AW45" s="274"/>
      <c r="AX45" s="259"/>
      <c r="AY45" s="125"/>
      <c r="AZ45" s="125"/>
      <c r="BA45" s="125"/>
      <c r="BB45" s="126"/>
      <c r="BC45" s="127">
        <f t="shared" si="13"/>
        <v>0</v>
      </c>
      <c r="BD45" s="22" t="str">
        <f t="shared" si="14"/>
        <v>C</v>
      </c>
      <c r="BE45" s="128">
        <f t="shared" si="15"/>
        <v>0</v>
      </c>
      <c r="BF45" s="21" t="str">
        <f t="shared" si="16"/>
        <v>C</v>
      </c>
      <c r="BG45" s="127">
        <f t="shared" si="17"/>
        <v>0</v>
      </c>
      <c r="BH45" s="128">
        <f t="shared" si="18"/>
        <v>0</v>
      </c>
      <c r="BI45" s="128">
        <f t="shared" si="19"/>
        <v>0</v>
      </c>
      <c r="BJ45" s="114">
        <f t="shared" si="20"/>
        <v>0</v>
      </c>
      <c r="BK45" s="129">
        <f t="shared" si="21"/>
        <v>0</v>
      </c>
      <c r="BL45" s="383">
        <f t="shared" si="22"/>
        <v>16.069489685124864</v>
      </c>
      <c r="BM45" s="96"/>
      <c r="BN45" s="97"/>
      <c r="BO45" s="57">
        <f t="shared" si="0"/>
        <v>23</v>
      </c>
      <c r="BP45" s="122">
        <f t="shared" si="1"/>
        <v>0</v>
      </c>
      <c r="BQ45" s="448">
        <f t="shared" si="23"/>
        <v>0</v>
      </c>
      <c r="BR45" s="449" t="str">
        <f t="shared" si="53"/>
        <v>C</v>
      </c>
      <c r="BS45" s="449">
        <f t="shared" si="24"/>
        <v>0</v>
      </c>
      <c r="BT45" s="450" t="str">
        <f t="shared" si="53"/>
        <v>C</v>
      </c>
      <c r="BU45" s="448">
        <f t="shared" si="25"/>
        <v>0</v>
      </c>
      <c r="BV45" s="449">
        <f t="shared" si="26"/>
        <v>0</v>
      </c>
      <c r="BW45" s="449">
        <f t="shared" si="27"/>
        <v>0</v>
      </c>
      <c r="BX45" s="450">
        <f t="shared" si="28"/>
        <v>0</v>
      </c>
      <c r="BY45" s="414">
        <f t="shared" si="29"/>
        <v>0</v>
      </c>
      <c r="BZ45" s="434">
        <f t="shared" si="30"/>
        <v>0</v>
      </c>
      <c r="CA45" s="414">
        <f t="shared" si="31"/>
        <v>0</v>
      </c>
      <c r="CB45" s="435">
        <f t="shared" si="32"/>
        <v>0</v>
      </c>
      <c r="CC45" s="436">
        <f t="shared" si="33"/>
        <v>0</v>
      </c>
      <c r="CD45" s="435">
        <f t="shared" si="34"/>
        <v>0</v>
      </c>
      <c r="CE45" s="436">
        <f t="shared" si="35"/>
        <v>0</v>
      </c>
      <c r="CF45" s="435">
        <f t="shared" si="36"/>
        <v>0</v>
      </c>
      <c r="CG45" s="436">
        <f t="shared" si="37"/>
        <v>0</v>
      </c>
      <c r="CH45" s="435">
        <f t="shared" si="38"/>
        <v>0</v>
      </c>
      <c r="CI45" s="436">
        <f t="shared" si="39"/>
        <v>0</v>
      </c>
      <c r="CJ45" s="434">
        <f t="shared" si="40"/>
        <v>0</v>
      </c>
      <c r="CK45" s="414">
        <f t="shared" si="41"/>
        <v>0</v>
      </c>
      <c r="CL45" s="435">
        <f t="shared" si="42"/>
        <v>0</v>
      </c>
      <c r="CM45" s="436">
        <f t="shared" si="43"/>
        <v>0</v>
      </c>
      <c r="CN45" s="435">
        <f t="shared" si="44"/>
        <v>0</v>
      </c>
      <c r="CO45" s="437">
        <f t="shared" si="45"/>
        <v>0</v>
      </c>
      <c r="CP45" s="435">
        <f t="shared" si="46"/>
        <v>0</v>
      </c>
      <c r="CQ45" s="437">
        <f t="shared" si="47"/>
        <v>0</v>
      </c>
      <c r="CR45" s="435">
        <f t="shared" si="48"/>
        <v>0</v>
      </c>
      <c r="CS45" s="437">
        <f t="shared" si="49"/>
        <v>0</v>
      </c>
      <c r="CT45" s="435">
        <f t="shared" si="50"/>
        <v>0</v>
      </c>
      <c r="CU45" s="436">
        <f t="shared" si="51"/>
        <v>0</v>
      </c>
      <c r="CV45" s="434">
        <f t="shared" si="52"/>
        <v>0</v>
      </c>
      <c r="CW45" s="307"/>
      <c r="CX45" s="132"/>
      <c r="CY45" s="132"/>
      <c r="CZ45" s="132"/>
      <c r="DA45" s="132"/>
      <c r="DB45" s="132"/>
      <c r="DC45" s="132"/>
      <c r="DD45" s="132"/>
      <c r="DE45" s="132"/>
      <c r="DF45" s="132"/>
      <c r="DG45" s="132"/>
      <c r="DH45" s="132"/>
      <c r="DI45" s="132"/>
      <c r="DJ45" s="458">
        <v>23</v>
      </c>
      <c r="DK45" s="231">
        <f t="shared" si="3"/>
        <v>23</v>
      </c>
      <c r="DL45" s="234">
        <f t="shared" si="4"/>
        <v>0</v>
      </c>
      <c r="DM45" s="118">
        <f t="shared" si="5"/>
        <v>0</v>
      </c>
      <c r="DN45" s="119">
        <f t="shared" si="6"/>
        <v>16.069489685124864</v>
      </c>
      <c r="DO45" s="150"/>
      <c r="EC45" s="133">
        <f t="shared" si="7"/>
        <v>23</v>
      </c>
      <c r="ED45" s="239">
        <f t="shared" si="8"/>
        <v>0</v>
      </c>
      <c r="EE45" s="120">
        <f t="shared" si="9"/>
        <v>0</v>
      </c>
      <c r="EF45" s="121">
        <f t="shared" si="10"/>
        <v>0</v>
      </c>
      <c r="EG45" s="104">
        <f t="shared" si="11"/>
        <v>0</v>
      </c>
    </row>
    <row r="46" spans="1:148" ht="13.2" customHeight="1" x14ac:dyDescent="0.2">
      <c r="A46" s="141">
        <v>24</v>
      </c>
      <c r="B46" s="142"/>
      <c r="C46" s="108">
        <f>アンケート集計!U27</f>
        <v>0</v>
      </c>
      <c r="D46" s="369" t="str">
        <f t="shared" si="12"/>
        <v>C</v>
      </c>
      <c r="E46" s="144"/>
      <c r="F46" s="145"/>
      <c r="G46" s="145"/>
      <c r="H46" s="145"/>
      <c r="I46" s="250"/>
      <c r="J46" s="144"/>
      <c r="K46" s="145"/>
      <c r="L46" s="145"/>
      <c r="M46" s="276"/>
      <c r="N46" s="260"/>
      <c r="O46" s="145"/>
      <c r="P46" s="145"/>
      <c r="Q46" s="250"/>
      <c r="R46" s="275"/>
      <c r="S46" s="145"/>
      <c r="T46" s="145"/>
      <c r="U46" s="145"/>
      <c r="V46" s="276"/>
      <c r="W46" s="260"/>
      <c r="X46" s="145"/>
      <c r="Y46" s="250"/>
      <c r="Z46" s="275"/>
      <c r="AA46" s="145"/>
      <c r="AB46" s="145"/>
      <c r="AC46" s="250"/>
      <c r="AD46" s="144"/>
      <c r="AE46" s="145"/>
      <c r="AF46" s="145"/>
      <c r="AG46" s="145"/>
      <c r="AH46" s="276"/>
      <c r="AI46" s="275"/>
      <c r="AJ46" s="145"/>
      <c r="AK46" s="145"/>
      <c r="AL46" s="276"/>
      <c r="AM46" s="260"/>
      <c r="AN46" s="145"/>
      <c r="AO46" s="250"/>
      <c r="AP46" s="275"/>
      <c r="AQ46" s="145"/>
      <c r="AR46" s="276"/>
      <c r="AS46" s="275"/>
      <c r="AT46" s="145"/>
      <c r="AU46" s="110"/>
      <c r="AV46" s="110"/>
      <c r="AW46" s="272"/>
      <c r="AX46" s="258"/>
      <c r="AY46" s="110"/>
      <c r="AZ46" s="110"/>
      <c r="BA46" s="110"/>
      <c r="BB46" s="111"/>
      <c r="BC46" s="112">
        <f t="shared" si="13"/>
        <v>0</v>
      </c>
      <c r="BD46" s="368" t="str">
        <f t="shared" si="14"/>
        <v>C</v>
      </c>
      <c r="BE46" s="113">
        <f t="shared" si="15"/>
        <v>0</v>
      </c>
      <c r="BF46" s="369" t="str">
        <f t="shared" si="16"/>
        <v>C</v>
      </c>
      <c r="BG46" s="112">
        <f t="shared" si="17"/>
        <v>0</v>
      </c>
      <c r="BH46" s="113">
        <f t="shared" si="18"/>
        <v>0</v>
      </c>
      <c r="BI46" s="113">
        <f t="shared" si="19"/>
        <v>0</v>
      </c>
      <c r="BJ46" s="115">
        <f t="shared" si="20"/>
        <v>0</v>
      </c>
      <c r="BK46" s="116">
        <f t="shared" si="21"/>
        <v>0</v>
      </c>
      <c r="BL46" s="382">
        <f t="shared" si="22"/>
        <v>16.069489685124864</v>
      </c>
      <c r="BM46" s="96"/>
      <c r="BN46" s="97"/>
      <c r="BO46" s="106">
        <f t="shared" si="0"/>
        <v>24</v>
      </c>
      <c r="BP46" s="107">
        <f t="shared" si="1"/>
        <v>0</v>
      </c>
      <c r="BQ46" s="439">
        <f t="shared" si="23"/>
        <v>0</v>
      </c>
      <c r="BR46" s="440" t="str">
        <f t="shared" si="53"/>
        <v>C</v>
      </c>
      <c r="BS46" s="440">
        <f t="shared" si="24"/>
        <v>0</v>
      </c>
      <c r="BT46" s="441" t="str">
        <f t="shared" si="53"/>
        <v>C</v>
      </c>
      <c r="BU46" s="439">
        <f t="shared" si="25"/>
        <v>0</v>
      </c>
      <c r="BV46" s="440">
        <f t="shared" si="26"/>
        <v>0</v>
      </c>
      <c r="BW46" s="440">
        <f t="shared" si="27"/>
        <v>0</v>
      </c>
      <c r="BX46" s="441">
        <f t="shared" si="28"/>
        <v>0</v>
      </c>
      <c r="BY46" s="442">
        <f t="shared" si="29"/>
        <v>0</v>
      </c>
      <c r="BZ46" s="443">
        <f t="shared" si="30"/>
        <v>0</v>
      </c>
      <c r="CA46" s="442">
        <f t="shared" si="31"/>
        <v>0</v>
      </c>
      <c r="CB46" s="444">
        <f t="shared" si="32"/>
        <v>0</v>
      </c>
      <c r="CC46" s="445">
        <f t="shared" si="33"/>
        <v>0</v>
      </c>
      <c r="CD46" s="444">
        <f t="shared" si="34"/>
        <v>0</v>
      </c>
      <c r="CE46" s="445">
        <f t="shared" si="35"/>
        <v>0</v>
      </c>
      <c r="CF46" s="444">
        <f t="shared" si="36"/>
        <v>0</v>
      </c>
      <c r="CG46" s="445">
        <f t="shared" si="37"/>
        <v>0</v>
      </c>
      <c r="CH46" s="444">
        <f t="shared" si="38"/>
        <v>0</v>
      </c>
      <c r="CI46" s="445">
        <f t="shared" si="39"/>
        <v>0</v>
      </c>
      <c r="CJ46" s="443">
        <f t="shared" si="40"/>
        <v>0</v>
      </c>
      <c r="CK46" s="442">
        <f t="shared" si="41"/>
        <v>0</v>
      </c>
      <c r="CL46" s="444">
        <f t="shared" si="42"/>
        <v>0</v>
      </c>
      <c r="CM46" s="445">
        <f t="shared" si="43"/>
        <v>0</v>
      </c>
      <c r="CN46" s="444">
        <f t="shared" si="44"/>
        <v>0</v>
      </c>
      <c r="CO46" s="446">
        <f t="shared" si="45"/>
        <v>0</v>
      </c>
      <c r="CP46" s="444">
        <f t="shared" si="46"/>
        <v>0</v>
      </c>
      <c r="CQ46" s="446">
        <f t="shared" si="47"/>
        <v>0</v>
      </c>
      <c r="CR46" s="444">
        <f t="shared" si="48"/>
        <v>0</v>
      </c>
      <c r="CS46" s="446">
        <f t="shared" si="49"/>
        <v>0</v>
      </c>
      <c r="CT46" s="444">
        <f t="shared" si="50"/>
        <v>0</v>
      </c>
      <c r="CU46" s="445">
        <f t="shared" si="51"/>
        <v>0</v>
      </c>
      <c r="CV46" s="443">
        <f t="shared" si="52"/>
        <v>0</v>
      </c>
      <c r="CW46" s="307"/>
      <c r="CX46" s="132"/>
      <c r="CY46" s="132"/>
      <c r="CZ46" s="132"/>
      <c r="DA46" s="132"/>
      <c r="DB46" s="132"/>
      <c r="DC46" s="132"/>
      <c r="DD46" s="132"/>
      <c r="DE46" s="132"/>
      <c r="DF46" s="132"/>
      <c r="DG46" s="132"/>
      <c r="DH46" s="132"/>
      <c r="DI46" s="132"/>
      <c r="DJ46" s="458">
        <v>24</v>
      </c>
      <c r="DK46" s="231">
        <f t="shared" si="3"/>
        <v>24</v>
      </c>
      <c r="DL46" s="234">
        <f t="shared" si="4"/>
        <v>0</v>
      </c>
      <c r="DM46" s="118">
        <f t="shared" si="5"/>
        <v>0</v>
      </c>
      <c r="DN46" s="119">
        <f t="shared" si="6"/>
        <v>16.069489685124864</v>
      </c>
      <c r="DO46" s="150"/>
      <c r="EC46" s="133">
        <f t="shared" si="7"/>
        <v>24</v>
      </c>
      <c r="ED46" s="239">
        <f t="shared" si="8"/>
        <v>0</v>
      </c>
      <c r="EE46" s="120">
        <f t="shared" si="9"/>
        <v>0</v>
      </c>
      <c r="EF46" s="121">
        <f t="shared" si="10"/>
        <v>0</v>
      </c>
      <c r="EG46" s="104">
        <f t="shared" si="11"/>
        <v>0</v>
      </c>
    </row>
    <row r="47" spans="1:148" ht="13.2" customHeight="1" x14ac:dyDescent="0.2">
      <c r="A47" s="73">
        <v>25</v>
      </c>
      <c r="B47" s="147"/>
      <c r="C47" s="123">
        <f>アンケート集計!U28</f>
        <v>0</v>
      </c>
      <c r="D47" s="21" t="str">
        <f t="shared" si="12"/>
        <v>C</v>
      </c>
      <c r="E47" s="148"/>
      <c r="F47" s="149"/>
      <c r="G47" s="149"/>
      <c r="H47" s="149"/>
      <c r="I47" s="251"/>
      <c r="J47" s="148"/>
      <c r="K47" s="149"/>
      <c r="L47" s="149"/>
      <c r="M47" s="278"/>
      <c r="N47" s="261"/>
      <c r="O47" s="149"/>
      <c r="P47" s="149"/>
      <c r="Q47" s="251"/>
      <c r="R47" s="277"/>
      <c r="S47" s="149"/>
      <c r="T47" s="149"/>
      <c r="U47" s="149"/>
      <c r="V47" s="278"/>
      <c r="W47" s="261"/>
      <c r="X47" s="149"/>
      <c r="Y47" s="251"/>
      <c r="Z47" s="277"/>
      <c r="AA47" s="149"/>
      <c r="AB47" s="149"/>
      <c r="AC47" s="251"/>
      <c r="AD47" s="148"/>
      <c r="AE47" s="149"/>
      <c r="AF47" s="149"/>
      <c r="AG47" s="149"/>
      <c r="AH47" s="278"/>
      <c r="AI47" s="277"/>
      <c r="AJ47" s="149"/>
      <c r="AK47" s="149"/>
      <c r="AL47" s="278"/>
      <c r="AM47" s="261"/>
      <c r="AN47" s="149"/>
      <c r="AO47" s="251"/>
      <c r="AP47" s="277"/>
      <c r="AQ47" s="149"/>
      <c r="AR47" s="278"/>
      <c r="AS47" s="277"/>
      <c r="AT47" s="149"/>
      <c r="AU47" s="125"/>
      <c r="AV47" s="125"/>
      <c r="AW47" s="274"/>
      <c r="AX47" s="259"/>
      <c r="AY47" s="125"/>
      <c r="AZ47" s="125"/>
      <c r="BA47" s="125"/>
      <c r="BB47" s="126"/>
      <c r="BC47" s="127">
        <f t="shared" si="13"/>
        <v>0</v>
      </c>
      <c r="BD47" s="22" t="str">
        <f t="shared" si="14"/>
        <v>C</v>
      </c>
      <c r="BE47" s="128">
        <f t="shared" si="15"/>
        <v>0</v>
      </c>
      <c r="BF47" s="21" t="str">
        <f t="shared" si="16"/>
        <v>C</v>
      </c>
      <c r="BG47" s="127">
        <f t="shared" si="17"/>
        <v>0</v>
      </c>
      <c r="BH47" s="128">
        <f t="shared" si="18"/>
        <v>0</v>
      </c>
      <c r="BI47" s="128">
        <f t="shared" si="19"/>
        <v>0</v>
      </c>
      <c r="BJ47" s="114">
        <f t="shared" si="20"/>
        <v>0</v>
      </c>
      <c r="BK47" s="129">
        <f t="shared" si="21"/>
        <v>0</v>
      </c>
      <c r="BL47" s="383">
        <f t="shared" si="22"/>
        <v>16.069489685124864</v>
      </c>
      <c r="BM47" s="96"/>
      <c r="BN47" s="97"/>
      <c r="BO47" s="57">
        <f t="shared" si="0"/>
        <v>25</v>
      </c>
      <c r="BP47" s="122">
        <f t="shared" si="1"/>
        <v>0</v>
      </c>
      <c r="BQ47" s="448">
        <f t="shared" si="23"/>
        <v>0</v>
      </c>
      <c r="BR47" s="449" t="str">
        <f t="shared" si="53"/>
        <v>C</v>
      </c>
      <c r="BS47" s="449">
        <f t="shared" si="24"/>
        <v>0</v>
      </c>
      <c r="BT47" s="450" t="str">
        <f t="shared" si="53"/>
        <v>C</v>
      </c>
      <c r="BU47" s="448">
        <f t="shared" si="25"/>
        <v>0</v>
      </c>
      <c r="BV47" s="449">
        <f t="shared" si="26"/>
        <v>0</v>
      </c>
      <c r="BW47" s="449">
        <f t="shared" si="27"/>
        <v>0</v>
      </c>
      <c r="BX47" s="450">
        <f t="shared" si="28"/>
        <v>0</v>
      </c>
      <c r="BY47" s="414">
        <f t="shared" si="29"/>
        <v>0</v>
      </c>
      <c r="BZ47" s="434">
        <f t="shared" si="30"/>
        <v>0</v>
      </c>
      <c r="CA47" s="414">
        <f t="shared" si="31"/>
        <v>0</v>
      </c>
      <c r="CB47" s="435">
        <f t="shared" si="32"/>
        <v>0</v>
      </c>
      <c r="CC47" s="436">
        <f t="shared" si="33"/>
        <v>0</v>
      </c>
      <c r="CD47" s="435">
        <f t="shared" si="34"/>
        <v>0</v>
      </c>
      <c r="CE47" s="436">
        <f t="shared" si="35"/>
        <v>0</v>
      </c>
      <c r="CF47" s="435">
        <f t="shared" si="36"/>
        <v>0</v>
      </c>
      <c r="CG47" s="436">
        <f t="shared" si="37"/>
        <v>0</v>
      </c>
      <c r="CH47" s="435">
        <f t="shared" si="38"/>
        <v>0</v>
      </c>
      <c r="CI47" s="436">
        <f t="shared" si="39"/>
        <v>0</v>
      </c>
      <c r="CJ47" s="434">
        <f t="shared" si="40"/>
        <v>0</v>
      </c>
      <c r="CK47" s="414">
        <f t="shared" si="41"/>
        <v>0</v>
      </c>
      <c r="CL47" s="435">
        <f t="shared" si="42"/>
        <v>0</v>
      </c>
      <c r="CM47" s="436">
        <f t="shared" si="43"/>
        <v>0</v>
      </c>
      <c r="CN47" s="435">
        <f t="shared" si="44"/>
        <v>0</v>
      </c>
      <c r="CO47" s="437">
        <f t="shared" si="45"/>
        <v>0</v>
      </c>
      <c r="CP47" s="435">
        <f t="shared" si="46"/>
        <v>0</v>
      </c>
      <c r="CQ47" s="437">
        <f t="shared" si="47"/>
        <v>0</v>
      </c>
      <c r="CR47" s="435">
        <f t="shared" si="48"/>
        <v>0</v>
      </c>
      <c r="CS47" s="437">
        <f t="shared" si="49"/>
        <v>0</v>
      </c>
      <c r="CT47" s="435">
        <f t="shared" si="50"/>
        <v>0</v>
      </c>
      <c r="CU47" s="436">
        <f t="shared" si="51"/>
        <v>0</v>
      </c>
      <c r="CV47" s="434">
        <f t="shared" si="52"/>
        <v>0</v>
      </c>
      <c r="CW47" s="307"/>
      <c r="CX47" s="132"/>
      <c r="CY47" s="132"/>
      <c r="CZ47" s="132"/>
      <c r="DA47" s="132"/>
      <c r="DB47" s="132"/>
      <c r="DC47" s="132"/>
      <c r="DD47" s="132"/>
      <c r="DE47" s="132"/>
      <c r="DF47" s="132"/>
      <c r="DG47" s="132"/>
      <c r="DH47" s="132"/>
      <c r="DI47" s="132"/>
      <c r="DJ47" s="458">
        <v>25</v>
      </c>
      <c r="DK47" s="231">
        <f t="shared" si="3"/>
        <v>25</v>
      </c>
      <c r="DL47" s="234">
        <f t="shared" si="4"/>
        <v>0</v>
      </c>
      <c r="DM47" s="118">
        <f t="shared" si="5"/>
        <v>0</v>
      </c>
      <c r="DN47" s="119">
        <f t="shared" si="6"/>
        <v>16.069489685124864</v>
      </c>
      <c r="DO47" s="150"/>
      <c r="EC47" s="133">
        <f t="shared" si="7"/>
        <v>25</v>
      </c>
      <c r="ED47" s="239">
        <f t="shared" si="8"/>
        <v>0</v>
      </c>
      <c r="EE47" s="120">
        <f t="shared" si="9"/>
        <v>0</v>
      </c>
      <c r="EF47" s="121">
        <f t="shared" si="10"/>
        <v>0</v>
      </c>
      <c r="EG47" s="104">
        <f t="shared" si="11"/>
        <v>0</v>
      </c>
    </row>
    <row r="48" spans="1:148" ht="13.2" customHeight="1" x14ac:dyDescent="0.2">
      <c r="A48" s="141">
        <v>26</v>
      </c>
      <c r="B48" s="142"/>
      <c r="C48" s="108">
        <f>アンケート集計!U29</f>
        <v>0</v>
      </c>
      <c r="D48" s="369" t="str">
        <f t="shared" si="12"/>
        <v>C</v>
      </c>
      <c r="E48" s="144"/>
      <c r="F48" s="145"/>
      <c r="G48" s="145"/>
      <c r="H48" s="145"/>
      <c r="I48" s="250"/>
      <c r="J48" s="144"/>
      <c r="K48" s="145"/>
      <c r="L48" s="145"/>
      <c r="M48" s="276"/>
      <c r="N48" s="260"/>
      <c r="O48" s="145"/>
      <c r="P48" s="145"/>
      <c r="Q48" s="250"/>
      <c r="R48" s="275"/>
      <c r="S48" s="145"/>
      <c r="T48" s="145"/>
      <c r="U48" s="145"/>
      <c r="V48" s="276"/>
      <c r="W48" s="260"/>
      <c r="X48" s="145"/>
      <c r="Y48" s="250"/>
      <c r="Z48" s="275"/>
      <c r="AA48" s="145"/>
      <c r="AB48" s="145"/>
      <c r="AC48" s="250"/>
      <c r="AD48" s="144"/>
      <c r="AE48" s="145"/>
      <c r="AF48" s="145"/>
      <c r="AG48" s="145"/>
      <c r="AH48" s="276"/>
      <c r="AI48" s="275"/>
      <c r="AJ48" s="145"/>
      <c r="AK48" s="145"/>
      <c r="AL48" s="276"/>
      <c r="AM48" s="260"/>
      <c r="AN48" s="145"/>
      <c r="AO48" s="250"/>
      <c r="AP48" s="275"/>
      <c r="AQ48" s="145"/>
      <c r="AR48" s="276"/>
      <c r="AS48" s="275"/>
      <c r="AT48" s="145"/>
      <c r="AU48" s="110"/>
      <c r="AV48" s="110"/>
      <c r="AW48" s="272"/>
      <c r="AX48" s="258"/>
      <c r="AY48" s="110"/>
      <c r="AZ48" s="110"/>
      <c r="BA48" s="110"/>
      <c r="BB48" s="111"/>
      <c r="BC48" s="112">
        <f t="shared" si="13"/>
        <v>0</v>
      </c>
      <c r="BD48" s="368" t="str">
        <f t="shared" si="14"/>
        <v>C</v>
      </c>
      <c r="BE48" s="113">
        <f t="shared" si="15"/>
        <v>0</v>
      </c>
      <c r="BF48" s="369" t="str">
        <f t="shared" si="16"/>
        <v>C</v>
      </c>
      <c r="BG48" s="112">
        <f t="shared" si="17"/>
        <v>0</v>
      </c>
      <c r="BH48" s="113">
        <f t="shared" si="18"/>
        <v>0</v>
      </c>
      <c r="BI48" s="113">
        <f t="shared" si="19"/>
        <v>0</v>
      </c>
      <c r="BJ48" s="115">
        <f t="shared" si="20"/>
        <v>0</v>
      </c>
      <c r="BK48" s="116">
        <f t="shared" si="21"/>
        <v>0</v>
      </c>
      <c r="BL48" s="382">
        <f t="shared" si="22"/>
        <v>16.069489685124864</v>
      </c>
      <c r="BM48" s="96"/>
      <c r="BN48" s="97"/>
      <c r="BO48" s="106">
        <f t="shared" si="0"/>
        <v>26</v>
      </c>
      <c r="BP48" s="107">
        <f t="shared" si="1"/>
        <v>0</v>
      </c>
      <c r="BQ48" s="439">
        <f t="shared" si="23"/>
        <v>0</v>
      </c>
      <c r="BR48" s="440" t="str">
        <f t="shared" si="53"/>
        <v>C</v>
      </c>
      <c r="BS48" s="440">
        <f t="shared" si="24"/>
        <v>0</v>
      </c>
      <c r="BT48" s="441" t="str">
        <f t="shared" si="53"/>
        <v>C</v>
      </c>
      <c r="BU48" s="439">
        <f t="shared" si="25"/>
        <v>0</v>
      </c>
      <c r="BV48" s="440">
        <f t="shared" si="26"/>
        <v>0</v>
      </c>
      <c r="BW48" s="440">
        <f t="shared" si="27"/>
        <v>0</v>
      </c>
      <c r="BX48" s="441">
        <f t="shared" si="28"/>
        <v>0</v>
      </c>
      <c r="BY48" s="442">
        <f t="shared" si="29"/>
        <v>0</v>
      </c>
      <c r="BZ48" s="443">
        <f t="shared" si="30"/>
        <v>0</v>
      </c>
      <c r="CA48" s="442">
        <f t="shared" si="31"/>
        <v>0</v>
      </c>
      <c r="CB48" s="444">
        <f t="shared" si="32"/>
        <v>0</v>
      </c>
      <c r="CC48" s="445">
        <f t="shared" si="33"/>
        <v>0</v>
      </c>
      <c r="CD48" s="444">
        <f t="shared" si="34"/>
        <v>0</v>
      </c>
      <c r="CE48" s="445">
        <f t="shared" si="35"/>
        <v>0</v>
      </c>
      <c r="CF48" s="444">
        <f t="shared" si="36"/>
        <v>0</v>
      </c>
      <c r="CG48" s="445">
        <f t="shared" si="37"/>
        <v>0</v>
      </c>
      <c r="CH48" s="444">
        <f t="shared" si="38"/>
        <v>0</v>
      </c>
      <c r="CI48" s="445">
        <f t="shared" si="39"/>
        <v>0</v>
      </c>
      <c r="CJ48" s="443">
        <f t="shared" si="40"/>
        <v>0</v>
      </c>
      <c r="CK48" s="442">
        <f t="shared" si="41"/>
        <v>0</v>
      </c>
      <c r="CL48" s="444">
        <f t="shared" si="42"/>
        <v>0</v>
      </c>
      <c r="CM48" s="445">
        <f t="shared" si="43"/>
        <v>0</v>
      </c>
      <c r="CN48" s="444">
        <f t="shared" si="44"/>
        <v>0</v>
      </c>
      <c r="CO48" s="446">
        <f t="shared" si="45"/>
        <v>0</v>
      </c>
      <c r="CP48" s="444">
        <f t="shared" si="46"/>
        <v>0</v>
      </c>
      <c r="CQ48" s="446">
        <f t="shared" si="47"/>
        <v>0</v>
      </c>
      <c r="CR48" s="444">
        <f t="shared" si="48"/>
        <v>0</v>
      </c>
      <c r="CS48" s="446">
        <f t="shared" si="49"/>
        <v>0</v>
      </c>
      <c r="CT48" s="444">
        <f t="shared" si="50"/>
        <v>0</v>
      </c>
      <c r="CU48" s="445">
        <f t="shared" si="51"/>
        <v>0</v>
      </c>
      <c r="CV48" s="443">
        <f t="shared" si="52"/>
        <v>0</v>
      </c>
      <c r="CW48" s="307"/>
      <c r="CX48" s="132"/>
      <c r="CY48" s="132"/>
      <c r="CZ48" s="132"/>
      <c r="DA48" s="132"/>
      <c r="DB48" s="132"/>
      <c r="DC48" s="132"/>
      <c r="DD48" s="132"/>
      <c r="DE48" s="132"/>
      <c r="DF48" s="132"/>
      <c r="DG48" s="132"/>
      <c r="DH48" s="132"/>
      <c r="DI48" s="132"/>
      <c r="DJ48" s="458">
        <v>26</v>
      </c>
      <c r="DK48" s="231">
        <f t="shared" si="3"/>
        <v>26</v>
      </c>
      <c r="DL48" s="234">
        <f t="shared" si="4"/>
        <v>0</v>
      </c>
      <c r="DM48" s="118">
        <f t="shared" si="5"/>
        <v>0</v>
      </c>
      <c r="DN48" s="119">
        <f t="shared" si="6"/>
        <v>16.069489685124864</v>
      </c>
      <c r="DO48" s="150"/>
      <c r="EC48" s="133">
        <f t="shared" si="7"/>
        <v>26</v>
      </c>
      <c r="ED48" s="239">
        <f t="shared" si="8"/>
        <v>0</v>
      </c>
      <c r="EE48" s="120">
        <f t="shared" si="9"/>
        <v>0</v>
      </c>
      <c r="EF48" s="121">
        <f t="shared" si="10"/>
        <v>0</v>
      </c>
      <c r="EG48" s="104">
        <f t="shared" si="11"/>
        <v>0</v>
      </c>
    </row>
    <row r="49" spans="1:137" ht="13.2" customHeight="1" x14ac:dyDescent="0.2">
      <c r="A49" s="73">
        <v>27</v>
      </c>
      <c r="B49" s="147"/>
      <c r="C49" s="123">
        <f>アンケート集計!U30</f>
        <v>0</v>
      </c>
      <c r="D49" s="21" t="str">
        <f t="shared" si="12"/>
        <v>C</v>
      </c>
      <c r="E49" s="148"/>
      <c r="F49" s="149"/>
      <c r="G49" s="149"/>
      <c r="H49" s="149"/>
      <c r="I49" s="251"/>
      <c r="J49" s="148"/>
      <c r="K49" s="149"/>
      <c r="L49" s="149"/>
      <c r="M49" s="278"/>
      <c r="N49" s="261"/>
      <c r="O49" s="149"/>
      <c r="P49" s="149"/>
      <c r="Q49" s="251"/>
      <c r="R49" s="277"/>
      <c r="S49" s="149"/>
      <c r="T49" s="149"/>
      <c r="U49" s="149"/>
      <c r="V49" s="278"/>
      <c r="W49" s="261"/>
      <c r="X49" s="149"/>
      <c r="Y49" s="251"/>
      <c r="Z49" s="277"/>
      <c r="AA49" s="149"/>
      <c r="AB49" s="149"/>
      <c r="AC49" s="251"/>
      <c r="AD49" s="148"/>
      <c r="AE49" s="149"/>
      <c r="AF49" s="149"/>
      <c r="AG49" s="149"/>
      <c r="AH49" s="278"/>
      <c r="AI49" s="277"/>
      <c r="AJ49" s="149"/>
      <c r="AK49" s="149"/>
      <c r="AL49" s="278"/>
      <c r="AM49" s="261"/>
      <c r="AN49" s="149"/>
      <c r="AO49" s="251"/>
      <c r="AP49" s="277"/>
      <c r="AQ49" s="149"/>
      <c r="AR49" s="278"/>
      <c r="AS49" s="277"/>
      <c r="AT49" s="149"/>
      <c r="AU49" s="125"/>
      <c r="AV49" s="125"/>
      <c r="AW49" s="274"/>
      <c r="AX49" s="259"/>
      <c r="AY49" s="125"/>
      <c r="AZ49" s="125"/>
      <c r="BA49" s="125"/>
      <c r="BB49" s="126"/>
      <c r="BC49" s="127">
        <f t="shared" si="13"/>
        <v>0</v>
      </c>
      <c r="BD49" s="22" t="str">
        <f t="shared" si="14"/>
        <v>C</v>
      </c>
      <c r="BE49" s="128">
        <f t="shared" si="15"/>
        <v>0</v>
      </c>
      <c r="BF49" s="21" t="str">
        <f t="shared" si="16"/>
        <v>C</v>
      </c>
      <c r="BG49" s="127">
        <f t="shared" si="17"/>
        <v>0</v>
      </c>
      <c r="BH49" s="128">
        <f t="shared" si="18"/>
        <v>0</v>
      </c>
      <c r="BI49" s="128">
        <f t="shared" si="19"/>
        <v>0</v>
      </c>
      <c r="BJ49" s="114">
        <f t="shared" si="20"/>
        <v>0</v>
      </c>
      <c r="BK49" s="129">
        <f t="shared" si="21"/>
        <v>0</v>
      </c>
      <c r="BL49" s="383">
        <f t="shared" si="22"/>
        <v>16.069489685124864</v>
      </c>
      <c r="BM49" s="96"/>
      <c r="BN49" s="97"/>
      <c r="BO49" s="57">
        <f t="shared" si="0"/>
        <v>27</v>
      </c>
      <c r="BP49" s="122">
        <f t="shared" si="1"/>
        <v>0</v>
      </c>
      <c r="BQ49" s="448">
        <f t="shared" si="23"/>
        <v>0</v>
      </c>
      <c r="BR49" s="449" t="str">
        <f t="shared" si="53"/>
        <v>C</v>
      </c>
      <c r="BS49" s="449">
        <f t="shared" si="24"/>
        <v>0</v>
      </c>
      <c r="BT49" s="450" t="str">
        <f t="shared" si="53"/>
        <v>C</v>
      </c>
      <c r="BU49" s="448">
        <f t="shared" si="25"/>
        <v>0</v>
      </c>
      <c r="BV49" s="449">
        <f t="shared" si="26"/>
        <v>0</v>
      </c>
      <c r="BW49" s="449">
        <f t="shared" si="27"/>
        <v>0</v>
      </c>
      <c r="BX49" s="450">
        <f t="shared" si="28"/>
        <v>0</v>
      </c>
      <c r="BY49" s="414">
        <f t="shared" si="29"/>
        <v>0</v>
      </c>
      <c r="BZ49" s="434">
        <f t="shared" si="30"/>
        <v>0</v>
      </c>
      <c r="CA49" s="414">
        <f t="shared" si="31"/>
        <v>0</v>
      </c>
      <c r="CB49" s="435">
        <f t="shared" si="32"/>
        <v>0</v>
      </c>
      <c r="CC49" s="436">
        <f t="shared" si="33"/>
        <v>0</v>
      </c>
      <c r="CD49" s="435">
        <f t="shared" si="34"/>
        <v>0</v>
      </c>
      <c r="CE49" s="436">
        <f t="shared" si="35"/>
        <v>0</v>
      </c>
      <c r="CF49" s="435">
        <f t="shared" si="36"/>
        <v>0</v>
      </c>
      <c r="CG49" s="436">
        <f t="shared" si="37"/>
        <v>0</v>
      </c>
      <c r="CH49" s="435">
        <f t="shared" si="38"/>
        <v>0</v>
      </c>
      <c r="CI49" s="436">
        <f t="shared" si="39"/>
        <v>0</v>
      </c>
      <c r="CJ49" s="434">
        <f t="shared" si="40"/>
        <v>0</v>
      </c>
      <c r="CK49" s="414">
        <f t="shared" si="41"/>
        <v>0</v>
      </c>
      <c r="CL49" s="435">
        <f t="shared" si="42"/>
        <v>0</v>
      </c>
      <c r="CM49" s="436">
        <f t="shared" si="43"/>
        <v>0</v>
      </c>
      <c r="CN49" s="435">
        <f t="shared" si="44"/>
        <v>0</v>
      </c>
      <c r="CO49" s="437">
        <f t="shared" si="45"/>
        <v>0</v>
      </c>
      <c r="CP49" s="435">
        <f t="shared" si="46"/>
        <v>0</v>
      </c>
      <c r="CQ49" s="437">
        <f t="shared" si="47"/>
        <v>0</v>
      </c>
      <c r="CR49" s="435">
        <f t="shared" si="48"/>
        <v>0</v>
      </c>
      <c r="CS49" s="437">
        <f t="shared" si="49"/>
        <v>0</v>
      </c>
      <c r="CT49" s="435">
        <f t="shared" si="50"/>
        <v>0</v>
      </c>
      <c r="CU49" s="436">
        <f t="shared" si="51"/>
        <v>0</v>
      </c>
      <c r="CV49" s="434">
        <f t="shared" si="52"/>
        <v>0</v>
      </c>
      <c r="CW49" s="307"/>
      <c r="CX49" s="132"/>
      <c r="CY49" s="132"/>
      <c r="CZ49" s="132"/>
      <c r="DA49" s="132"/>
      <c r="DB49" s="132"/>
      <c r="DC49" s="132"/>
      <c r="DD49" s="132"/>
      <c r="DE49" s="132"/>
      <c r="DF49" s="132"/>
      <c r="DG49" s="132"/>
      <c r="DH49" s="132"/>
      <c r="DI49" s="132"/>
      <c r="DJ49" s="458">
        <v>27</v>
      </c>
      <c r="DK49" s="231">
        <f t="shared" si="3"/>
        <v>27</v>
      </c>
      <c r="DL49" s="234">
        <f t="shared" si="4"/>
        <v>0</v>
      </c>
      <c r="DM49" s="118">
        <f t="shared" si="5"/>
        <v>0</v>
      </c>
      <c r="DN49" s="119">
        <f t="shared" si="6"/>
        <v>16.069489685124864</v>
      </c>
      <c r="DO49" s="150"/>
      <c r="EC49" s="133">
        <f t="shared" si="7"/>
        <v>27</v>
      </c>
      <c r="ED49" s="239">
        <f t="shared" si="8"/>
        <v>0</v>
      </c>
      <c r="EE49" s="120">
        <f t="shared" si="9"/>
        <v>0</v>
      </c>
      <c r="EF49" s="121">
        <f t="shared" si="10"/>
        <v>0</v>
      </c>
      <c r="EG49" s="104">
        <f t="shared" si="11"/>
        <v>0</v>
      </c>
    </row>
    <row r="50" spans="1:137" ht="13.2" customHeight="1" x14ac:dyDescent="0.2">
      <c r="A50" s="141">
        <v>28</v>
      </c>
      <c r="B50" s="142"/>
      <c r="C50" s="108">
        <f>アンケート集計!U31</f>
        <v>0</v>
      </c>
      <c r="D50" s="369" t="str">
        <f t="shared" si="12"/>
        <v>C</v>
      </c>
      <c r="E50" s="144"/>
      <c r="F50" s="145"/>
      <c r="G50" s="145"/>
      <c r="H50" s="145"/>
      <c r="I50" s="250"/>
      <c r="J50" s="144"/>
      <c r="K50" s="145"/>
      <c r="L50" s="145"/>
      <c r="M50" s="276"/>
      <c r="N50" s="260"/>
      <c r="O50" s="145"/>
      <c r="P50" s="145"/>
      <c r="Q50" s="250"/>
      <c r="R50" s="275"/>
      <c r="S50" s="145"/>
      <c r="T50" s="145"/>
      <c r="U50" s="145"/>
      <c r="V50" s="276"/>
      <c r="W50" s="260"/>
      <c r="X50" s="145"/>
      <c r="Y50" s="250"/>
      <c r="Z50" s="275"/>
      <c r="AA50" s="145"/>
      <c r="AB50" s="145"/>
      <c r="AC50" s="250"/>
      <c r="AD50" s="144"/>
      <c r="AE50" s="145"/>
      <c r="AF50" s="145"/>
      <c r="AG50" s="145"/>
      <c r="AH50" s="276"/>
      <c r="AI50" s="275"/>
      <c r="AJ50" s="145"/>
      <c r="AK50" s="145"/>
      <c r="AL50" s="276"/>
      <c r="AM50" s="260"/>
      <c r="AN50" s="145"/>
      <c r="AO50" s="250"/>
      <c r="AP50" s="275"/>
      <c r="AQ50" s="145"/>
      <c r="AR50" s="276"/>
      <c r="AS50" s="275"/>
      <c r="AT50" s="145"/>
      <c r="AU50" s="110"/>
      <c r="AV50" s="110"/>
      <c r="AW50" s="272"/>
      <c r="AX50" s="258"/>
      <c r="AY50" s="110"/>
      <c r="AZ50" s="110"/>
      <c r="BA50" s="110"/>
      <c r="BB50" s="111"/>
      <c r="BC50" s="112">
        <f t="shared" si="13"/>
        <v>0</v>
      </c>
      <c r="BD50" s="368" t="str">
        <f t="shared" si="14"/>
        <v>C</v>
      </c>
      <c r="BE50" s="113">
        <f t="shared" si="15"/>
        <v>0</v>
      </c>
      <c r="BF50" s="369" t="str">
        <f t="shared" si="16"/>
        <v>C</v>
      </c>
      <c r="BG50" s="112">
        <f t="shared" si="17"/>
        <v>0</v>
      </c>
      <c r="BH50" s="113">
        <f t="shared" si="18"/>
        <v>0</v>
      </c>
      <c r="BI50" s="113">
        <f t="shared" si="19"/>
        <v>0</v>
      </c>
      <c r="BJ50" s="115">
        <f t="shared" si="20"/>
        <v>0</v>
      </c>
      <c r="BK50" s="116">
        <f t="shared" si="21"/>
        <v>0</v>
      </c>
      <c r="BL50" s="382">
        <f t="shared" si="22"/>
        <v>16.069489685124864</v>
      </c>
      <c r="BM50" s="96"/>
      <c r="BN50" s="97"/>
      <c r="BO50" s="106">
        <f t="shared" si="0"/>
        <v>28</v>
      </c>
      <c r="BP50" s="107">
        <f t="shared" si="1"/>
        <v>0</v>
      </c>
      <c r="BQ50" s="439">
        <f t="shared" si="23"/>
        <v>0</v>
      </c>
      <c r="BR50" s="440" t="str">
        <f t="shared" si="53"/>
        <v>C</v>
      </c>
      <c r="BS50" s="440">
        <f t="shared" si="24"/>
        <v>0</v>
      </c>
      <c r="BT50" s="441" t="str">
        <f t="shared" si="53"/>
        <v>C</v>
      </c>
      <c r="BU50" s="439">
        <f t="shared" si="25"/>
        <v>0</v>
      </c>
      <c r="BV50" s="440">
        <f t="shared" si="26"/>
        <v>0</v>
      </c>
      <c r="BW50" s="440">
        <f t="shared" si="27"/>
        <v>0</v>
      </c>
      <c r="BX50" s="441">
        <f t="shared" si="28"/>
        <v>0</v>
      </c>
      <c r="BY50" s="442">
        <f t="shared" si="29"/>
        <v>0</v>
      </c>
      <c r="BZ50" s="443">
        <f t="shared" si="30"/>
        <v>0</v>
      </c>
      <c r="CA50" s="442">
        <f t="shared" si="31"/>
        <v>0</v>
      </c>
      <c r="CB50" s="444">
        <f t="shared" si="32"/>
        <v>0</v>
      </c>
      <c r="CC50" s="445">
        <f t="shared" si="33"/>
        <v>0</v>
      </c>
      <c r="CD50" s="444">
        <f t="shared" si="34"/>
        <v>0</v>
      </c>
      <c r="CE50" s="445">
        <f t="shared" si="35"/>
        <v>0</v>
      </c>
      <c r="CF50" s="444">
        <f t="shared" si="36"/>
        <v>0</v>
      </c>
      <c r="CG50" s="445">
        <f t="shared" si="37"/>
        <v>0</v>
      </c>
      <c r="CH50" s="444">
        <f t="shared" si="38"/>
        <v>0</v>
      </c>
      <c r="CI50" s="445">
        <f t="shared" si="39"/>
        <v>0</v>
      </c>
      <c r="CJ50" s="443">
        <f t="shared" si="40"/>
        <v>0</v>
      </c>
      <c r="CK50" s="442">
        <f t="shared" si="41"/>
        <v>0</v>
      </c>
      <c r="CL50" s="444">
        <f t="shared" si="42"/>
        <v>0</v>
      </c>
      <c r="CM50" s="445">
        <f t="shared" si="43"/>
        <v>0</v>
      </c>
      <c r="CN50" s="444">
        <f t="shared" si="44"/>
        <v>0</v>
      </c>
      <c r="CO50" s="446">
        <f t="shared" si="45"/>
        <v>0</v>
      </c>
      <c r="CP50" s="444">
        <f t="shared" si="46"/>
        <v>0</v>
      </c>
      <c r="CQ50" s="446">
        <f t="shared" si="47"/>
        <v>0</v>
      </c>
      <c r="CR50" s="444">
        <f t="shared" si="48"/>
        <v>0</v>
      </c>
      <c r="CS50" s="446">
        <f t="shared" si="49"/>
        <v>0</v>
      </c>
      <c r="CT50" s="444">
        <f t="shared" si="50"/>
        <v>0</v>
      </c>
      <c r="CU50" s="445">
        <f t="shared" si="51"/>
        <v>0</v>
      </c>
      <c r="CV50" s="443">
        <f t="shared" si="52"/>
        <v>0</v>
      </c>
      <c r="CW50" s="307"/>
      <c r="CX50" s="132"/>
      <c r="CY50" s="132"/>
      <c r="CZ50" s="132"/>
      <c r="DA50" s="132"/>
      <c r="DB50" s="132"/>
      <c r="DC50" s="132"/>
      <c r="DD50" s="132"/>
      <c r="DE50" s="132"/>
      <c r="DF50" s="132"/>
      <c r="DG50" s="132"/>
      <c r="DH50" s="132"/>
      <c r="DI50" s="132"/>
      <c r="DJ50" s="458">
        <v>28</v>
      </c>
      <c r="DK50" s="231">
        <f t="shared" si="3"/>
        <v>28</v>
      </c>
      <c r="DL50" s="234">
        <f t="shared" si="4"/>
        <v>0</v>
      </c>
      <c r="DM50" s="118">
        <f t="shared" si="5"/>
        <v>0</v>
      </c>
      <c r="DN50" s="119">
        <f t="shared" si="6"/>
        <v>16.069489685124864</v>
      </c>
      <c r="DO50" s="150"/>
      <c r="DP50" s="152"/>
      <c r="DQ50" s="150"/>
      <c r="DR50" s="150"/>
      <c r="DS50" s="150"/>
      <c r="DT50" s="150"/>
      <c r="DU50" s="150"/>
      <c r="EC50" s="133">
        <f t="shared" si="7"/>
        <v>28</v>
      </c>
      <c r="ED50" s="239">
        <f t="shared" si="8"/>
        <v>0</v>
      </c>
      <c r="EE50" s="120">
        <f t="shared" si="9"/>
        <v>0</v>
      </c>
      <c r="EF50" s="121">
        <f t="shared" si="10"/>
        <v>0</v>
      </c>
      <c r="EG50" s="104">
        <f t="shared" si="11"/>
        <v>0</v>
      </c>
    </row>
    <row r="51" spans="1:137" ht="13.2" customHeight="1" x14ac:dyDescent="0.2">
      <c r="A51" s="73">
        <v>29</v>
      </c>
      <c r="B51" s="147"/>
      <c r="C51" s="123">
        <f>アンケート集計!U32</f>
        <v>0</v>
      </c>
      <c r="D51" s="21" t="str">
        <f t="shared" si="12"/>
        <v>C</v>
      </c>
      <c r="E51" s="148"/>
      <c r="F51" s="149"/>
      <c r="G51" s="149"/>
      <c r="H51" s="149"/>
      <c r="I51" s="251"/>
      <c r="J51" s="148"/>
      <c r="K51" s="149"/>
      <c r="L51" s="149"/>
      <c r="M51" s="278"/>
      <c r="N51" s="261"/>
      <c r="O51" s="149"/>
      <c r="P51" s="149"/>
      <c r="Q51" s="251"/>
      <c r="R51" s="277"/>
      <c r="S51" s="149"/>
      <c r="T51" s="149"/>
      <c r="U51" s="149"/>
      <c r="V51" s="278"/>
      <c r="W51" s="261"/>
      <c r="X51" s="149"/>
      <c r="Y51" s="251"/>
      <c r="Z51" s="277"/>
      <c r="AA51" s="149"/>
      <c r="AB51" s="149"/>
      <c r="AC51" s="251"/>
      <c r="AD51" s="148"/>
      <c r="AE51" s="149"/>
      <c r="AF51" s="149"/>
      <c r="AG51" s="149"/>
      <c r="AH51" s="278"/>
      <c r="AI51" s="277"/>
      <c r="AJ51" s="149"/>
      <c r="AK51" s="149"/>
      <c r="AL51" s="278"/>
      <c r="AM51" s="261"/>
      <c r="AN51" s="149"/>
      <c r="AO51" s="251"/>
      <c r="AP51" s="277"/>
      <c r="AQ51" s="149"/>
      <c r="AR51" s="278"/>
      <c r="AS51" s="277"/>
      <c r="AT51" s="149"/>
      <c r="AU51" s="125"/>
      <c r="AV51" s="125"/>
      <c r="AW51" s="274"/>
      <c r="AX51" s="259"/>
      <c r="AY51" s="125"/>
      <c r="AZ51" s="125"/>
      <c r="BA51" s="125"/>
      <c r="BB51" s="126"/>
      <c r="BC51" s="127">
        <f t="shared" si="13"/>
        <v>0</v>
      </c>
      <c r="BD51" s="22" t="str">
        <f t="shared" si="14"/>
        <v>C</v>
      </c>
      <c r="BE51" s="128">
        <f t="shared" si="15"/>
        <v>0</v>
      </c>
      <c r="BF51" s="21" t="str">
        <f t="shared" si="16"/>
        <v>C</v>
      </c>
      <c r="BG51" s="127">
        <f t="shared" si="17"/>
        <v>0</v>
      </c>
      <c r="BH51" s="128">
        <f t="shared" si="18"/>
        <v>0</v>
      </c>
      <c r="BI51" s="128">
        <f t="shared" si="19"/>
        <v>0</v>
      </c>
      <c r="BJ51" s="114">
        <f t="shared" si="20"/>
        <v>0</v>
      </c>
      <c r="BK51" s="129">
        <f t="shared" si="21"/>
        <v>0</v>
      </c>
      <c r="BL51" s="383">
        <f t="shared" si="22"/>
        <v>16.069489685124864</v>
      </c>
      <c r="BM51" s="96"/>
      <c r="BN51" s="97"/>
      <c r="BO51" s="57">
        <f t="shared" si="0"/>
        <v>29</v>
      </c>
      <c r="BP51" s="122">
        <f t="shared" si="1"/>
        <v>0</v>
      </c>
      <c r="BQ51" s="448">
        <f t="shared" si="23"/>
        <v>0</v>
      </c>
      <c r="BR51" s="449" t="str">
        <f t="shared" si="53"/>
        <v>C</v>
      </c>
      <c r="BS51" s="449">
        <f t="shared" si="24"/>
        <v>0</v>
      </c>
      <c r="BT51" s="450" t="str">
        <f t="shared" si="53"/>
        <v>C</v>
      </c>
      <c r="BU51" s="448">
        <f t="shared" si="25"/>
        <v>0</v>
      </c>
      <c r="BV51" s="449">
        <f t="shared" si="26"/>
        <v>0</v>
      </c>
      <c r="BW51" s="449">
        <f t="shared" si="27"/>
        <v>0</v>
      </c>
      <c r="BX51" s="450">
        <f t="shared" si="28"/>
        <v>0</v>
      </c>
      <c r="BY51" s="414">
        <f t="shared" si="29"/>
        <v>0</v>
      </c>
      <c r="BZ51" s="434">
        <f t="shared" si="30"/>
        <v>0</v>
      </c>
      <c r="CA51" s="414">
        <f t="shared" si="31"/>
        <v>0</v>
      </c>
      <c r="CB51" s="435">
        <f t="shared" si="32"/>
        <v>0</v>
      </c>
      <c r="CC51" s="436">
        <f t="shared" si="33"/>
        <v>0</v>
      </c>
      <c r="CD51" s="435">
        <f t="shared" si="34"/>
        <v>0</v>
      </c>
      <c r="CE51" s="436">
        <f t="shared" si="35"/>
        <v>0</v>
      </c>
      <c r="CF51" s="435">
        <f t="shared" si="36"/>
        <v>0</v>
      </c>
      <c r="CG51" s="436">
        <f t="shared" si="37"/>
        <v>0</v>
      </c>
      <c r="CH51" s="435">
        <f t="shared" si="38"/>
        <v>0</v>
      </c>
      <c r="CI51" s="436">
        <f t="shared" si="39"/>
        <v>0</v>
      </c>
      <c r="CJ51" s="434">
        <f t="shared" si="40"/>
        <v>0</v>
      </c>
      <c r="CK51" s="414">
        <f t="shared" si="41"/>
        <v>0</v>
      </c>
      <c r="CL51" s="435">
        <f t="shared" si="42"/>
        <v>0</v>
      </c>
      <c r="CM51" s="436">
        <f t="shared" si="43"/>
        <v>0</v>
      </c>
      <c r="CN51" s="435">
        <f t="shared" si="44"/>
        <v>0</v>
      </c>
      <c r="CO51" s="437">
        <f t="shared" si="45"/>
        <v>0</v>
      </c>
      <c r="CP51" s="435">
        <f t="shared" si="46"/>
        <v>0</v>
      </c>
      <c r="CQ51" s="437">
        <f t="shared" si="47"/>
        <v>0</v>
      </c>
      <c r="CR51" s="435">
        <f t="shared" si="48"/>
        <v>0</v>
      </c>
      <c r="CS51" s="437">
        <f t="shared" si="49"/>
        <v>0</v>
      </c>
      <c r="CT51" s="435">
        <f t="shared" si="50"/>
        <v>0</v>
      </c>
      <c r="CU51" s="436">
        <f t="shared" si="51"/>
        <v>0</v>
      </c>
      <c r="CV51" s="434">
        <f t="shared" si="52"/>
        <v>0</v>
      </c>
      <c r="CW51" s="307"/>
      <c r="CX51" s="132"/>
      <c r="CY51" s="132"/>
      <c r="CZ51" s="132"/>
      <c r="DA51" s="132"/>
      <c r="DB51" s="132"/>
      <c r="DC51" s="132"/>
      <c r="DD51" s="132"/>
      <c r="DE51" s="132"/>
      <c r="DF51" s="132"/>
      <c r="DG51" s="132"/>
      <c r="DH51" s="132"/>
      <c r="DI51" s="132"/>
      <c r="DJ51" s="458">
        <v>29</v>
      </c>
      <c r="DK51" s="231">
        <f t="shared" si="3"/>
        <v>29</v>
      </c>
      <c r="DL51" s="234">
        <f t="shared" si="4"/>
        <v>0</v>
      </c>
      <c r="DM51" s="118">
        <f t="shared" si="5"/>
        <v>0</v>
      </c>
      <c r="DN51" s="119">
        <f t="shared" si="6"/>
        <v>16.069489685124864</v>
      </c>
      <c r="DO51" s="150"/>
      <c r="DP51" s="136"/>
      <c r="DQ51" s="150"/>
      <c r="DR51" s="150"/>
      <c r="DS51" s="150"/>
      <c r="DT51" s="150"/>
      <c r="DU51" s="150"/>
      <c r="EC51" s="133">
        <f t="shared" si="7"/>
        <v>29</v>
      </c>
      <c r="ED51" s="239">
        <f t="shared" si="8"/>
        <v>0</v>
      </c>
      <c r="EE51" s="120">
        <f t="shared" si="9"/>
        <v>0</v>
      </c>
      <c r="EF51" s="121">
        <f t="shared" si="10"/>
        <v>0</v>
      </c>
      <c r="EG51" s="104">
        <f t="shared" si="11"/>
        <v>0</v>
      </c>
    </row>
    <row r="52" spans="1:137" ht="13.2" customHeight="1" thickBot="1" x14ac:dyDescent="0.25">
      <c r="A52" s="160">
        <v>30</v>
      </c>
      <c r="B52" s="161"/>
      <c r="C52" s="143">
        <f>アンケート集計!U33</f>
        <v>0</v>
      </c>
      <c r="D52" s="374" t="str">
        <f t="shared" si="12"/>
        <v>C</v>
      </c>
      <c r="E52" s="163"/>
      <c r="F52" s="164"/>
      <c r="G52" s="164"/>
      <c r="H52" s="164"/>
      <c r="I52" s="252"/>
      <c r="J52" s="163"/>
      <c r="K52" s="164"/>
      <c r="L52" s="164"/>
      <c r="M52" s="280"/>
      <c r="N52" s="262"/>
      <c r="O52" s="164"/>
      <c r="P52" s="164"/>
      <c r="Q52" s="252"/>
      <c r="R52" s="279"/>
      <c r="S52" s="164"/>
      <c r="T52" s="164"/>
      <c r="U52" s="164"/>
      <c r="V52" s="280"/>
      <c r="W52" s="262"/>
      <c r="X52" s="164"/>
      <c r="Y52" s="252"/>
      <c r="Z52" s="279"/>
      <c r="AA52" s="164"/>
      <c r="AB52" s="164"/>
      <c r="AC52" s="252"/>
      <c r="AD52" s="163"/>
      <c r="AE52" s="164"/>
      <c r="AF52" s="164"/>
      <c r="AG52" s="164"/>
      <c r="AH52" s="280"/>
      <c r="AI52" s="279"/>
      <c r="AJ52" s="164"/>
      <c r="AK52" s="164"/>
      <c r="AL52" s="280"/>
      <c r="AM52" s="262"/>
      <c r="AN52" s="164"/>
      <c r="AO52" s="252"/>
      <c r="AP52" s="279"/>
      <c r="AQ52" s="164"/>
      <c r="AR52" s="280"/>
      <c r="AS52" s="279"/>
      <c r="AT52" s="164"/>
      <c r="AU52" s="164"/>
      <c r="AV52" s="164"/>
      <c r="AW52" s="280"/>
      <c r="AX52" s="262"/>
      <c r="AY52" s="164"/>
      <c r="AZ52" s="164"/>
      <c r="BA52" s="164"/>
      <c r="BB52" s="320"/>
      <c r="BC52" s="372">
        <f t="shared" si="13"/>
        <v>0</v>
      </c>
      <c r="BD52" s="370" t="str">
        <f t="shared" si="14"/>
        <v>C</v>
      </c>
      <c r="BE52" s="166">
        <f t="shared" si="15"/>
        <v>0</v>
      </c>
      <c r="BF52" s="371" t="str">
        <f t="shared" si="16"/>
        <v>C</v>
      </c>
      <c r="BG52" s="372">
        <f t="shared" si="17"/>
        <v>0</v>
      </c>
      <c r="BH52" s="373">
        <f t="shared" si="18"/>
        <v>0</v>
      </c>
      <c r="BI52" s="373">
        <f t="shared" si="19"/>
        <v>0</v>
      </c>
      <c r="BJ52" s="375">
        <f t="shared" si="20"/>
        <v>0</v>
      </c>
      <c r="BK52" s="376">
        <f t="shared" si="21"/>
        <v>0</v>
      </c>
      <c r="BL52" s="384">
        <f t="shared" si="22"/>
        <v>16.069489685124864</v>
      </c>
      <c r="BM52" s="96"/>
      <c r="BN52" s="97"/>
      <c r="BO52" s="160">
        <f t="shared" si="0"/>
        <v>30</v>
      </c>
      <c r="BP52" s="161">
        <f t="shared" si="1"/>
        <v>0</v>
      </c>
      <c r="BQ52" s="451">
        <f t="shared" si="23"/>
        <v>0</v>
      </c>
      <c r="BR52" s="452" t="str">
        <f t="shared" si="53"/>
        <v>C</v>
      </c>
      <c r="BS52" s="452">
        <f t="shared" si="24"/>
        <v>0</v>
      </c>
      <c r="BT52" s="453" t="str">
        <f t="shared" si="53"/>
        <v>C</v>
      </c>
      <c r="BU52" s="451">
        <f t="shared" si="25"/>
        <v>0</v>
      </c>
      <c r="BV52" s="452">
        <f t="shared" si="26"/>
        <v>0</v>
      </c>
      <c r="BW52" s="452">
        <f t="shared" si="27"/>
        <v>0</v>
      </c>
      <c r="BX52" s="453">
        <f t="shared" si="28"/>
        <v>0</v>
      </c>
      <c r="BY52" s="468">
        <f t="shared" si="29"/>
        <v>0</v>
      </c>
      <c r="BZ52" s="469">
        <f t="shared" si="30"/>
        <v>0</v>
      </c>
      <c r="CA52" s="468">
        <f t="shared" si="31"/>
        <v>0</v>
      </c>
      <c r="CB52" s="470">
        <f t="shared" si="32"/>
        <v>0</v>
      </c>
      <c r="CC52" s="471">
        <f t="shared" si="33"/>
        <v>0</v>
      </c>
      <c r="CD52" s="470">
        <f t="shared" si="34"/>
        <v>0</v>
      </c>
      <c r="CE52" s="471">
        <f t="shared" si="35"/>
        <v>0</v>
      </c>
      <c r="CF52" s="470">
        <f t="shared" si="36"/>
        <v>0</v>
      </c>
      <c r="CG52" s="471">
        <f t="shared" si="37"/>
        <v>0</v>
      </c>
      <c r="CH52" s="470">
        <f t="shared" si="38"/>
        <v>0</v>
      </c>
      <c r="CI52" s="471">
        <f t="shared" si="39"/>
        <v>0</v>
      </c>
      <c r="CJ52" s="469">
        <f t="shared" si="40"/>
        <v>0</v>
      </c>
      <c r="CK52" s="468">
        <f t="shared" si="41"/>
        <v>0</v>
      </c>
      <c r="CL52" s="470">
        <f t="shared" si="42"/>
        <v>0</v>
      </c>
      <c r="CM52" s="471">
        <f t="shared" si="43"/>
        <v>0</v>
      </c>
      <c r="CN52" s="470">
        <f t="shared" si="44"/>
        <v>0</v>
      </c>
      <c r="CO52" s="472">
        <f t="shared" si="45"/>
        <v>0</v>
      </c>
      <c r="CP52" s="470">
        <f t="shared" si="46"/>
        <v>0</v>
      </c>
      <c r="CQ52" s="472">
        <f t="shared" si="47"/>
        <v>0</v>
      </c>
      <c r="CR52" s="470">
        <f t="shared" si="48"/>
        <v>0</v>
      </c>
      <c r="CS52" s="472">
        <f t="shared" si="49"/>
        <v>0</v>
      </c>
      <c r="CT52" s="470">
        <f t="shared" si="50"/>
        <v>0</v>
      </c>
      <c r="CU52" s="471">
        <f t="shared" si="51"/>
        <v>0</v>
      </c>
      <c r="CV52" s="473">
        <f t="shared" si="52"/>
        <v>0</v>
      </c>
      <c r="CW52" s="307"/>
      <c r="CX52" s="132"/>
      <c r="CY52" s="132"/>
      <c r="CZ52" s="132"/>
      <c r="DA52" s="132"/>
      <c r="DB52" s="132"/>
      <c r="DC52" s="132"/>
      <c r="DD52" s="132"/>
      <c r="DE52" s="132"/>
      <c r="DF52" s="132"/>
      <c r="DG52" s="132"/>
      <c r="DH52" s="132"/>
      <c r="DI52" s="132"/>
      <c r="DJ52" s="458">
        <v>30</v>
      </c>
      <c r="DK52" s="231">
        <f t="shared" si="3"/>
        <v>30</v>
      </c>
      <c r="DL52" s="234">
        <f t="shared" si="4"/>
        <v>0</v>
      </c>
      <c r="DM52" s="118">
        <f t="shared" si="5"/>
        <v>0</v>
      </c>
      <c r="DN52" s="119">
        <f t="shared" si="6"/>
        <v>16.069489685124864</v>
      </c>
      <c r="DO52" s="150"/>
      <c r="DP52" s="155"/>
      <c r="DQ52" s="155"/>
      <c r="DR52" s="156"/>
      <c r="DS52" s="134"/>
      <c r="DT52" s="134"/>
      <c r="DU52" s="134"/>
      <c r="DV52" s="134"/>
      <c r="DW52" s="132"/>
      <c r="DX52" s="134"/>
      <c r="DY52" s="134"/>
      <c r="DZ52" s="134"/>
      <c r="EA52" s="134"/>
      <c r="EC52" s="133">
        <f t="shared" si="7"/>
        <v>30</v>
      </c>
      <c r="ED52" s="239">
        <f t="shared" si="8"/>
        <v>0</v>
      </c>
      <c r="EE52" s="120">
        <f t="shared" si="9"/>
        <v>0</v>
      </c>
      <c r="EF52" s="121">
        <f t="shared" si="10"/>
        <v>0</v>
      </c>
      <c r="EG52" s="104">
        <f t="shared" si="11"/>
        <v>0</v>
      </c>
    </row>
    <row r="53" spans="1:137" ht="13.2" customHeight="1" x14ac:dyDescent="0.2">
      <c r="A53" s="311">
        <v>31</v>
      </c>
      <c r="B53" s="312"/>
      <c r="C53" s="86">
        <f>アンケート集計!U34</f>
        <v>0</v>
      </c>
      <c r="D53" s="241" t="str">
        <f t="shared" si="12"/>
        <v>C</v>
      </c>
      <c r="E53" s="313"/>
      <c r="F53" s="314"/>
      <c r="G53" s="314"/>
      <c r="H53" s="314"/>
      <c r="I53" s="315"/>
      <c r="J53" s="313"/>
      <c r="K53" s="314"/>
      <c r="L53" s="314"/>
      <c r="M53" s="316"/>
      <c r="N53" s="317"/>
      <c r="O53" s="314"/>
      <c r="P53" s="314"/>
      <c r="Q53" s="315"/>
      <c r="R53" s="318"/>
      <c r="S53" s="314"/>
      <c r="T53" s="314"/>
      <c r="U53" s="314"/>
      <c r="V53" s="316"/>
      <c r="W53" s="317"/>
      <c r="X53" s="314"/>
      <c r="Y53" s="315"/>
      <c r="Z53" s="318"/>
      <c r="AA53" s="314"/>
      <c r="AB53" s="314"/>
      <c r="AC53" s="315"/>
      <c r="AD53" s="313"/>
      <c r="AE53" s="314"/>
      <c r="AF53" s="314"/>
      <c r="AG53" s="314"/>
      <c r="AH53" s="316"/>
      <c r="AI53" s="318"/>
      <c r="AJ53" s="314"/>
      <c r="AK53" s="314"/>
      <c r="AL53" s="316"/>
      <c r="AM53" s="317"/>
      <c r="AN53" s="314"/>
      <c r="AO53" s="315"/>
      <c r="AP53" s="318"/>
      <c r="AQ53" s="314"/>
      <c r="AR53" s="316"/>
      <c r="AS53" s="318"/>
      <c r="AT53" s="314"/>
      <c r="AU53" s="89"/>
      <c r="AV53" s="89"/>
      <c r="AW53" s="301"/>
      <c r="AX53" s="300"/>
      <c r="AY53" s="89"/>
      <c r="AZ53" s="89"/>
      <c r="BA53" s="89"/>
      <c r="BB53" s="90"/>
      <c r="BC53" s="91">
        <f t="shared" si="13"/>
        <v>0</v>
      </c>
      <c r="BD53" s="477" t="str">
        <f t="shared" si="14"/>
        <v>C</v>
      </c>
      <c r="BE53" s="478">
        <f t="shared" si="15"/>
        <v>0</v>
      </c>
      <c r="BF53" s="479" t="str">
        <f t="shared" si="16"/>
        <v>C</v>
      </c>
      <c r="BG53" s="91">
        <f t="shared" si="17"/>
        <v>0</v>
      </c>
      <c r="BH53" s="92">
        <f t="shared" si="18"/>
        <v>0</v>
      </c>
      <c r="BI53" s="92">
        <f t="shared" si="19"/>
        <v>0</v>
      </c>
      <c r="BJ53" s="93">
        <f t="shared" si="20"/>
        <v>0</v>
      </c>
      <c r="BK53" s="94">
        <f t="shared" si="21"/>
        <v>0</v>
      </c>
      <c r="BL53" s="381">
        <f t="shared" si="22"/>
        <v>16.069489685124864</v>
      </c>
      <c r="BM53" s="96"/>
      <c r="BN53" s="97"/>
      <c r="BO53" s="321">
        <f t="shared" si="0"/>
        <v>31</v>
      </c>
      <c r="BP53" s="322">
        <f t="shared" si="1"/>
        <v>0</v>
      </c>
      <c r="BQ53" s="454">
        <f t="shared" si="23"/>
        <v>0</v>
      </c>
      <c r="BR53" s="455" t="str">
        <f t="shared" si="53"/>
        <v>C</v>
      </c>
      <c r="BS53" s="455">
        <f>BE53/$BS$22*100</f>
        <v>0</v>
      </c>
      <c r="BT53" s="456" t="str">
        <f t="shared" si="53"/>
        <v>C</v>
      </c>
      <c r="BU53" s="454">
        <f t="shared" si="25"/>
        <v>0</v>
      </c>
      <c r="BV53" s="455">
        <f t="shared" si="26"/>
        <v>0</v>
      </c>
      <c r="BW53" s="455">
        <f t="shared" si="27"/>
        <v>0</v>
      </c>
      <c r="BX53" s="456">
        <f t="shared" si="28"/>
        <v>0</v>
      </c>
      <c r="BY53" s="414">
        <f t="shared" si="29"/>
        <v>0</v>
      </c>
      <c r="BZ53" s="434">
        <f t="shared" si="30"/>
        <v>0</v>
      </c>
      <c r="CA53" s="414">
        <f t="shared" si="31"/>
        <v>0</v>
      </c>
      <c r="CB53" s="435">
        <f t="shared" si="32"/>
        <v>0</v>
      </c>
      <c r="CC53" s="436">
        <f t="shared" si="33"/>
        <v>0</v>
      </c>
      <c r="CD53" s="435">
        <f t="shared" si="34"/>
        <v>0</v>
      </c>
      <c r="CE53" s="436">
        <f t="shared" si="35"/>
        <v>0</v>
      </c>
      <c r="CF53" s="435">
        <f t="shared" si="36"/>
        <v>0</v>
      </c>
      <c r="CG53" s="436">
        <f t="shared" si="37"/>
        <v>0</v>
      </c>
      <c r="CH53" s="435">
        <f t="shared" si="38"/>
        <v>0</v>
      </c>
      <c r="CI53" s="436">
        <f t="shared" si="39"/>
        <v>0</v>
      </c>
      <c r="CJ53" s="434">
        <f t="shared" si="40"/>
        <v>0</v>
      </c>
      <c r="CK53" s="414">
        <f t="shared" si="41"/>
        <v>0</v>
      </c>
      <c r="CL53" s="435">
        <f t="shared" si="42"/>
        <v>0</v>
      </c>
      <c r="CM53" s="436">
        <f t="shared" si="43"/>
        <v>0</v>
      </c>
      <c r="CN53" s="435">
        <f t="shared" si="44"/>
        <v>0</v>
      </c>
      <c r="CO53" s="437">
        <f t="shared" si="45"/>
        <v>0</v>
      </c>
      <c r="CP53" s="435">
        <f t="shared" si="46"/>
        <v>0</v>
      </c>
      <c r="CQ53" s="437">
        <f t="shared" si="47"/>
        <v>0</v>
      </c>
      <c r="CR53" s="435">
        <f t="shared" si="48"/>
        <v>0</v>
      </c>
      <c r="CS53" s="437">
        <f t="shared" si="49"/>
        <v>0</v>
      </c>
      <c r="CT53" s="435">
        <f t="shared" si="50"/>
        <v>0</v>
      </c>
      <c r="CU53" s="436">
        <f t="shared" si="51"/>
        <v>0</v>
      </c>
      <c r="CV53" s="434">
        <f t="shared" si="52"/>
        <v>0</v>
      </c>
      <c r="CW53" s="307"/>
      <c r="CX53" s="132"/>
      <c r="CY53" s="132"/>
      <c r="CZ53" s="132"/>
      <c r="DA53" s="132"/>
      <c r="DB53" s="132"/>
      <c r="DC53" s="132"/>
      <c r="DD53" s="132"/>
      <c r="DE53" s="132"/>
      <c r="DF53" s="132"/>
      <c r="DG53" s="132"/>
      <c r="DH53" s="132"/>
      <c r="DI53" s="132"/>
      <c r="DJ53" s="458">
        <v>31</v>
      </c>
      <c r="DK53" s="231">
        <f t="shared" si="3"/>
        <v>31</v>
      </c>
      <c r="DL53" s="234">
        <f t="shared" si="4"/>
        <v>0</v>
      </c>
      <c r="DM53" s="118">
        <f t="shared" si="5"/>
        <v>0</v>
      </c>
      <c r="DN53" s="119">
        <f t="shared" si="6"/>
        <v>16.069489685124864</v>
      </c>
      <c r="DO53" s="150"/>
      <c r="DP53" s="157"/>
      <c r="DQ53" s="157"/>
      <c r="DR53" s="134"/>
      <c r="DS53" s="158"/>
      <c r="DT53" s="158"/>
      <c r="DU53" s="158"/>
      <c r="DV53" s="158"/>
      <c r="DW53" s="159"/>
      <c r="DX53" s="137"/>
      <c r="DY53" s="137"/>
      <c r="DZ53" s="137"/>
      <c r="EA53" s="137"/>
      <c r="EC53" s="133">
        <f t="shared" si="7"/>
        <v>31</v>
      </c>
      <c r="ED53" s="239">
        <f t="shared" si="8"/>
        <v>0</v>
      </c>
      <c r="EE53" s="120">
        <f t="shared" si="9"/>
        <v>0</v>
      </c>
      <c r="EF53" s="121">
        <f t="shared" si="10"/>
        <v>0</v>
      </c>
      <c r="EG53" s="104">
        <f t="shared" si="11"/>
        <v>0</v>
      </c>
    </row>
    <row r="54" spans="1:137" ht="13.2" customHeight="1" x14ac:dyDescent="0.2">
      <c r="A54" s="141">
        <v>32</v>
      </c>
      <c r="B54" s="142"/>
      <c r="C54" s="108">
        <f>アンケート集計!U35</f>
        <v>0</v>
      </c>
      <c r="D54" s="369" t="str">
        <f t="shared" si="12"/>
        <v>C</v>
      </c>
      <c r="E54" s="144"/>
      <c r="F54" s="145"/>
      <c r="G54" s="145"/>
      <c r="H54" s="145"/>
      <c r="I54" s="250"/>
      <c r="J54" s="144"/>
      <c r="K54" s="145"/>
      <c r="L54" s="145"/>
      <c r="M54" s="276"/>
      <c r="N54" s="260"/>
      <c r="O54" s="145"/>
      <c r="P54" s="145"/>
      <c r="Q54" s="250"/>
      <c r="R54" s="275"/>
      <c r="S54" s="145"/>
      <c r="T54" s="145"/>
      <c r="U54" s="145"/>
      <c r="V54" s="276"/>
      <c r="W54" s="260"/>
      <c r="X54" s="145"/>
      <c r="Y54" s="250"/>
      <c r="Z54" s="275"/>
      <c r="AA54" s="145"/>
      <c r="AB54" s="145"/>
      <c r="AC54" s="250"/>
      <c r="AD54" s="144"/>
      <c r="AE54" s="145"/>
      <c r="AF54" s="145"/>
      <c r="AG54" s="145"/>
      <c r="AH54" s="276"/>
      <c r="AI54" s="275"/>
      <c r="AJ54" s="145"/>
      <c r="AK54" s="145"/>
      <c r="AL54" s="276"/>
      <c r="AM54" s="260"/>
      <c r="AN54" s="145"/>
      <c r="AO54" s="250"/>
      <c r="AP54" s="275"/>
      <c r="AQ54" s="145"/>
      <c r="AR54" s="276"/>
      <c r="AS54" s="275"/>
      <c r="AT54" s="145"/>
      <c r="AU54" s="110"/>
      <c r="AV54" s="110"/>
      <c r="AW54" s="272"/>
      <c r="AX54" s="258"/>
      <c r="AY54" s="110"/>
      <c r="AZ54" s="110"/>
      <c r="BA54" s="110"/>
      <c r="BB54" s="111"/>
      <c r="BC54" s="112">
        <f t="shared" si="13"/>
        <v>0</v>
      </c>
      <c r="BD54" s="368" t="str">
        <f t="shared" si="14"/>
        <v>C</v>
      </c>
      <c r="BE54" s="113">
        <f t="shared" si="15"/>
        <v>0</v>
      </c>
      <c r="BF54" s="369" t="str">
        <f t="shared" si="16"/>
        <v>C</v>
      </c>
      <c r="BG54" s="112">
        <f t="shared" si="17"/>
        <v>0</v>
      </c>
      <c r="BH54" s="113">
        <f t="shared" si="18"/>
        <v>0</v>
      </c>
      <c r="BI54" s="113">
        <f t="shared" si="19"/>
        <v>0</v>
      </c>
      <c r="BJ54" s="115">
        <f t="shared" si="20"/>
        <v>0</v>
      </c>
      <c r="BK54" s="116">
        <f t="shared" si="21"/>
        <v>0</v>
      </c>
      <c r="BL54" s="382">
        <f t="shared" si="22"/>
        <v>16.069489685124864</v>
      </c>
      <c r="BM54" s="96"/>
      <c r="BN54" s="97"/>
      <c r="BO54" s="106">
        <f t="shared" si="0"/>
        <v>32</v>
      </c>
      <c r="BP54" s="107">
        <f t="shared" si="1"/>
        <v>0</v>
      </c>
      <c r="BQ54" s="439">
        <f t="shared" si="23"/>
        <v>0</v>
      </c>
      <c r="BR54" s="440" t="str">
        <f t="shared" si="53"/>
        <v>C</v>
      </c>
      <c r="BS54" s="440">
        <f t="shared" si="24"/>
        <v>0</v>
      </c>
      <c r="BT54" s="441" t="str">
        <f t="shared" si="53"/>
        <v>C</v>
      </c>
      <c r="BU54" s="439">
        <f t="shared" si="25"/>
        <v>0</v>
      </c>
      <c r="BV54" s="440">
        <f t="shared" si="26"/>
        <v>0</v>
      </c>
      <c r="BW54" s="440">
        <f t="shared" si="27"/>
        <v>0</v>
      </c>
      <c r="BX54" s="441">
        <f t="shared" si="28"/>
        <v>0</v>
      </c>
      <c r="BY54" s="442">
        <f t="shared" si="29"/>
        <v>0</v>
      </c>
      <c r="BZ54" s="443">
        <f t="shared" si="30"/>
        <v>0</v>
      </c>
      <c r="CA54" s="442">
        <f t="shared" si="31"/>
        <v>0</v>
      </c>
      <c r="CB54" s="444">
        <f t="shared" si="32"/>
        <v>0</v>
      </c>
      <c r="CC54" s="445">
        <f t="shared" si="33"/>
        <v>0</v>
      </c>
      <c r="CD54" s="444">
        <f t="shared" si="34"/>
        <v>0</v>
      </c>
      <c r="CE54" s="445">
        <f t="shared" si="35"/>
        <v>0</v>
      </c>
      <c r="CF54" s="444">
        <f t="shared" si="36"/>
        <v>0</v>
      </c>
      <c r="CG54" s="445">
        <f t="shared" si="37"/>
        <v>0</v>
      </c>
      <c r="CH54" s="444">
        <f t="shared" si="38"/>
        <v>0</v>
      </c>
      <c r="CI54" s="445">
        <f t="shared" si="39"/>
        <v>0</v>
      </c>
      <c r="CJ54" s="443">
        <f t="shared" si="40"/>
        <v>0</v>
      </c>
      <c r="CK54" s="442">
        <f t="shared" si="41"/>
        <v>0</v>
      </c>
      <c r="CL54" s="444">
        <f t="shared" si="42"/>
        <v>0</v>
      </c>
      <c r="CM54" s="445">
        <f t="shared" si="43"/>
        <v>0</v>
      </c>
      <c r="CN54" s="444">
        <f t="shared" si="44"/>
        <v>0</v>
      </c>
      <c r="CO54" s="446">
        <f t="shared" si="45"/>
        <v>0</v>
      </c>
      <c r="CP54" s="444">
        <f t="shared" si="46"/>
        <v>0</v>
      </c>
      <c r="CQ54" s="446">
        <f t="shared" si="47"/>
        <v>0</v>
      </c>
      <c r="CR54" s="444">
        <f t="shared" si="48"/>
        <v>0</v>
      </c>
      <c r="CS54" s="446">
        <f t="shared" si="49"/>
        <v>0</v>
      </c>
      <c r="CT54" s="444">
        <f t="shared" si="50"/>
        <v>0</v>
      </c>
      <c r="CU54" s="445">
        <f t="shared" si="51"/>
        <v>0</v>
      </c>
      <c r="CV54" s="443">
        <f t="shared" si="52"/>
        <v>0</v>
      </c>
      <c r="CW54" s="307"/>
      <c r="CX54" s="132"/>
      <c r="CY54" s="132"/>
      <c r="CZ54" s="132"/>
      <c r="DA54" s="132"/>
      <c r="DB54" s="132"/>
      <c r="DC54" s="132"/>
      <c r="DD54" s="132"/>
      <c r="DE54" s="132"/>
      <c r="DF54" s="132"/>
      <c r="DG54" s="132"/>
      <c r="DH54" s="132"/>
      <c r="DI54" s="132"/>
      <c r="DJ54" s="458">
        <v>32</v>
      </c>
      <c r="DK54" s="231">
        <f t="shared" si="3"/>
        <v>32</v>
      </c>
      <c r="DL54" s="234">
        <f t="shared" si="4"/>
        <v>0</v>
      </c>
      <c r="DM54" s="118">
        <f t="shared" si="5"/>
        <v>0</v>
      </c>
      <c r="DN54" s="119">
        <f t="shared" si="6"/>
        <v>16.069489685124864</v>
      </c>
      <c r="DO54" s="150"/>
      <c r="DP54" s="150"/>
      <c r="DQ54" s="150"/>
      <c r="DR54" s="150"/>
      <c r="DS54" s="150"/>
      <c r="DT54" s="150"/>
      <c r="DU54" s="150"/>
      <c r="EC54" s="133">
        <f t="shared" si="7"/>
        <v>32</v>
      </c>
      <c r="ED54" s="239">
        <f t="shared" si="8"/>
        <v>0</v>
      </c>
      <c r="EE54" s="120">
        <f t="shared" si="9"/>
        <v>0</v>
      </c>
      <c r="EF54" s="121">
        <f t="shared" si="10"/>
        <v>0</v>
      </c>
      <c r="EG54" s="104">
        <f t="shared" si="11"/>
        <v>0</v>
      </c>
    </row>
    <row r="55" spans="1:137" ht="13.2" customHeight="1" x14ac:dyDescent="0.2">
      <c r="A55" s="73">
        <v>33</v>
      </c>
      <c r="B55" s="147"/>
      <c r="C55" s="123">
        <f>アンケート集計!U36</f>
        <v>0</v>
      </c>
      <c r="D55" s="21" t="str">
        <f t="shared" si="12"/>
        <v>C</v>
      </c>
      <c r="E55" s="148"/>
      <c r="F55" s="149"/>
      <c r="G55" s="149"/>
      <c r="H55" s="149"/>
      <c r="I55" s="251"/>
      <c r="J55" s="148"/>
      <c r="K55" s="149"/>
      <c r="L55" s="149"/>
      <c r="M55" s="278"/>
      <c r="N55" s="261"/>
      <c r="O55" s="149"/>
      <c r="P55" s="149"/>
      <c r="Q55" s="251"/>
      <c r="R55" s="277"/>
      <c r="S55" s="149"/>
      <c r="T55" s="149"/>
      <c r="U55" s="149"/>
      <c r="V55" s="278"/>
      <c r="W55" s="261"/>
      <c r="X55" s="149"/>
      <c r="Y55" s="251"/>
      <c r="Z55" s="277"/>
      <c r="AA55" s="149"/>
      <c r="AB55" s="149"/>
      <c r="AC55" s="251"/>
      <c r="AD55" s="148"/>
      <c r="AE55" s="149"/>
      <c r="AF55" s="149"/>
      <c r="AG55" s="149"/>
      <c r="AH55" s="278"/>
      <c r="AI55" s="277"/>
      <c r="AJ55" s="149"/>
      <c r="AK55" s="149"/>
      <c r="AL55" s="278"/>
      <c r="AM55" s="261"/>
      <c r="AN55" s="149"/>
      <c r="AO55" s="251"/>
      <c r="AP55" s="277"/>
      <c r="AQ55" s="149"/>
      <c r="AR55" s="278"/>
      <c r="AS55" s="277"/>
      <c r="AT55" s="149"/>
      <c r="AU55" s="125"/>
      <c r="AV55" s="125"/>
      <c r="AW55" s="274"/>
      <c r="AX55" s="259"/>
      <c r="AY55" s="125"/>
      <c r="AZ55" s="125"/>
      <c r="BA55" s="125"/>
      <c r="BB55" s="126"/>
      <c r="BC55" s="127">
        <f t="shared" si="13"/>
        <v>0</v>
      </c>
      <c r="BD55" s="22" t="str">
        <f t="shared" si="14"/>
        <v>C</v>
      </c>
      <c r="BE55" s="128">
        <f t="shared" si="15"/>
        <v>0</v>
      </c>
      <c r="BF55" s="21" t="str">
        <f t="shared" si="16"/>
        <v>C</v>
      </c>
      <c r="BG55" s="127">
        <f t="shared" si="17"/>
        <v>0</v>
      </c>
      <c r="BH55" s="128">
        <f t="shared" si="18"/>
        <v>0</v>
      </c>
      <c r="BI55" s="128">
        <f t="shared" si="19"/>
        <v>0</v>
      </c>
      <c r="BJ55" s="114">
        <f t="shared" si="20"/>
        <v>0</v>
      </c>
      <c r="BK55" s="129">
        <f t="shared" si="21"/>
        <v>0</v>
      </c>
      <c r="BL55" s="383">
        <f t="shared" si="22"/>
        <v>16.069489685124864</v>
      </c>
      <c r="BM55" s="96"/>
      <c r="BN55" s="97"/>
      <c r="BO55" s="57">
        <f t="shared" si="0"/>
        <v>33</v>
      </c>
      <c r="BP55" s="122">
        <f t="shared" si="1"/>
        <v>0</v>
      </c>
      <c r="BQ55" s="448">
        <f t="shared" si="23"/>
        <v>0</v>
      </c>
      <c r="BR55" s="449" t="str">
        <f t="shared" si="53"/>
        <v>C</v>
      </c>
      <c r="BS55" s="449">
        <f t="shared" si="24"/>
        <v>0</v>
      </c>
      <c r="BT55" s="450" t="str">
        <f t="shared" si="53"/>
        <v>C</v>
      </c>
      <c r="BU55" s="448">
        <f>BG55/$BU$22*100</f>
        <v>0</v>
      </c>
      <c r="BV55" s="449">
        <f t="shared" si="26"/>
        <v>0</v>
      </c>
      <c r="BW55" s="449">
        <f t="shared" si="27"/>
        <v>0</v>
      </c>
      <c r="BX55" s="450">
        <f t="shared" si="28"/>
        <v>0</v>
      </c>
      <c r="BY55" s="414">
        <f t="shared" si="29"/>
        <v>0</v>
      </c>
      <c r="BZ55" s="434">
        <f t="shared" si="30"/>
        <v>0</v>
      </c>
      <c r="CA55" s="414">
        <f t="shared" si="31"/>
        <v>0</v>
      </c>
      <c r="CB55" s="435">
        <f t="shared" si="32"/>
        <v>0</v>
      </c>
      <c r="CC55" s="436">
        <f t="shared" si="33"/>
        <v>0</v>
      </c>
      <c r="CD55" s="435">
        <f t="shared" si="34"/>
        <v>0</v>
      </c>
      <c r="CE55" s="436">
        <f t="shared" si="35"/>
        <v>0</v>
      </c>
      <c r="CF55" s="435">
        <f t="shared" si="36"/>
        <v>0</v>
      </c>
      <c r="CG55" s="436">
        <f t="shared" si="37"/>
        <v>0</v>
      </c>
      <c r="CH55" s="435">
        <f t="shared" si="38"/>
        <v>0</v>
      </c>
      <c r="CI55" s="436">
        <f t="shared" si="39"/>
        <v>0</v>
      </c>
      <c r="CJ55" s="434">
        <f t="shared" si="40"/>
        <v>0</v>
      </c>
      <c r="CK55" s="414">
        <f t="shared" si="41"/>
        <v>0</v>
      </c>
      <c r="CL55" s="435">
        <f t="shared" si="42"/>
        <v>0</v>
      </c>
      <c r="CM55" s="436">
        <f t="shared" si="43"/>
        <v>0</v>
      </c>
      <c r="CN55" s="435">
        <f t="shared" si="44"/>
        <v>0</v>
      </c>
      <c r="CO55" s="437">
        <f t="shared" si="45"/>
        <v>0</v>
      </c>
      <c r="CP55" s="435">
        <f t="shared" si="46"/>
        <v>0</v>
      </c>
      <c r="CQ55" s="437">
        <f t="shared" si="47"/>
        <v>0</v>
      </c>
      <c r="CR55" s="435">
        <f t="shared" si="48"/>
        <v>0</v>
      </c>
      <c r="CS55" s="437">
        <f t="shared" si="49"/>
        <v>0</v>
      </c>
      <c r="CT55" s="435">
        <f t="shared" si="50"/>
        <v>0</v>
      </c>
      <c r="CU55" s="436">
        <f t="shared" si="51"/>
        <v>0</v>
      </c>
      <c r="CV55" s="434">
        <f t="shared" si="52"/>
        <v>0</v>
      </c>
      <c r="CW55" s="307"/>
      <c r="CX55" s="132"/>
      <c r="CY55" s="132"/>
      <c r="CZ55" s="132"/>
      <c r="DA55" s="132"/>
      <c r="DB55" s="132"/>
      <c r="DC55" s="132"/>
      <c r="DD55" s="132"/>
      <c r="DE55" s="132"/>
      <c r="DF55" s="132"/>
      <c r="DG55" s="132"/>
      <c r="DH55" s="132"/>
      <c r="DI55" s="132"/>
      <c r="DJ55" s="458">
        <v>33</v>
      </c>
      <c r="DK55" s="231">
        <f t="shared" si="3"/>
        <v>33</v>
      </c>
      <c r="DL55" s="234">
        <f t="shared" si="4"/>
        <v>0</v>
      </c>
      <c r="DM55" s="118">
        <f t="shared" si="5"/>
        <v>0</v>
      </c>
      <c r="DN55" s="119">
        <f t="shared" si="6"/>
        <v>16.069489685124864</v>
      </c>
      <c r="DO55" s="150"/>
      <c r="DP55" s="136"/>
      <c r="DQ55" s="150"/>
      <c r="DR55" s="136"/>
      <c r="DS55" s="150"/>
      <c r="DT55" s="150"/>
      <c r="DU55" s="150"/>
      <c r="EC55" s="133">
        <f t="shared" si="7"/>
        <v>33</v>
      </c>
      <c r="ED55" s="239">
        <f t="shared" si="8"/>
        <v>0</v>
      </c>
      <c r="EE55" s="120">
        <f t="shared" si="9"/>
        <v>0</v>
      </c>
      <c r="EF55" s="121">
        <f t="shared" si="10"/>
        <v>0</v>
      </c>
      <c r="EG55" s="104">
        <f t="shared" si="11"/>
        <v>0</v>
      </c>
    </row>
    <row r="56" spans="1:137" ht="13.2" customHeight="1" x14ac:dyDescent="0.2">
      <c r="A56" s="141">
        <v>34</v>
      </c>
      <c r="B56" s="142"/>
      <c r="C56" s="108">
        <f>アンケート集計!U37</f>
        <v>0</v>
      </c>
      <c r="D56" s="369" t="str">
        <f t="shared" si="12"/>
        <v>C</v>
      </c>
      <c r="E56" s="144"/>
      <c r="F56" s="145"/>
      <c r="G56" s="145"/>
      <c r="H56" s="145"/>
      <c r="I56" s="250"/>
      <c r="J56" s="144"/>
      <c r="K56" s="145"/>
      <c r="L56" s="145"/>
      <c r="M56" s="276"/>
      <c r="N56" s="260"/>
      <c r="O56" s="145"/>
      <c r="P56" s="145"/>
      <c r="Q56" s="250"/>
      <c r="R56" s="275"/>
      <c r="S56" s="145"/>
      <c r="T56" s="145"/>
      <c r="U56" s="145"/>
      <c r="V56" s="276"/>
      <c r="W56" s="260"/>
      <c r="X56" s="145"/>
      <c r="Y56" s="250"/>
      <c r="Z56" s="275"/>
      <c r="AA56" s="145"/>
      <c r="AB56" s="145"/>
      <c r="AC56" s="250"/>
      <c r="AD56" s="144"/>
      <c r="AE56" s="145"/>
      <c r="AF56" s="145"/>
      <c r="AG56" s="145"/>
      <c r="AH56" s="276"/>
      <c r="AI56" s="275"/>
      <c r="AJ56" s="145"/>
      <c r="AK56" s="145"/>
      <c r="AL56" s="276"/>
      <c r="AM56" s="260"/>
      <c r="AN56" s="145"/>
      <c r="AO56" s="250"/>
      <c r="AP56" s="275"/>
      <c r="AQ56" s="145"/>
      <c r="AR56" s="276"/>
      <c r="AS56" s="275"/>
      <c r="AT56" s="145"/>
      <c r="AU56" s="110"/>
      <c r="AV56" s="110"/>
      <c r="AW56" s="272"/>
      <c r="AX56" s="258"/>
      <c r="AY56" s="110"/>
      <c r="AZ56" s="110"/>
      <c r="BA56" s="110"/>
      <c r="BB56" s="111"/>
      <c r="BC56" s="112">
        <f t="shared" si="13"/>
        <v>0</v>
      </c>
      <c r="BD56" s="368" t="str">
        <f t="shared" si="14"/>
        <v>C</v>
      </c>
      <c r="BE56" s="113">
        <f t="shared" si="15"/>
        <v>0</v>
      </c>
      <c r="BF56" s="369" t="str">
        <f t="shared" si="16"/>
        <v>C</v>
      </c>
      <c r="BG56" s="112">
        <f t="shared" si="17"/>
        <v>0</v>
      </c>
      <c r="BH56" s="113">
        <f t="shared" si="18"/>
        <v>0</v>
      </c>
      <c r="BI56" s="113">
        <f t="shared" si="19"/>
        <v>0</v>
      </c>
      <c r="BJ56" s="115">
        <f t="shared" si="20"/>
        <v>0</v>
      </c>
      <c r="BK56" s="116">
        <f t="shared" si="21"/>
        <v>0</v>
      </c>
      <c r="BL56" s="382">
        <f t="shared" si="22"/>
        <v>16.069489685124864</v>
      </c>
      <c r="BM56" s="96"/>
      <c r="BN56" s="97"/>
      <c r="BO56" s="106">
        <f t="shared" si="0"/>
        <v>34</v>
      </c>
      <c r="BP56" s="107">
        <f t="shared" si="1"/>
        <v>0</v>
      </c>
      <c r="BQ56" s="439">
        <f t="shared" si="23"/>
        <v>0</v>
      </c>
      <c r="BR56" s="440" t="str">
        <f t="shared" si="53"/>
        <v>C</v>
      </c>
      <c r="BS56" s="440">
        <f t="shared" si="24"/>
        <v>0</v>
      </c>
      <c r="BT56" s="441" t="str">
        <f t="shared" si="53"/>
        <v>C</v>
      </c>
      <c r="BU56" s="439">
        <f t="shared" si="25"/>
        <v>0</v>
      </c>
      <c r="BV56" s="440">
        <f t="shared" si="26"/>
        <v>0</v>
      </c>
      <c r="BW56" s="440">
        <f t="shared" si="27"/>
        <v>0</v>
      </c>
      <c r="BX56" s="441">
        <f t="shared" si="28"/>
        <v>0</v>
      </c>
      <c r="BY56" s="442">
        <f t="shared" si="29"/>
        <v>0</v>
      </c>
      <c r="BZ56" s="443">
        <f t="shared" si="30"/>
        <v>0</v>
      </c>
      <c r="CA56" s="442">
        <f t="shared" si="31"/>
        <v>0</v>
      </c>
      <c r="CB56" s="444">
        <f t="shared" si="32"/>
        <v>0</v>
      </c>
      <c r="CC56" s="445">
        <f t="shared" si="33"/>
        <v>0</v>
      </c>
      <c r="CD56" s="444">
        <f t="shared" si="34"/>
        <v>0</v>
      </c>
      <c r="CE56" s="445">
        <f t="shared" si="35"/>
        <v>0</v>
      </c>
      <c r="CF56" s="444">
        <f t="shared" si="36"/>
        <v>0</v>
      </c>
      <c r="CG56" s="445">
        <f t="shared" si="37"/>
        <v>0</v>
      </c>
      <c r="CH56" s="444">
        <f t="shared" si="38"/>
        <v>0</v>
      </c>
      <c r="CI56" s="445">
        <f t="shared" si="39"/>
        <v>0</v>
      </c>
      <c r="CJ56" s="443">
        <f t="shared" si="40"/>
        <v>0</v>
      </c>
      <c r="CK56" s="442">
        <f t="shared" si="41"/>
        <v>0</v>
      </c>
      <c r="CL56" s="444">
        <f t="shared" si="42"/>
        <v>0</v>
      </c>
      <c r="CM56" s="445">
        <f t="shared" si="43"/>
        <v>0</v>
      </c>
      <c r="CN56" s="444">
        <f t="shared" si="44"/>
        <v>0</v>
      </c>
      <c r="CO56" s="446">
        <f t="shared" si="45"/>
        <v>0</v>
      </c>
      <c r="CP56" s="444">
        <f t="shared" si="46"/>
        <v>0</v>
      </c>
      <c r="CQ56" s="446">
        <f t="shared" si="47"/>
        <v>0</v>
      </c>
      <c r="CR56" s="444">
        <f t="shared" si="48"/>
        <v>0</v>
      </c>
      <c r="CS56" s="446">
        <f t="shared" si="49"/>
        <v>0</v>
      </c>
      <c r="CT56" s="444">
        <f t="shared" si="50"/>
        <v>0</v>
      </c>
      <c r="CU56" s="445">
        <f t="shared" si="51"/>
        <v>0</v>
      </c>
      <c r="CV56" s="443">
        <f t="shared" si="52"/>
        <v>0</v>
      </c>
      <c r="CW56" s="307"/>
      <c r="CX56" s="132"/>
      <c r="CY56" s="132"/>
      <c r="CZ56" s="132"/>
      <c r="DA56" s="132"/>
      <c r="DB56" s="132"/>
      <c r="DC56" s="132"/>
      <c r="DD56" s="132"/>
      <c r="DE56" s="132"/>
      <c r="DF56" s="132"/>
      <c r="DG56" s="132"/>
      <c r="DH56" s="132"/>
      <c r="DI56" s="132"/>
      <c r="DJ56" s="458">
        <v>34</v>
      </c>
      <c r="DK56" s="231">
        <f t="shared" si="3"/>
        <v>34</v>
      </c>
      <c r="DL56" s="234">
        <f t="shared" si="4"/>
        <v>0</v>
      </c>
      <c r="DM56" s="118">
        <f t="shared" si="5"/>
        <v>0</v>
      </c>
      <c r="DN56" s="119">
        <f t="shared" si="6"/>
        <v>16.069489685124864</v>
      </c>
      <c r="DO56" s="150"/>
      <c r="DP56" s="16"/>
      <c r="DQ56" s="140"/>
      <c r="DR56" s="150"/>
      <c r="DS56" s="150"/>
      <c r="DT56" s="150"/>
      <c r="DU56" s="150"/>
      <c r="DW56" s="140"/>
      <c r="EC56" s="133">
        <f t="shared" si="7"/>
        <v>34</v>
      </c>
      <c r="ED56" s="239">
        <f t="shared" si="8"/>
        <v>0</v>
      </c>
      <c r="EE56" s="120">
        <f t="shared" si="9"/>
        <v>0</v>
      </c>
      <c r="EF56" s="121">
        <f t="shared" si="10"/>
        <v>0</v>
      </c>
      <c r="EG56" s="104">
        <f t="shared" si="11"/>
        <v>0</v>
      </c>
    </row>
    <row r="57" spans="1:137" ht="13.2" customHeight="1" x14ac:dyDescent="0.2">
      <c r="A57" s="73">
        <v>35</v>
      </c>
      <c r="B57" s="147"/>
      <c r="C57" s="123">
        <f>アンケート集計!U38</f>
        <v>0</v>
      </c>
      <c r="D57" s="21" t="str">
        <f t="shared" si="12"/>
        <v>C</v>
      </c>
      <c r="E57" s="148"/>
      <c r="F57" s="149"/>
      <c r="G57" s="149"/>
      <c r="H57" s="149"/>
      <c r="I57" s="251"/>
      <c r="J57" s="148"/>
      <c r="K57" s="149"/>
      <c r="L57" s="149"/>
      <c r="M57" s="278"/>
      <c r="N57" s="261"/>
      <c r="O57" s="149"/>
      <c r="P57" s="149"/>
      <c r="Q57" s="251"/>
      <c r="R57" s="277"/>
      <c r="S57" s="149"/>
      <c r="T57" s="149"/>
      <c r="U57" s="149"/>
      <c r="V57" s="278"/>
      <c r="W57" s="261"/>
      <c r="X57" s="149"/>
      <c r="Y57" s="251"/>
      <c r="Z57" s="277"/>
      <c r="AA57" s="149"/>
      <c r="AB57" s="149"/>
      <c r="AC57" s="251"/>
      <c r="AD57" s="148"/>
      <c r="AE57" s="149"/>
      <c r="AF57" s="149"/>
      <c r="AG57" s="149"/>
      <c r="AH57" s="278"/>
      <c r="AI57" s="277"/>
      <c r="AJ57" s="149"/>
      <c r="AK57" s="149"/>
      <c r="AL57" s="278"/>
      <c r="AM57" s="261"/>
      <c r="AN57" s="149"/>
      <c r="AO57" s="251"/>
      <c r="AP57" s="277"/>
      <c r="AQ57" s="149"/>
      <c r="AR57" s="278"/>
      <c r="AS57" s="277"/>
      <c r="AT57" s="149"/>
      <c r="AU57" s="125"/>
      <c r="AV57" s="125"/>
      <c r="AW57" s="274"/>
      <c r="AX57" s="259"/>
      <c r="AY57" s="125"/>
      <c r="AZ57" s="125"/>
      <c r="BA57" s="125"/>
      <c r="BB57" s="126"/>
      <c r="BC57" s="127">
        <f t="shared" si="13"/>
        <v>0</v>
      </c>
      <c r="BD57" s="22" t="str">
        <f t="shared" si="14"/>
        <v>C</v>
      </c>
      <c r="BE57" s="128">
        <f t="shared" si="15"/>
        <v>0</v>
      </c>
      <c r="BF57" s="21" t="str">
        <f t="shared" si="16"/>
        <v>C</v>
      </c>
      <c r="BG57" s="127">
        <f t="shared" si="17"/>
        <v>0</v>
      </c>
      <c r="BH57" s="128">
        <f t="shared" si="18"/>
        <v>0</v>
      </c>
      <c r="BI57" s="128">
        <f t="shared" si="19"/>
        <v>0</v>
      </c>
      <c r="BJ57" s="114">
        <f t="shared" si="20"/>
        <v>0</v>
      </c>
      <c r="BK57" s="129">
        <f t="shared" si="21"/>
        <v>0</v>
      </c>
      <c r="BL57" s="383">
        <f t="shared" si="22"/>
        <v>16.069489685124864</v>
      </c>
      <c r="BM57" s="96"/>
      <c r="BN57" s="97"/>
      <c r="BO57" s="57">
        <f t="shared" si="0"/>
        <v>35</v>
      </c>
      <c r="BP57" s="122">
        <f t="shared" si="1"/>
        <v>0</v>
      </c>
      <c r="BQ57" s="448">
        <f t="shared" si="23"/>
        <v>0</v>
      </c>
      <c r="BR57" s="449" t="str">
        <f t="shared" si="53"/>
        <v>C</v>
      </c>
      <c r="BS57" s="449">
        <f t="shared" si="24"/>
        <v>0</v>
      </c>
      <c r="BT57" s="450" t="str">
        <f t="shared" si="53"/>
        <v>C</v>
      </c>
      <c r="BU57" s="448">
        <f t="shared" si="25"/>
        <v>0</v>
      </c>
      <c r="BV57" s="449">
        <f t="shared" si="26"/>
        <v>0</v>
      </c>
      <c r="BW57" s="449">
        <f t="shared" si="27"/>
        <v>0</v>
      </c>
      <c r="BX57" s="450">
        <f t="shared" si="28"/>
        <v>0</v>
      </c>
      <c r="BY57" s="414">
        <f t="shared" si="29"/>
        <v>0</v>
      </c>
      <c r="BZ57" s="434">
        <f t="shared" si="30"/>
        <v>0</v>
      </c>
      <c r="CA57" s="414">
        <f t="shared" si="31"/>
        <v>0</v>
      </c>
      <c r="CB57" s="435">
        <f t="shared" si="32"/>
        <v>0</v>
      </c>
      <c r="CC57" s="436">
        <f t="shared" si="33"/>
        <v>0</v>
      </c>
      <c r="CD57" s="435">
        <f t="shared" si="34"/>
        <v>0</v>
      </c>
      <c r="CE57" s="436">
        <f t="shared" si="35"/>
        <v>0</v>
      </c>
      <c r="CF57" s="435">
        <f t="shared" si="36"/>
        <v>0</v>
      </c>
      <c r="CG57" s="436">
        <f t="shared" si="37"/>
        <v>0</v>
      </c>
      <c r="CH57" s="435">
        <f t="shared" si="38"/>
        <v>0</v>
      </c>
      <c r="CI57" s="436">
        <f t="shared" si="39"/>
        <v>0</v>
      </c>
      <c r="CJ57" s="434">
        <f t="shared" si="40"/>
        <v>0</v>
      </c>
      <c r="CK57" s="414">
        <f t="shared" si="41"/>
        <v>0</v>
      </c>
      <c r="CL57" s="435">
        <f t="shared" si="42"/>
        <v>0</v>
      </c>
      <c r="CM57" s="436">
        <f t="shared" si="43"/>
        <v>0</v>
      </c>
      <c r="CN57" s="435">
        <f t="shared" si="44"/>
        <v>0</v>
      </c>
      <c r="CO57" s="437">
        <f t="shared" si="45"/>
        <v>0</v>
      </c>
      <c r="CP57" s="435">
        <f t="shared" si="46"/>
        <v>0</v>
      </c>
      <c r="CQ57" s="437">
        <f t="shared" si="47"/>
        <v>0</v>
      </c>
      <c r="CR57" s="435">
        <f t="shared" si="48"/>
        <v>0</v>
      </c>
      <c r="CS57" s="437">
        <f t="shared" si="49"/>
        <v>0</v>
      </c>
      <c r="CT57" s="435">
        <f t="shared" si="50"/>
        <v>0</v>
      </c>
      <c r="CU57" s="436">
        <f t="shared" si="51"/>
        <v>0</v>
      </c>
      <c r="CV57" s="434">
        <f t="shared" si="52"/>
        <v>0</v>
      </c>
      <c r="CW57" s="307"/>
      <c r="CX57" s="132"/>
      <c r="CY57" s="132"/>
      <c r="CZ57" s="132"/>
      <c r="DA57" s="132"/>
      <c r="DB57" s="132"/>
      <c r="DC57" s="132"/>
      <c r="DD57" s="132"/>
      <c r="DE57" s="132"/>
      <c r="DF57" s="132"/>
      <c r="DG57" s="132"/>
      <c r="DH57" s="132"/>
      <c r="DI57" s="132"/>
      <c r="DJ57" s="458">
        <v>35</v>
      </c>
      <c r="DK57" s="231">
        <f t="shared" si="3"/>
        <v>35</v>
      </c>
      <c r="DL57" s="234">
        <f t="shared" si="4"/>
        <v>0</v>
      </c>
      <c r="DM57" s="118">
        <f t="shared" si="5"/>
        <v>0</v>
      </c>
      <c r="DN57" s="119">
        <f t="shared" si="6"/>
        <v>16.069489685124864</v>
      </c>
      <c r="DO57" s="150"/>
      <c r="DP57" s="16"/>
      <c r="DQ57" s="16"/>
      <c r="DR57" s="16"/>
      <c r="DS57" s="16"/>
      <c r="DT57" s="16"/>
      <c r="DU57" s="16"/>
      <c r="EC57" s="133">
        <f t="shared" si="7"/>
        <v>35</v>
      </c>
      <c r="ED57" s="239">
        <f t="shared" si="8"/>
        <v>0</v>
      </c>
      <c r="EE57" s="120">
        <f t="shared" si="9"/>
        <v>0</v>
      </c>
      <c r="EF57" s="121">
        <f t="shared" si="10"/>
        <v>0</v>
      </c>
      <c r="EG57" s="104">
        <f t="shared" si="11"/>
        <v>0</v>
      </c>
    </row>
    <row r="58" spans="1:137" ht="13.2" customHeight="1" x14ac:dyDescent="0.2">
      <c r="A58" s="141">
        <v>36</v>
      </c>
      <c r="B58" s="142"/>
      <c r="C58" s="108">
        <f>アンケート集計!U39</f>
        <v>0</v>
      </c>
      <c r="D58" s="369" t="str">
        <f t="shared" si="12"/>
        <v>C</v>
      </c>
      <c r="E58" s="144"/>
      <c r="F58" s="145"/>
      <c r="G58" s="145"/>
      <c r="H58" s="145"/>
      <c r="I58" s="250"/>
      <c r="J58" s="144"/>
      <c r="K58" s="145"/>
      <c r="L58" s="145"/>
      <c r="M58" s="276"/>
      <c r="N58" s="260"/>
      <c r="O58" s="145"/>
      <c r="P58" s="145"/>
      <c r="Q58" s="250"/>
      <c r="R58" s="275"/>
      <c r="S58" s="145"/>
      <c r="T58" s="145"/>
      <c r="U58" s="145"/>
      <c r="V58" s="276"/>
      <c r="W58" s="260"/>
      <c r="X58" s="145"/>
      <c r="Y58" s="250"/>
      <c r="Z58" s="275"/>
      <c r="AA58" s="145"/>
      <c r="AB58" s="145"/>
      <c r="AC58" s="250"/>
      <c r="AD58" s="144"/>
      <c r="AE58" s="145"/>
      <c r="AF58" s="145"/>
      <c r="AG58" s="145"/>
      <c r="AH58" s="276"/>
      <c r="AI58" s="275"/>
      <c r="AJ58" s="145"/>
      <c r="AK58" s="145"/>
      <c r="AL58" s="276"/>
      <c r="AM58" s="260"/>
      <c r="AN58" s="145"/>
      <c r="AO58" s="250"/>
      <c r="AP58" s="275"/>
      <c r="AQ58" s="145"/>
      <c r="AR58" s="276"/>
      <c r="AS58" s="275"/>
      <c r="AT58" s="145"/>
      <c r="AU58" s="110"/>
      <c r="AV58" s="110"/>
      <c r="AW58" s="272"/>
      <c r="AX58" s="258"/>
      <c r="AY58" s="110"/>
      <c r="AZ58" s="110"/>
      <c r="BA58" s="110"/>
      <c r="BB58" s="111"/>
      <c r="BC58" s="112">
        <f t="shared" si="13"/>
        <v>0</v>
      </c>
      <c r="BD58" s="368" t="str">
        <f t="shared" si="14"/>
        <v>C</v>
      </c>
      <c r="BE58" s="113">
        <f t="shared" si="15"/>
        <v>0</v>
      </c>
      <c r="BF58" s="369" t="str">
        <f t="shared" si="16"/>
        <v>C</v>
      </c>
      <c r="BG58" s="112">
        <f t="shared" si="17"/>
        <v>0</v>
      </c>
      <c r="BH58" s="113">
        <f t="shared" si="18"/>
        <v>0</v>
      </c>
      <c r="BI58" s="113">
        <f t="shared" si="19"/>
        <v>0</v>
      </c>
      <c r="BJ58" s="115">
        <f t="shared" si="20"/>
        <v>0</v>
      </c>
      <c r="BK58" s="116">
        <f t="shared" si="21"/>
        <v>0</v>
      </c>
      <c r="BL58" s="382">
        <f t="shared" si="22"/>
        <v>16.069489685124864</v>
      </c>
      <c r="BM58" s="96"/>
      <c r="BN58" s="97"/>
      <c r="BO58" s="106">
        <f t="shared" si="0"/>
        <v>36</v>
      </c>
      <c r="BP58" s="107">
        <f t="shared" si="1"/>
        <v>0</v>
      </c>
      <c r="BQ58" s="439">
        <f t="shared" si="23"/>
        <v>0</v>
      </c>
      <c r="BR58" s="440" t="str">
        <f t="shared" si="53"/>
        <v>C</v>
      </c>
      <c r="BS58" s="440">
        <f t="shared" si="24"/>
        <v>0</v>
      </c>
      <c r="BT58" s="441" t="str">
        <f t="shared" si="53"/>
        <v>C</v>
      </c>
      <c r="BU58" s="439">
        <f t="shared" si="25"/>
        <v>0</v>
      </c>
      <c r="BV58" s="440">
        <f t="shared" si="26"/>
        <v>0</v>
      </c>
      <c r="BW58" s="440">
        <f t="shared" si="27"/>
        <v>0</v>
      </c>
      <c r="BX58" s="441">
        <f t="shared" si="28"/>
        <v>0</v>
      </c>
      <c r="BY58" s="442">
        <f t="shared" si="29"/>
        <v>0</v>
      </c>
      <c r="BZ58" s="443">
        <f t="shared" si="30"/>
        <v>0</v>
      </c>
      <c r="CA58" s="442">
        <f t="shared" si="31"/>
        <v>0</v>
      </c>
      <c r="CB58" s="444">
        <f t="shared" si="32"/>
        <v>0</v>
      </c>
      <c r="CC58" s="445">
        <f t="shared" si="33"/>
        <v>0</v>
      </c>
      <c r="CD58" s="444">
        <f t="shared" si="34"/>
        <v>0</v>
      </c>
      <c r="CE58" s="445">
        <f t="shared" si="35"/>
        <v>0</v>
      </c>
      <c r="CF58" s="444">
        <f t="shared" si="36"/>
        <v>0</v>
      </c>
      <c r="CG58" s="445">
        <f t="shared" si="37"/>
        <v>0</v>
      </c>
      <c r="CH58" s="444">
        <f t="shared" si="38"/>
        <v>0</v>
      </c>
      <c r="CI58" s="445">
        <f t="shared" si="39"/>
        <v>0</v>
      </c>
      <c r="CJ58" s="443">
        <f t="shared" si="40"/>
        <v>0</v>
      </c>
      <c r="CK58" s="442">
        <f t="shared" si="41"/>
        <v>0</v>
      </c>
      <c r="CL58" s="444">
        <f t="shared" si="42"/>
        <v>0</v>
      </c>
      <c r="CM58" s="445">
        <f t="shared" si="43"/>
        <v>0</v>
      </c>
      <c r="CN58" s="444">
        <f t="shared" si="44"/>
        <v>0</v>
      </c>
      <c r="CO58" s="446">
        <f t="shared" si="45"/>
        <v>0</v>
      </c>
      <c r="CP58" s="444">
        <f t="shared" si="46"/>
        <v>0</v>
      </c>
      <c r="CQ58" s="446">
        <f t="shared" si="47"/>
        <v>0</v>
      </c>
      <c r="CR58" s="444">
        <f t="shared" si="48"/>
        <v>0</v>
      </c>
      <c r="CS58" s="446">
        <f t="shared" si="49"/>
        <v>0</v>
      </c>
      <c r="CT58" s="444">
        <f t="shared" si="50"/>
        <v>0</v>
      </c>
      <c r="CU58" s="445">
        <f t="shared" si="51"/>
        <v>0</v>
      </c>
      <c r="CV58" s="443">
        <f t="shared" si="52"/>
        <v>0</v>
      </c>
      <c r="CW58" s="307"/>
      <c r="CX58" s="132"/>
      <c r="CY58" s="132"/>
      <c r="CZ58" s="132"/>
      <c r="DA58" s="132"/>
      <c r="DB58" s="132"/>
      <c r="DC58" s="132"/>
      <c r="DD58" s="132"/>
      <c r="DE58" s="132"/>
      <c r="DF58" s="132"/>
      <c r="DG58" s="132"/>
      <c r="DH58" s="132"/>
      <c r="DI58" s="132"/>
      <c r="DJ58" s="458">
        <v>36</v>
      </c>
      <c r="DK58" s="231">
        <f t="shared" si="3"/>
        <v>36</v>
      </c>
      <c r="DL58" s="234">
        <f t="shared" si="4"/>
        <v>0</v>
      </c>
      <c r="DM58" s="118">
        <f t="shared" si="5"/>
        <v>0</v>
      </c>
      <c r="DN58" s="119">
        <f t="shared" si="6"/>
        <v>16.069489685124864</v>
      </c>
      <c r="DO58" s="150"/>
      <c r="DP58" s="16"/>
      <c r="DQ58" s="16"/>
      <c r="DR58" s="16"/>
      <c r="DS58" s="16"/>
      <c r="DT58" s="16"/>
      <c r="DU58" s="16"/>
      <c r="EC58" s="133">
        <f t="shared" si="7"/>
        <v>36</v>
      </c>
      <c r="ED58" s="239">
        <f t="shared" si="8"/>
        <v>0</v>
      </c>
      <c r="EE58" s="120">
        <f t="shared" si="9"/>
        <v>0</v>
      </c>
      <c r="EF58" s="121">
        <f t="shared" si="10"/>
        <v>0</v>
      </c>
      <c r="EG58" s="104">
        <f t="shared" si="11"/>
        <v>0</v>
      </c>
    </row>
    <row r="59" spans="1:137" ht="13.2" customHeight="1" x14ac:dyDescent="0.2">
      <c r="A59" s="73">
        <v>37</v>
      </c>
      <c r="B59" s="147"/>
      <c r="C59" s="123">
        <f>アンケート集計!U40</f>
        <v>0</v>
      </c>
      <c r="D59" s="21" t="str">
        <f t="shared" si="12"/>
        <v>C</v>
      </c>
      <c r="E59" s="148"/>
      <c r="F59" s="149"/>
      <c r="G59" s="149"/>
      <c r="H59" s="149"/>
      <c r="I59" s="251"/>
      <c r="J59" s="148"/>
      <c r="K59" s="149"/>
      <c r="L59" s="149"/>
      <c r="M59" s="278"/>
      <c r="N59" s="261"/>
      <c r="O59" s="149"/>
      <c r="P59" s="149"/>
      <c r="Q59" s="251"/>
      <c r="R59" s="277"/>
      <c r="S59" s="149"/>
      <c r="T59" s="149"/>
      <c r="U59" s="149"/>
      <c r="V59" s="278"/>
      <c r="W59" s="261"/>
      <c r="X59" s="149"/>
      <c r="Y59" s="251"/>
      <c r="Z59" s="277"/>
      <c r="AA59" s="149"/>
      <c r="AB59" s="149"/>
      <c r="AC59" s="251"/>
      <c r="AD59" s="148"/>
      <c r="AE59" s="149"/>
      <c r="AF59" s="149"/>
      <c r="AG59" s="149"/>
      <c r="AH59" s="278"/>
      <c r="AI59" s="277"/>
      <c r="AJ59" s="149"/>
      <c r="AK59" s="149"/>
      <c r="AL59" s="278"/>
      <c r="AM59" s="261"/>
      <c r="AN59" s="149"/>
      <c r="AO59" s="251"/>
      <c r="AP59" s="277"/>
      <c r="AQ59" s="149"/>
      <c r="AR59" s="278"/>
      <c r="AS59" s="277"/>
      <c r="AT59" s="149"/>
      <c r="AU59" s="125"/>
      <c r="AV59" s="125"/>
      <c r="AW59" s="274"/>
      <c r="AX59" s="259"/>
      <c r="AY59" s="125"/>
      <c r="AZ59" s="125"/>
      <c r="BA59" s="125"/>
      <c r="BB59" s="126"/>
      <c r="BC59" s="127">
        <f t="shared" si="13"/>
        <v>0</v>
      </c>
      <c r="BD59" s="22" t="str">
        <f t="shared" si="14"/>
        <v>C</v>
      </c>
      <c r="BE59" s="128">
        <f t="shared" si="15"/>
        <v>0</v>
      </c>
      <c r="BF59" s="21" t="str">
        <f t="shared" si="16"/>
        <v>C</v>
      </c>
      <c r="BG59" s="127">
        <f t="shared" si="17"/>
        <v>0</v>
      </c>
      <c r="BH59" s="128">
        <f t="shared" si="18"/>
        <v>0</v>
      </c>
      <c r="BI59" s="128">
        <f t="shared" si="19"/>
        <v>0</v>
      </c>
      <c r="BJ59" s="114">
        <f t="shared" si="20"/>
        <v>0</v>
      </c>
      <c r="BK59" s="129">
        <f t="shared" si="21"/>
        <v>0</v>
      </c>
      <c r="BL59" s="383">
        <f t="shared" si="22"/>
        <v>16.069489685124864</v>
      </c>
      <c r="BM59" s="96"/>
      <c r="BN59" s="97"/>
      <c r="BO59" s="57">
        <f t="shared" si="0"/>
        <v>37</v>
      </c>
      <c r="BP59" s="122">
        <f t="shared" si="1"/>
        <v>0</v>
      </c>
      <c r="BQ59" s="448">
        <f t="shared" si="23"/>
        <v>0</v>
      </c>
      <c r="BR59" s="449" t="str">
        <f t="shared" si="53"/>
        <v>C</v>
      </c>
      <c r="BS59" s="449">
        <f t="shared" si="24"/>
        <v>0</v>
      </c>
      <c r="BT59" s="450" t="str">
        <f t="shared" si="53"/>
        <v>C</v>
      </c>
      <c r="BU59" s="448">
        <f t="shared" si="25"/>
        <v>0</v>
      </c>
      <c r="BV59" s="449">
        <f t="shared" si="26"/>
        <v>0</v>
      </c>
      <c r="BW59" s="449">
        <f t="shared" si="27"/>
        <v>0</v>
      </c>
      <c r="BX59" s="450">
        <f t="shared" si="28"/>
        <v>0</v>
      </c>
      <c r="BY59" s="414">
        <f t="shared" si="29"/>
        <v>0</v>
      </c>
      <c r="BZ59" s="434">
        <f t="shared" si="30"/>
        <v>0</v>
      </c>
      <c r="CA59" s="414">
        <f t="shared" si="31"/>
        <v>0</v>
      </c>
      <c r="CB59" s="435">
        <f t="shared" si="32"/>
        <v>0</v>
      </c>
      <c r="CC59" s="436">
        <f t="shared" si="33"/>
        <v>0</v>
      </c>
      <c r="CD59" s="435">
        <f t="shared" si="34"/>
        <v>0</v>
      </c>
      <c r="CE59" s="436">
        <f t="shared" si="35"/>
        <v>0</v>
      </c>
      <c r="CF59" s="435">
        <f t="shared" si="36"/>
        <v>0</v>
      </c>
      <c r="CG59" s="436">
        <f t="shared" si="37"/>
        <v>0</v>
      </c>
      <c r="CH59" s="435">
        <f t="shared" si="38"/>
        <v>0</v>
      </c>
      <c r="CI59" s="436">
        <f t="shared" si="39"/>
        <v>0</v>
      </c>
      <c r="CJ59" s="434">
        <f t="shared" si="40"/>
        <v>0</v>
      </c>
      <c r="CK59" s="414">
        <f t="shared" si="41"/>
        <v>0</v>
      </c>
      <c r="CL59" s="435">
        <f t="shared" si="42"/>
        <v>0</v>
      </c>
      <c r="CM59" s="436">
        <f t="shared" si="43"/>
        <v>0</v>
      </c>
      <c r="CN59" s="435">
        <f t="shared" si="44"/>
        <v>0</v>
      </c>
      <c r="CO59" s="437">
        <f t="shared" si="45"/>
        <v>0</v>
      </c>
      <c r="CP59" s="435">
        <f t="shared" si="46"/>
        <v>0</v>
      </c>
      <c r="CQ59" s="437">
        <f t="shared" si="47"/>
        <v>0</v>
      </c>
      <c r="CR59" s="435">
        <f t="shared" si="48"/>
        <v>0</v>
      </c>
      <c r="CS59" s="437">
        <f t="shared" si="49"/>
        <v>0</v>
      </c>
      <c r="CT59" s="435">
        <f t="shared" si="50"/>
        <v>0</v>
      </c>
      <c r="CU59" s="436">
        <f t="shared" si="51"/>
        <v>0</v>
      </c>
      <c r="CV59" s="434">
        <f t="shared" si="52"/>
        <v>0</v>
      </c>
      <c r="CW59" s="307"/>
      <c r="CX59" s="132"/>
      <c r="CY59" s="132"/>
      <c r="CZ59" s="132"/>
      <c r="DA59" s="132"/>
      <c r="DB59" s="132"/>
      <c r="DC59" s="132"/>
      <c r="DD59" s="132"/>
      <c r="DE59" s="132"/>
      <c r="DF59" s="132"/>
      <c r="DG59" s="132"/>
      <c r="DH59" s="132"/>
      <c r="DI59" s="132"/>
      <c r="DJ59" s="458">
        <v>37</v>
      </c>
      <c r="DK59" s="231">
        <f t="shared" si="3"/>
        <v>37</v>
      </c>
      <c r="DL59" s="234">
        <f t="shared" si="4"/>
        <v>0</v>
      </c>
      <c r="DM59" s="118">
        <f t="shared" si="5"/>
        <v>0</v>
      </c>
      <c r="DN59" s="119">
        <f t="shared" si="6"/>
        <v>16.069489685124864</v>
      </c>
      <c r="DO59" s="150"/>
      <c r="DP59" s="150"/>
      <c r="DQ59" s="150"/>
      <c r="DR59" s="150"/>
      <c r="DS59" s="150"/>
      <c r="DT59" s="150"/>
      <c r="DU59" s="150"/>
      <c r="EC59" s="133">
        <f t="shared" si="7"/>
        <v>37</v>
      </c>
      <c r="ED59" s="239">
        <f t="shared" si="8"/>
        <v>0</v>
      </c>
      <c r="EE59" s="120">
        <f t="shared" si="9"/>
        <v>0</v>
      </c>
      <c r="EF59" s="121">
        <f t="shared" si="10"/>
        <v>0</v>
      </c>
      <c r="EG59" s="104">
        <f t="shared" si="11"/>
        <v>0</v>
      </c>
    </row>
    <row r="60" spans="1:137" ht="13.2" customHeight="1" x14ac:dyDescent="0.2">
      <c r="A60" s="141">
        <v>38</v>
      </c>
      <c r="B60" s="142"/>
      <c r="C60" s="108">
        <f>アンケート集計!U41</f>
        <v>0</v>
      </c>
      <c r="D60" s="369" t="str">
        <f t="shared" si="12"/>
        <v>C</v>
      </c>
      <c r="E60" s="144"/>
      <c r="F60" s="145"/>
      <c r="G60" s="145"/>
      <c r="H60" s="145"/>
      <c r="I60" s="250"/>
      <c r="J60" s="144"/>
      <c r="K60" s="145"/>
      <c r="L60" s="145"/>
      <c r="M60" s="276"/>
      <c r="N60" s="260"/>
      <c r="O60" s="145"/>
      <c r="P60" s="145"/>
      <c r="Q60" s="250"/>
      <c r="R60" s="275"/>
      <c r="S60" s="145"/>
      <c r="T60" s="145"/>
      <c r="U60" s="145"/>
      <c r="V60" s="276"/>
      <c r="W60" s="260"/>
      <c r="X60" s="145"/>
      <c r="Y60" s="250"/>
      <c r="Z60" s="275"/>
      <c r="AA60" s="145"/>
      <c r="AB60" s="145"/>
      <c r="AC60" s="250"/>
      <c r="AD60" s="144"/>
      <c r="AE60" s="145"/>
      <c r="AF60" s="145"/>
      <c r="AG60" s="145"/>
      <c r="AH60" s="276"/>
      <c r="AI60" s="275"/>
      <c r="AJ60" s="145"/>
      <c r="AK60" s="145"/>
      <c r="AL60" s="276"/>
      <c r="AM60" s="260"/>
      <c r="AN60" s="145"/>
      <c r="AO60" s="250"/>
      <c r="AP60" s="275"/>
      <c r="AQ60" s="145"/>
      <c r="AR60" s="276"/>
      <c r="AS60" s="275"/>
      <c r="AT60" s="145"/>
      <c r="AU60" s="110"/>
      <c r="AV60" s="110"/>
      <c r="AW60" s="272"/>
      <c r="AX60" s="258"/>
      <c r="AY60" s="110"/>
      <c r="AZ60" s="110"/>
      <c r="BA60" s="110"/>
      <c r="BB60" s="111"/>
      <c r="BC60" s="112">
        <f t="shared" si="13"/>
        <v>0</v>
      </c>
      <c r="BD60" s="368" t="str">
        <f t="shared" si="14"/>
        <v>C</v>
      </c>
      <c r="BE60" s="113">
        <f t="shared" si="15"/>
        <v>0</v>
      </c>
      <c r="BF60" s="369" t="str">
        <f t="shared" si="16"/>
        <v>C</v>
      </c>
      <c r="BG60" s="112">
        <f t="shared" si="17"/>
        <v>0</v>
      </c>
      <c r="BH60" s="113">
        <f t="shared" si="18"/>
        <v>0</v>
      </c>
      <c r="BI60" s="113">
        <f t="shared" si="19"/>
        <v>0</v>
      </c>
      <c r="BJ60" s="115">
        <f t="shared" si="20"/>
        <v>0</v>
      </c>
      <c r="BK60" s="116">
        <f t="shared" si="21"/>
        <v>0</v>
      </c>
      <c r="BL60" s="382">
        <f t="shared" si="22"/>
        <v>16.069489685124864</v>
      </c>
      <c r="BM60" s="96"/>
      <c r="BN60" s="97"/>
      <c r="BO60" s="106">
        <f t="shared" si="0"/>
        <v>38</v>
      </c>
      <c r="BP60" s="107">
        <f t="shared" si="1"/>
        <v>0</v>
      </c>
      <c r="BQ60" s="439">
        <f t="shared" si="23"/>
        <v>0</v>
      </c>
      <c r="BR60" s="440" t="str">
        <f t="shared" si="53"/>
        <v>C</v>
      </c>
      <c r="BS60" s="440">
        <f t="shared" si="24"/>
        <v>0</v>
      </c>
      <c r="BT60" s="441" t="str">
        <f t="shared" si="53"/>
        <v>C</v>
      </c>
      <c r="BU60" s="439">
        <f t="shared" si="25"/>
        <v>0</v>
      </c>
      <c r="BV60" s="440">
        <f t="shared" si="26"/>
        <v>0</v>
      </c>
      <c r="BW60" s="440">
        <f t="shared" si="27"/>
        <v>0</v>
      </c>
      <c r="BX60" s="441">
        <f t="shared" si="28"/>
        <v>0</v>
      </c>
      <c r="BY60" s="442">
        <f t="shared" si="29"/>
        <v>0</v>
      </c>
      <c r="BZ60" s="443">
        <f t="shared" si="30"/>
        <v>0</v>
      </c>
      <c r="CA60" s="442">
        <f t="shared" si="31"/>
        <v>0</v>
      </c>
      <c r="CB60" s="444">
        <f t="shared" si="32"/>
        <v>0</v>
      </c>
      <c r="CC60" s="445">
        <f t="shared" si="33"/>
        <v>0</v>
      </c>
      <c r="CD60" s="444">
        <f t="shared" si="34"/>
        <v>0</v>
      </c>
      <c r="CE60" s="445">
        <f t="shared" si="35"/>
        <v>0</v>
      </c>
      <c r="CF60" s="444">
        <f t="shared" si="36"/>
        <v>0</v>
      </c>
      <c r="CG60" s="445">
        <f t="shared" si="37"/>
        <v>0</v>
      </c>
      <c r="CH60" s="444">
        <f t="shared" si="38"/>
        <v>0</v>
      </c>
      <c r="CI60" s="445">
        <f t="shared" si="39"/>
        <v>0</v>
      </c>
      <c r="CJ60" s="443">
        <f t="shared" si="40"/>
        <v>0</v>
      </c>
      <c r="CK60" s="442">
        <f t="shared" si="41"/>
        <v>0</v>
      </c>
      <c r="CL60" s="444">
        <f t="shared" si="42"/>
        <v>0</v>
      </c>
      <c r="CM60" s="445">
        <f t="shared" si="43"/>
        <v>0</v>
      </c>
      <c r="CN60" s="444">
        <f t="shared" si="44"/>
        <v>0</v>
      </c>
      <c r="CO60" s="446">
        <f t="shared" si="45"/>
        <v>0</v>
      </c>
      <c r="CP60" s="444">
        <f t="shared" si="46"/>
        <v>0</v>
      </c>
      <c r="CQ60" s="446">
        <f t="shared" si="47"/>
        <v>0</v>
      </c>
      <c r="CR60" s="444">
        <f t="shared" si="48"/>
        <v>0</v>
      </c>
      <c r="CS60" s="446">
        <f t="shared" si="49"/>
        <v>0</v>
      </c>
      <c r="CT60" s="444">
        <f t="shared" si="50"/>
        <v>0</v>
      </c>
      <c r="CU60" s="445">
        <f t="shared" si="51"/>
        <v>0</v>
      </c>
      <c r="CV60" s="443">
        <f t="shared" si="52"/>
        <v>0</v>
      </c>
      <c r="CW60" s="307"/>
      <c r="CX60" s="132"/>
      <c r="CY60" s="132"/>
      <c r="CZ60" s="132"/>
      <c r="DA60" s="132"/>
      <c r="DB60" s="132"/>
      <c r="DC60" s="132"/>
      <c r="DD60" s="132"/>
      <c r="DE60" s="132"/>
      <c r="DF60" s="132"/>
      <c r="DG60" s="132"/>
      <c r="DH60" s="132"/>
      <c r="DI60" s="132"/>
      <c r="DJ60" s="458">
        <v>38</v>
      </c>
      <c r="DK60" s="231">
        <f t="shared" si="3"/>
        <v>38</v>
      </c>
      <c r="DL60" s="234">
        <f t="shared" si="4"/>
        <v>0</v>
      </c>
      <c r="DM60" s="118">
        <f t="shared" si="5"/>
        <v>0</v>
      </c>
      <c r="DN60" s="119">
        <f t="shared" si="6"/>
        <v>16.069489685124864</v>
      </c>
      <c r="DO60" s="150"/>
      <c r="DP60" s="150"/>
      <c r="DQ60" s="150"/>
      <c r="DR60" s="150"/>
      <c r="DS60" s="150"/>
      <c r="DT60" s="150"/>
      <c r="DU60" s="150"/>
      <c r="EC60" s="133">
        <f t="shared" si="7"/>
        <v>38</v>
      </c>
      <c r="ED60" s="239">
        <f t="shared" si="8"/>
        <v>0</v>
      </c>
      <c r="EE60" s="120">
        <f t="shared" si="9"/>
        <v>0</v>
      </c>
      <c r="EF60" s="121">
        <f t="shared" si="10"/>
        <v>0</v>
      </c>
      <c r="EG60" s="104">
        <f t="shared" si="11"/>
        <v>0</v>
      </c>
    </row>
    <row r="61" spans="1:137" ht="13.2" customHeight="1" x14ac:dyDescent="0.2">
      <c r="A61" s="73">
        <v>39</v>
      </c>
      <c r="B61" s="147"/>
      <c r="C61" s="123">
        <f>アンケート集計!U42</f>
        <v>0</v>
      </c>
      <c r="D61" s="21" t="str">
        <f t="shared" si="12"/>
        <v>C</v>
      </c>
      <c r="E61" s="148"/>
      <c r="F61" s="149"/>
      <c r="G61" s="149"/>
      <c r="H61" s="149"/>
      <c r="I61" s="251"/>
      <c r="J61" s="148"/>
      <c r="K61" s="149"/>
      <c r="L61" s="149"/>
      <c r="M61" s="278"/>
      <c r="N61" s="261"/>
      <c r="O61" s="149"/>
      <c r="P61" s="149"/>
      <c r="Q61" s="251"/>
      <c r="R61" s="277"/>
      <c r="S61" s="149"/>
      <c r="T61" s="149"/>
      <c r="U61" s="149"/>
      <c r="V61" s="278"/>
      <c r="W61" s="261"/>
      <c r="X61" s="149"/>
      <c r="Y61" s="251"/>
      <c r="Z61" s="277"/>
      <c r="AA61" s="149"/>
      <c r="AB61" s="149"/>
      <c r="AC61" s="251"/>
      <c r="AD61" s="148"/>
      <c r="AE61" s="149"/>
      <c r="AF61" s="149"/>
      <c r="AG61" s="149"/>
      <c r="AH61" s="278"/>
      <c r="AI61" s="277"/>
      <c r="AJ61" s="149"/>
      <c r="AK61" s="149"/>
      <c r="AL61" s="278"/>
      <c r="AM61" s="261"/>
      <c r="AN61" s="149"/>
      <c r="AO61" s="251"/>
      <c r="AP61" s="277"/>
      <c r="AQ61" s="149"/>
      <c r="AR61" s="278"/>
      <c r="AS61" s="277"/>
      <c r="AT61" s="149"/>
      <c r="AU61" s="125"/>
      <c r="AV61" s="125"/>
      <c r="AW61" s="274"/>
      <c r="AX61" s="259"/>
      <c r="AY61" s="125"/>
      <c r="AZ61" s="125"/>
      <c r="BA61" s="125"/>
      <c r="BB61" s="126"/>
      <c r="BC61" s="127">
        <f t="shared" si="13"/>
        <v>0</v>
      </c>
      <c r="BD61" s="22" t="str">
        <f t="shared" si="14"/>
        <v>C</v>
      </c>
      <c r="BE61" s="128">
        <f t="shared" si="15"/>
        <v>0</v>
      </c>
      <c r="BF61" s="21" t="str">
        <f t="shared" si="16"/>
        <v>C</v>
      </c>
      <c r="BG61" s="127">
        <f t="shared" si="17"/>
        <v>0</v>
      </c>
      <c r="BH61" s="128">
        <f t="shared" si="18"/>
        <v>0</v>
      </c>
      <c r="BI61" s="128">
        <f t="shared" si="19"/>
        <v>0</v>
      </c>
      <c r="BJ61" s="114">
        <f t="shared" si="20"/>
        <v>0</v>
      </c>
      <c r="BK61" s="129">
        <f t="shared" si="21"/>
        <v>0</v>
      </c>
      <c r="BL61" s="383">
        <f t="shared" si="22"/>
        <v>16.069489685124864</v>
      </c>
      <c r="BM61" s="96"/>
      <c r="BN61" s="97"/>
      <c r="BO61" s="57">
        <f t="shared" si="0"/>
        <v>39</v>
      </c>
      <c r="BP61" s="122">
        <f t="shared" si="1"/>
        <v>0</v>
      </c>
      <c r="BQ61" s="448">
        <f t="shared" si="23"/>
        <v>0</v>
      </c>
      <c r="BR61" s="449" t="str">
        <f t="shared" si="53"/>
        <v>C</v>
      </c>
      <c r="BS61" s="449">
        <f t="shared" si="24"/>
        <v>0</v>
      </c>
      <c r="BT61" s="450" t="str">
        <f t="shared" si="53"/>
        <v>C</v>
      </c>
      <c r="BU61" s="448">
        <f t="shared" si="25"/>
        <v>0</v>
      </c>
      <c r="BV61" s="449">
        <f t="shared" si="26"/>
        <v>0</v>
      </c>
      <c r="BW61" s="449">
        <f t="shared" si="27"/>
        <v>0</v>
      </c>
      <c r="BX61" s="450">
        <f t="shared" si="28"/>
        <v>0</v>
      </c>
      <c r="BY61" s="414">
        <f t="shared" si="29"/>
        <v>0</v>
      </c>
      <c r="BZ61" s="434">
        <f t="shared" si="30"/>
        <v>0</v>
      </c>
      <c r="CA61" s="414">
        <f t="shared" si="31"/>
        <v>0</v>
      </c>
      <c r="CB61" s="435">
        <f t="shared" si="32"/>
        <v>0</v>
      </c>
      <c r="CC61" s="436">
        <f t="shared" si="33"/>
        <v>0</v>
      </c>
      <c r="CD61" s="435">
        <f t="shared" si="34"/>
        <v>0</v>
      </c>
      <c r="CE61" s="436">
        <f t="shared" si="35"/>
        <v>0</v>
      </c>
      <c r="CF61" s="435">
        <f t="shared" si="36"/>
        <v>0</v>
      </c>
      <c r="CG61" s="436">
        <f t="shared" si="37"/>
        <v>0</v>
      </c>
      <c r="CH61" s="435">
        <f t="shared" si="38"/>
        <v>0</v>
      </c>
      <c r="CI61" s="436">
        <f t="shared" si="39"/>
        <v>0</v>
      </c>
      <c r="CJ61" s="434">
        <f t="shared" si="40"/>
        <v>0</v>
      </c>
      <c r="CK61" s="414">
        <f t="shared" si="41"/>
        <v>0</v>
      </c>
      <c r="CL61" s="435">
        <f t="shared" si="42"/>
        <v>0</v>
      </c>
      <c r="CM61" s="436">
        <f t="shared" si="43"/>
        <v>0</v>
      </c>
      <c r="CN61" s="435">
        <f t="shared" si="44"/>
        <v>0</v>
      </c>
      <c r="CO61" s="437">
        <f t="shared" si="45"/>
        <v>0</v>
      </c>
      <c r="CP61" s="435">
        <f t="shared" si="46"/>
        <v>0</v>
      </c>
      <c r="CQ61" s="437">
        <f t="shared" si="47"/>
        <v>0</v>
      </c>
      <c r="CR61" s="435">
        <f t="shared" si="48"/>
        <v>0</v>
      </c>
      <c r="CS61" s="437">
        <f t="shared" si="49"/>
        <v>0</v>
      </c>
      <c r="CT61" s="435">
        <f t="shared" si="50"/>
        <v>0</v>
      </c>
      <c r="CU61" s="436">
        <f t="shared" si="51"/>
        <v>0</v>
      </c>
      <c r="CV61" s="434">
        <f t="shared" si="52"/>
        <v>0</v>
      </c>
      <c r="CW61" s="307"/>
      <c r="CX61" s="132"/>
      <c r="CY61" s="132"/>
      <c r="CZ61" s="132"/>
      <c r="DA61" s="132"/>
      <c r="DB61" s="132"/>
      <c r="DC61" s="132"/>
      <c r="DD61" s="132"/>
      <c r="DE61" s="132"/>
      <c r="DF61" s="132"/>
      <c r="DG61" s="132"/>
      <c r="DH61" s="132"/>
      <c r="DI61" s="132"/>
      <c r="DJ61" s="458">
        <v>39</v>
      </c>
      <c r="DK61" s="231">
        <f t="shared" si="3"/>
        <v>39</v>
      </c>
      <c r="DL61" s="234">
        <f t="shared" si="4"/>
        <v>0</v>
      </c>
      <c r="DM61" s="118">
        <f t="shared" si="5"/>
        <v>0</v>
      </c>
      <c r="DN61" s="119">
        <f t="shared" si="6"/>
        <v>16.069489685124864</v>
      </c>
      <c r="DO61" s="150"/>
      <c r="DP61" s="150"/>
      <c r="DQ61" s="150"/>
      <c r="DR61" s="150"/>
      <c r="DS61" s="150"/>
      <c r="DT61" s="150"/>
      <c r="DU61" s="150"/>
      <c r="EC61" s="133">
        <f t="shared" si="7"/>
        <v>39</v>
      </c>
      <c r="ED61" s="239">
        <f t="shared" si="8"/>
        <v>0</v>
      </c>
      <c r="EE61" s="120">
        <f t="shared" si="9"/>
        <v>0</v>
      </c>
      <c r="EF61" s="121">
        <f t="shared" si="10"/>
        <v>0</v>
      </c>
      <c r="EG61" s="104">
        <f t="shared" si="11"/>
        <v>0</v>
      </c>
    </row>
    <row r="62" spans="1:137" ht="13.2" customHeight="1" thickBot="1" x14ac:dyDescent="0.25">
      <c r="A62" s="160">
        <v>40</v>
      </c>
      <c r="B62" s="161"/>
      <c r="C62" s="162">
        <f>アンケート集計!U43</f>
        <v>0</v>
      </c>
      <c r="D62" s="371" t="str">
        <f t="shared" si="12"/>
        <v>C</v>
      </c>
      <c r="E62" s="163"/>
      <c r="F62" s="164"/>
      <c r="G62" s="164"/>
      <c r="H62" s="164"/>
      <c r="I62" s="252"/>
      <c r="J62" s="163"/>
      <c r="K62" s="164"/>
      <c r="L62" s="164"/>
      <c r="M62" s="280"/>
      <c r="N62" s="262"/>
      <c r="O62" s="164"/>
      <c r="P62" s="164"/>
      <c r="Q62" s="252"/>
      <c r="R62" s="279"/>
      <c r="S62" s="164"/>
      <c r="T62" s="164"/>
      <c r="U62" s="164"/>
      <c r="V62" s="280"/>
      <c r="W62" s="262"/>
      <c r="X62" s="164"/>
      <c r="Y62" s="252"/>
      <c r="Z62" s="279"/>
      <c r="AA62" s="164"/>
      <c r="AB62" s="164"/>
      <c r="AC62" s="252"/>
      <c r="AD62" s="163"/>
      <c r="AE62" s="164"/>
      <c r="AF62" s="164"/>
      <c r="AG62" s="164"/>
      <c r="AH62" s="280"/>
      <c r="AI62" s="279"/>
      <c r="AJ62" s="164"/>
      <c r="AK62" s="164"/>
      <c r="AL62" s="280"/>
      <c r="AM62" s="262"/>
      <c r="AN62" s="164"/>
      <c r="AO62" s="252"/>
      <c r="AP62" s="279"/>
      <c r="AQ62" s="164"/>
      <c r="AR62" s="280"/>
      <c r="AS62" s="279"/>
      <c r="AT62" s="164"/>
      <c r="AU62" s="145"/>
      <c r="AV62" s="145"/>
      <c r="AW62" s="276"/>
      <c r="AX62" s="260"/>
      <c r="AY62" s="145"/>
      <c r="AZ62" s="145"/>
      <c r="BA62" s="145"/>
      <c r="BB62" s="146"/>
      <c r="BC62" s="165">
        <f t="shared" si="13"/>
        <v>0</v>
      </c>
      <c r="BD62" s="370" t="str">
        <f t="shared" si="14"/>
        <v>C</v>
      </c>
      <c r="BE62" s="166">
        <f t="shared" si="15"/>
        <v>0</v>
      </c>
      <c r="BF62" s="371" t="str">
        <f t="shared" si="16"/>
        <v>C</v>
      </c>
      <c r="BG62" s="165">
        <f t="shared" si="17"/>
        <v>0</v>
      </c>
      <c r="BH62" s="166">
        <f t="shared" si="18"/>
        <v>0</v>
      </c>
      <c r="BI62" s="166">
        <f t="shared" si="19"/>
        <v>0</v>
      </c>
      <c r="BJ62" s="167">
        <f t="shared" si="20"/>
        <v>0</v>
      </c>
      <c r="BK62" s="168">
        <f t="shared" si="21"/>
        <v>0</v>
      </c>
      <c r="BL62" s="385">
        <f t="shared" si="22"/>
        <v>16.069489685124864</v>
      </c>
      <c r="BM62" s="96"/>
      <c r="BN62" s="97"/>
      <c r="BO62" s="106">
        <f t="shared" si="0"/>
        <v>40</v>
      </c>
      <c r="BP62" s="161">
        <f t="shared" si="1"/>
        <v>0</v>
      </c>
      <c r="BQ62" s="451">
        <f t="shared" si="23"/>
        <v>0</v>
      </c>
      <c r="BR62" s="452" t="str">
        <f t="shared" si="53"/>
        <v>C</v>
      </c>
      <c r="BS62" s="452">
        <f t="shared" si="24"/>
        <v>0</v>
      </c>
      <c r="BT62" s="453" t="str">
        <f t="shared" si="53"/>
        <v>C</v>
      </c>
      <c r="BU62" s="451">
        <f t="shared" si="25"/>
        <v>0</v>
      </c>
      <c r="BV62" s="452">
        <f t="shared" si="26"/>
        <v>0</v>
      </c>
      <c r="BW62" s="452">
        <f t="shared" si="27"/>
        <v>0</v>
      </c>
      <c r="BX62" s="453">
        <f t="shared" si="28"/>
        <v>0</v>
      </c>
      <c r="BY62" s="442">
        <f t="shared" si="29"/>
        <v>0</v>
      </c>
      <c r="BZ62" s="443">
        <f t="shared" si="30"/>
        <v>0</v>
      </c>
      <c r="CA62" s="442">
        <f t="shared" si="31"/>
        <v>0</v>
      </c>
      <c r="CB62" s="444">
        <f t="shared" si="32"/>
        <v>0</v>
      </c>
      <c r="CC62" s="445">
        <f t="shared" si="33"/>
        <v>0</v>
      </c>
      <c r="CD62" s="444">
        <f t="shared" si="34"/>
        <v>0</v>
      </c>
      <c r="CE62" s="445">
        <f t="shared" si="35"/>
        <v>0</v>
      </c>
      <c r="CF62" s="444">
        <f t="shared" si="36"/>
        <v>0</v>
      </c>
      <c r="CG62" s="445">
        <f t="shared" si="37"/>
        <v>0</v>
      </c>
      <c r="CH62" s="444">
        <f t="shared" si="38"/>
        <v>0</v>
      </c>
      <c r="CI62" s="445">
        <f t="shared" si="39"/>
        <v>0</v>
      </c>
      <c r="CJ62" s="443">
        <f t="shared" si="40"/>
        <v>0</v>
      </c>
      <c r="CK62" s="442">
        <f t="shared" si="41"/>
        <v>0</v>
      </c>
      <c r="CL62" s="444">
        <f t="shared" si="42"/>
        <v>0</v>
      </c>
      <c r="CM62" s="445">
        <f t="shared" si="43"/>
        <v>0</v>
      </c>
      <c r="CN62" s="444">
        <f t="shared" si="44"/>
        <v>0</v>
      </c>
      <c r="CO62" s="446">
        <f t="shared" si="45"/>
        <v>0</v>
      </c>
      <c r="CP62" s="444">
        <f t="shared" si="46"/>
        <v>0</v>
      </c>
      <c r="CQ62" s="446">
        <f t="shared" si="47"/>
        <v>0</v>
      </c>
      <c r="CR62" s="444">
        <f t="shared" si="48"/>
        <v>0</v>
      </c>
      <c r="CS62" s="446">
        <f t="shared" si="49"/>
        <v>0</v>
      </c>
      <c r="CT62" s="444">
        <f t="shared" si="50"/>
        <v>0</v>
      </c>
      <c r="CU62" s="445">
        <f t="shared" si="51"/>
        <v>0</v>
      </c>
      <c r="CV62" s="443">
        <f t="shared" si="52"/>
        <v>0</v>
      </c>
      <c r="CW62" s="307"/>
      <c r="CX62" s="132"/>
      <c r="CY62" s="132"/>
      <c r="CZ62" s="132"/>
      <c r="DA62" s="132"/>
      <c r="DB62" s="132"/>
      <c r="DC62" s="132"/>
      <c r="DD62" s="132"/>
      <c r="DE62" s="132"/>
      <c r="DF62" s="132"/>
      <c r="DG62" s="132"/>
      <c r="DH62" s="132"/>
      <c r="DI62" s="132"/>
      <c r="DJ62" s="459">
        <v>40</v>
      </c>
      <c r="DK62" s="232">
        <f t="shared" si="3"/>
        <v>40</v>
      </c>
      <c r="DL62" s="235">
        <f t="shared" si="4"/>
        <v>0</v>
      </c>
      <c r="DM62" s="170">
        <f t="shared" si="5"/>
        <v>0</v>
      </c>
      <c r="DN62" s="171">
        <f t="shared" si="6"/>
        <v>16.069489685124864</v>
      </c>
      <c r="DO62" s="150"/>
      <c r="DP62" s="150"/>
      <c r="DQ62" s="150"/>
      <c r="DR62" s="150"/>
      <c r="DS62" s="150"/>
      <c r="DT62" s="150"/>
      <c r="DU62" s="150"/>
      <c r="EC62" s="237">
        <f t="shared" si="7"/>
        <v>40</v>
      </c>
      <c r="ED62" s="240">
        <f t="shared" si="8"/>
        <v>0</v>
      </c>
      <c r="EE62" s="172">
        <f t="shared" si="9"/>
        <v>0</v>
      </c>
      <c r="EF62" s="173">
        <f t="shared" si="10"/>
        <v>0</v>
      </c>
      <c r="EG62" s="871">
        <f t="shared" si="11"/>
        <v>0</v>
      </c>
    </row>
    <row r="63" spans="1:137" ht="13.2" customHeight="1" thickBot="1" x14ac:dyDescent="0.25">
      <c r="A63" s="600" t="s">
        <v>121</v>
      </c>
      <c r="B63" s="601"/>
      <c r="C63" s="601"/>
      <c r="D63" s="467">
        <f>COUNTA(A23:A62)</f>
        <v>40</v>
      </c>
      <c r="E63" s="174">
        <f>SUM(E23:E62)</f>
        <v>0</v>
      </c>
      <c r="F63" s="175">
        <f t="shared" ref="F63:BB63" si="54">SUM(F23:F62)</f>
        <v>0</v>
      </c>
      <c r="G63" s="175">
        <f t="shared" si="54"/>
        <v>0</v>
      </c>
      <c r="H63" s="175">
        <f t="shared" si="54"/>
        <v>0</v>
      </c>
      <c r="I63" s="253">
        <f t="shared" si="54"/>
        <v>0</v>
      </c>
      <c r="J63" s="174">
        <f t="shared" si="54"/>
        <v>0</v>
      </c>
      <c r="K63" s="175">
        <f t="shared" si="54"/>
        <v>0</v>
      </c>
      <c r="L63" s="175">
        <f t="shared" si="54"/>
        <v>0</v>
      </c>
      <c r="M63" s="282">
        <f t="shared" si="54"/>
        <v>0</v>
      </c>
      <c r="N63" s="263">
        <f t="shared" si="54"/>
        <v>0</v>
      </c>
      <c r="O63" s="175">
        <f t="shared" si="54"/>
        <v>0</v>
      </c>
      <c r="P63" s="175">
        <f t="shared" si="54"/>
        <v>0</v>
      </c>
      <c r="Q63" s="253">
        <f t="shared" si="54"/>
        <v>0</v>
      </c>
      <c r="R63" s="281">
        <f t="shared" si="54"/>
        <v>0</v>
      </c>
      <c r="S63" s="175">
        <f t="shared" si="54"/>
        <v>0</v>
      </c>
      <c r="T63" s="175">
        <f t="shared" si="54"/>
        <v>0</v>
      </c>
      <c r="U63" s="175">
        <f t="shared" si="54"/>
        <v>0</v>
      </c>
      <c r="V63" s="282">
        <f t="shared" si="54"/>
        <v>0</v>
      </c>
      <c r="W63" s="263">
        <f t="shared" si="54"/>
        <v>0</v>
      </c>
      <c r="X63" s="175">
        <f t="shared" si="54"/>
        <v>0</v>
      </c>
      <c r="Y63" s="253">
        <f t="shared" si="54"/>
        <v>0</v>
      </c>
      <c r="Z63" s="281">
        <f t="shared" si="54"/>
        <v>0</v>
      </c>
      <c r="AA63" s="175">
        <f t="shared" si="54"/>
        <v>0</v>
      </c>
      <c r="AB63" s="175">
        <f t="shared" si="54"/>
        <v>0</v>
      </c>
      <c r="AC63" s="253">
        <f t="shared" si="54"/>
        <v>0</v>
      </c>
      <c r="AD63" s="174">
        <f t="shared" si="54"/>
        <v>0</v>
      </c>
      <c r="AE63" s="175">
        <f t="shared" si="54"/>
        <v>0</v>
      </c>
      <c r="AF63" s="175">
        <f t="shared" si="54"/>
        <v>0</v>
      </c>
      <c r="AG63" s="175">
        <f t="shared" si="54"/>
        <v>0</v>
      </c>
      <c r="AH63" s="282">
        <f t="shared" si="54"/>
        <v>0</v>
      </c>
      <c r="AI63" s="281">
        <f t="shared" si="54"/>
        <v>0</v>
      </c>
      <c r="AJ63" s="175">
        <f t="shared" si="54"/>
        <v>0</v>
      </c>
      <c r="AK63" s="175">
        <f t="shared" si="54"/>
        <v>0</v>
      </c>
      <c r="AL63" s="282">
        <f t="shared" si="54"/>
        <v>0</v>
      </c>
      <c r="AM63" s="263">
        <f t="shared" si="54"/>
        <v>0</v>
      </c>
      <c r="AN63" s="175">
        <f t="shared" si="54"/>
        <v>0</v>
      </c>
      <c r="AO63" s="253">
        <f t="shared" si="54"/>
        <v>0</v>
      </c>
      <c r="AP63" s="281">
        <f t="shared" si="54"/>
        <v>0</v>
      </c>
      <c r="AQ63" s="175">
        <f t="shared" si="54"/>
        <v>0</v>
      </c>
      <c r="AR63" s="282">
        <f t="shared" si="54"/>
        <v>0</v>
      </c>
      <c r="AS63" s="281">
        <f t="shared" si="54"/>
        <v>0</v>
      </c>
      <c r="AT63" s="175">
        <f t="shared" si="54"/>
        <v>0</v>
      </c>
      <c r="AU63" s="175">
        <f t="shared" si="54"/>
        <v>0</v>
      </c>
      <c r="AV63" s="175">
        <f t="shared" si="54"/>
        <v>0</v>
      </c>
      <c r="AW63" s="282">
        <f t="shared" si="54"/>
        <v>0</v>
      </c>
      <c r="AX63" s="263">
        <f t="shared" si="54"/>
        <v>0</v>
      </c>
      <c r="AY63" s="175">
        <f t="shared" si="54"/>
        <v>0</v>
      </c>
      <c r="AZ63" s="175">
        <f t="shared" si="54"/>
        <v>0</v>
      </c>
      <c r="BA63" s="175">
        <f t="shared" si="54"/>
        <v>0</v>
      </c>
      <c r="BB63" s="176">
        <f t="shared" si="54"/>
        <v>0</v>
      </c>
      <c r="BC63" s="177"/>
      <c r="BD63" s="178"/>
      <c r="BE63" s="179"/>
      <c r="BF63" s="180"/>
      <c r="BG63" s="181"/>
      <c r="BH63" s="179"/>
      <c r="BI63" s="179"/>
      <c r="BJ63" s="178"/>
      <c r="BK63" s="182"/>
      <c r="BL63" s="525" t="s">
        <v>203</v>
      </c>
      <c r="BM63" s="183"/>
      <c r="BO63" s="609" t="s">
        <v>122</v>
      </c>
      <c r="BP63" s="636"/>
      <c r="BQ63" s="221">
        <f>BC64</f>
        <v>0</v>
      </c>
      <c r="BR63" s="194"/>
      <c r="BS63" s="222">
        <f>BE64</f>
        <v>0</v>
      </c>
      <c r="BT63" s="196"/>
      <c r="BU63" s="221">
        <f>BG64</f>
        <v>0</v>
      </c>
      <c r="BV63" s="222">
        <f t="shared" ref="BV63:BX65" si="55">BH64</f>
        <v>0</v>
      </c>
      <c r="BW63" s="222">
        <f t="shared" si="55"/>
        <v>0</v>
      </c>
      <c r="BX63" s="223">
        <f t="shared" si="55"/>
        <v>0</v>
      </c>
      <c r="BY63" s="184"/>
      <c r="BZ63" s="377">
        <f>SUM(BZ23:BZ62)/$D$63</f>
        <v>0</v>
      </c>
      <c r="CA63" s="200"/>
      <c r="CB63" s="377">
        <f t="shared" ref="CB63:CV63" si="56">SUM(CB23:CB62)/$D$63</f>
        <v>0</v>
      </c>
      <c r="CC63" s="202"/>
      <c r="CD63" s="378">
        <f t="shared" si="56"/>
        <v>0</v>
      </c>
      <c r="CE63" s="202"/>
      <c r="CF63" s="378">
        <f t="shared" si="56"/>
        <v>0</v>
      </c>
      <c r="CG63" s="202"/>
      <c r="CH63" s="378">
        <f t="shared" si="56"/>
        <v>0</v>
      </c>
      <c r="CI63" s="202"/>
      <c r="CJ63" s="377">
        <f t="shared" si="56"/>
        <v>0</v>
      </c>
      <c r="CK63" s="200"/>
      <c r="CL63" s="378">
        <f t="shared" si="56"/>
        <v>0</v>
      </c>
      <c r="CM63" s="202"/>
      <c r="CN63" s="378">
        <f t="shared" si="56"/>
        <v>0</v>
      </c>
      <c r="CO63" s="204"/>
      <c r="CP63" s="378">
        <f t="shared" si="56"/>
        <v>0</v>
      </c>
      <c r="CQ63" s="204"/>
      <c r="CR63" s="378">
        <f t="shared" si="56"/>
        <v>0</v>
      </c>
      <c r="CS63" s="205"/>
      <c r="CT63" s="378">
        <f>SUM(CT23:CT62)/$D$63</f>
        <v>0</v>
      </c>
      <c r="CU63" s="202"/>
      <c r="CV63" s="377">
        <f t="shared" si="56"/>
        <v>0</v>
      </c>
      <c r="CW63" s="307"/>
      <c r="CX63" s="132"/>
      <c r="CY63" s="132"/>
      <c r="CZ63" s="132"/>
      <c r="DA63" s="132"/>
      <c r="DB63" s="132"/>
      <c r="DC63" s="132"/>
      <c r="DD63" s="132"/>
      <c r="DE63" s="132"/>
      <c r="DF63" s="132"/>
      <c r="DG63" s="132"/>
      <c r="DH63" s="132"/>
      <c r="DI63" s="132"/>
      <c r="DJ63" s="132"/>
      <c r="DK63" s="137"/>
      <c r="DL63" s="150"/>
      <c r="DM63" s="150"/>
      <c r="DN63" s="150"/>
      <c r="DO63" s="150"/>
      <c r="DP63" s="150"/>
      <c r="DQ63" s="150"/>
      <c r="DR63" s="150"/>
      <c r="DS63" s="150"/>
      <c r="DT63" s="150"/>
      <c r="DU63" s="150"/>
    </row>
    <row r="64" spans="1:137" ht="13.2" customHeight="1" thickBot="1" x14ac:dyDescent="0.25">
      <c r="A64" s="602" t="s">
        <v>123</v>
      </c>
      <c r="B64" s="603"/>
      <c r="C64" s="464">
        <f>SUM(C23:C62)/$D$63/10*100</f>
        <v>0</v>
      </c>
      <c r="D64" s="185"/>
      <c r="E64" s="186">
        <f>E63/$D$63*100</f>
        <v>0</v>
      </c>
      <c r="F64" s="187">
        <f t="shared" ref="F64:BB64" si="57">F63/$D$63*100</f>
        <v>0</v>
      </c>
      <c r="G64" s="187">
        <f t="shared" si="57"/>
        <v>0</v>
      </c>
      <c r="H64" s="187">
        <f t="shared" si="57"/>
        <v>0</v>
      </c>
      <c r="I64" s="254">
        <f t="shared" si="57"/>
        <v>0</v>
      </c>
      <c r="J64" s="186">
        <f t="shared" si="57"/>
        <v>0</v>
      </c>
      <c r="K64" s="187">
        <f t="shared" si="57"/>
        <v>0</v>
      </c>
      <c r="L64" s="187">
        <f t="shared" si="57"/>
        <v>0</v>
      </c>
      <c r="M64" s="284">
        <f t="shared" si="57"/>
        <v>0</v>
      </c>
      <c r="N64" s="264">
        <f t="shared" si="57"/>
        <v>0</v>
      </c>
      <c r="O64" s="187">
        <f t="shared" si="57"/>
        <v>0</v>
      </c>
      <c r="P64" s="187">
        <f t="shared" si="57"/>
        <v>0</v>
      </c>
      <c r="Q64" s="254">
        <f t="shared" si="57"/>
        <v>0</v>
      </c>
      <c r="R64" s="283">
        <f t="shared" si="57"/>
        <v>0</v>
      </c>
      <c r="S64" s="187">
        <f t="shared" si="57"/>
        <v>0</v>
      </c>
      <c r="T64" s="187">
        <f t="shared" si="57"/>
        <v>0</v>
      </c>
      <c r="U64" s="187">
        <f t="shared" si="57"/>
        <v>0</v>
      </c>
      <c r="V64" s="284">
        <f t="shared" si="57"/>
        <v>0</v>
      </c>
      <c r="W64" s="264">
        <f t="shared" si="57"/>
        <v>0</v>
      </c>
      <c r="X64" s="187">
        <f t="shared" si="57"/>
        <v>0</v>
      </c>
      <c r="Y64" s="254">
        <f t="shared" si="57"/>
        <v>0</v>
      </c>
      <c r="Z64" s="283">
        <f t="shared" si="57"/>
        <v>0</v>
      </c>
      <c r="AA64" s="187">
        <f t="shared" si="57"/>
        <v>0</v>
      </c>
      <c r="AB64" s="187">
        <f t="shared" si="57"/>
        <v>0</v>
      </c>
      <c r="AC64" s="254">
        <f t="shared" si="57"/>
        <v>0</v>
      </c>
      <c r="AD64" s="186">
        <f t="shared" si="57"/>
        <v>0</v>
      </c>
      <c r="AE64" s="187">
        <f t="shared" si="57"/>
        <v>0</v>
      </c>
      <c r="AF64" s="187">
        <f t="shared" si="57"/>
        <v>0</v>
      </c>
      <c r="AG64" s="187">
        <f t="shared" si="57"/>
        <v>0</v>
      </c>
      <c r="AH64" s="284">
        <f t="shared" si="57"/>
        <v>0</v>
      </c>
      <c r="AI64" s="283">
        <f t="shared" si="57"/>
        <v>0</v>
      </c>
      <c r="AJ64" s="187">
        <f t="shared" si="57"/>
        <v>0</v>
      </c>
      <c r="AK64" s="187">
        <f t="shared" si="57"/>
        <v>0</v>
      </c>
      <c r="AL64" s="284">
        <f t="shared" si="57"/>
        <v>0</v>
      </c>
      <c r="AM64" s="264">
        <f t="shared" si="57"/>
        <v>0</v>
      </c>
      <c r="AN64" s="187">
        <f t="shared" si="57"/>
        <v>0</v>
      </c>
      <c r="AO64" s="254">
        <f t="shared" si="57"/>
        <v>0</v>
      </c>
      <c r="AP64" s="283">
        <f t="shared" si="57"/>
        <v>0</v>
      </c>
      <c r="AQ64" s="187">
        <f>AQ63/$D$63*100</f>
        <v>0</v>
      </c>
      <c r="AR64" s="284">
        <f t="shared" si="57"/>
        <v>0</v>
      </c>
      <c r="AS64" s="283">
        <f t="shared" si="57"/>
        <v>0</v>
      </c>
      <c r="AT64" s="187">
        <f t="shared" si="57"/>
        <v>0</v>
      </c>
      <c r="AU64" s="187">
        <f t="shared" si="57"/>
        <v>0</v>
      </c>
      <c r="AV64" s="187">
        <f t="shared" si="57"/>
        <v>0</v>
      </c>
      <c r="AW64" s="284">
        <f t="shared" si="57"/>
        <v>0</v>
      </c>
      <c r="AX64" s="264">
        <f t="shared" si="57"/>
        <v>0</v>
      </c>
      <c r="AY64" s="187">
        <f t="shared" si="57"/>
        <v>0</v>
      </c>
      <c r="AZ64" s="187">
        <f t="shared" si="57"/>
        <v>0</v>
      </c>
      <c r="BA64" s="187">
        <f t="shared" si="57"/>
        <v>0</v>
      </c>
      <c r="BB64" s="188">
        <f t="shared" si="57"/>
        <v>0</v>
      </c>
      <c r="BC64" s="224">
        <f>SUM(BC23:BC62)/$D$63/40*100</f>
        <v>0</v>
      </c>
      <c r="BD64" s="225"/>
      <c r="BE64" s="226">
        <f>SUM(BE23:BE62)/$D$63/60*100</f>
        <v>0</v>
      </c>
      <c r="BF64" s="227"/>
      <c r="BG64" s="224">
        <f>SUM(BG23:BG62)/$D$63/40*100</f>
        <v>0</v>
      </c>
      <c r="BH64" s="226">
        <f>SUM(BH23:BH62)/$D$63/20*100</f>
        <v>0</v>
      </c>
      <c r="BI64" s="226">
        <f>SUM(BI23:BI62)/$D$63/20*100</f>
        <v>0</v>
      </c>
      <c r="BJ64" s="228">
        <f>SUM(BJ23:BJ62)/$D$63/20*100</f>
        <v>0</v>
      </c>
      <c r="BK64" s="229">
        <f>SUM(BK23:BK62)/$D$63</f>
        <v>0</v>
      </c>
      <c r="BL64" s="526"/>
      <c r="BM64" s="183"/>
      <c r="BO64" s="555" t="s">
        <v>124</v>
      </c>
      <c r="BP64" s="556"/>
      <c r="BQ64" s="197">
        <f>BC65</f>
        <v>64</v>
      </c>
      <c r="BR64" s="194"/>
      <c r="BS64" s="198">
        <f>BE65</f>
        <v>61.5</v>
      </c>
      <c r="BT64" s="196"/>
      <c r="BU64" s="197">
        <f>BG65</f>
        <v>64</v>
      </c>
      <c r="BV64" s="198">
        <f t="shared" si="55"/>
        <v>70.8</v>
      </c>
      <c r="BW64" s="198">
        <f t="shared" si="55"/>
        <v>56.1</v>
      </c>
      <c r="BX64" s="209">
        <f>BJ65</f>
        <v>57.6</v>
      </c>
      <c r="BY64" s="184"/>
      <c r="BZ64" s="377">
        <v>84.7</v>
      </c>
      <c r="CA64" s="200"/>
      <c r="CB64" s="377">
        <v>73.099999999999994</v>
      </c>
      <c r="CC64" s="202"/>
      <c r="CD64" s="378">
        <v>55.9</v>
      </c>
      <c r="CE64" s="202"/>
      <c r="CF64" s="378">
        <v>58.8</v>
      </c>
      <c r="CG64" s="202"/>
      <c r="CH64" s="378">
        <v>68.2</v>
      </c>
      <c r="CI64" s="202"/>
      <c r="CJ64" s="377">
        <v>66</v>
      </c>
      <c r="CK64" s="200"/>
      <c r="CL64" s="378">
        <v>56.9</v>
      </c>
      <c r="CM64" s="202"/>
      <c r="CN64" s="378">
        <v>56.5</v>
      </c>
      <c r="CO64" s="204"/>
      <c r="CP64" s="378">
        <v>57.4</v>
      </c>
      <c r="CQ64" s="204"/>
      <c r="CR64" s="378">
        <v>54.3</v>
      </c>
      <c r="CS64" s="205"/>
      <c r="CT64" s="378">
        <v>59.4</v>
      </c>
      <c r="CU64" s="202"/>
      <c r="CV64" s="377">
        <v>55.8</v>
      </c>
      <c r="CW64" s="307"/>
      <c r="CX64" s="132"/>
      <c r="CY64" s="132"/>
      <c r="CZ64" s="132"/>
      <c r="DA64" s="132"/>
      <c r="DB64" s="132"/>
      <c r="DC64" s="132"/>
      <c r="DD64" s="132"/>
      <c r="DE64" s="132"/>
      <c r="DF64" s="132"/>
      <c r="DG64" s="132"/>
      <c r="DH64" s="132"/>
      <c r="DI64" s="132"/>
      <c r="DJ64" s="132"/>
      <c r="DK64" s="557" t="s">
        <v>125</v>
      </c>
      <c r="DL64" s="557"/>
      <c r="DM64" s="557"/>
      <c r="DN64" s="557"/>
      <c r="DO64" s="189"/>
      <c r="DP64" s="150"/>
      <c r="DQ64" s="150"/>
      <c r="DR64" s="150"/>
      <c r="DS64" s="150"/>
      <c r="DT64" s="150"/>
      <c r="DU64" s="150"/>
      <c r="EC64" s="243"/>
      <c r="ED64" s="244"/>
      <c r="EE64" s="244"/>
      <c r="EF64" s="244"/>
      <c r="EG64" s="244"/>
    </row>
    <row r="65" spans="1:137" ht="13.2" customHeight="1" thickBot="1" x14ac:dyDescent="0.25">
      <c r="A65" s="555" t="s">
        <v>124</v>
      </c>
      <c r="B65" s="608"/>
      <c r="C65" s="465">
        <v>84.5</v>
      </c>
      <c r="D65" s="190"/>
      <c r="E65" s="191"/>
      <c r="F65" s="192"/>
      <c r="G65" s="192"/>
      <c r="H65" s="192"/>
      <c r="I65" s="192"/>
      <c r="J65" s="192"/>
      <c r="K65" s="192"/>
      <c r="L65" s="192"/>
      <c r="M65" s="192"/>
      <c r="N65" s="192"/>
      <c r="O65" s="192"/>
      <c r="P65" s="192"/>
      <c r="Q65" s="192"/>
      <c r="R65" s="192"/>
      <c r="S65" s="192"/>
      <c r="T65" s="192"/>
      <c r="U65" s="192"/>
      <c r="V65" s="192"/>
      <c r="W65" s="192"/>
      <c r="X65" s="192"/>
      <c r="Y65" s="192"/>
      <c r="Z65" s="192"/>
      <c r="AA65" s="192"/>
      <c r="AB65" s="192"/>
      <c r="AC65" s="192"/>
      <c r="AD65" s="192"/>
      <c r="AE65" s="192"/>
      <c r="AF65" s="192"/>
      <c r="AG65" s="192"/>
      <c r="AH65" s="192"/>
      <c r="AI65" s="192"/>
      <c r="AJ65" s="192"/>
      <c r="AK65" s="192"/>
      <c r="AL65" s="192"/>
      <c r="AM65" s="192"/>
      <c r="AN65" s="192"/>
      <c r="AO65" s="192"/>
      <c r="AP65" s="192"/>
      <c r="AQ65" s="192"/>
      <c r="AR65" s="192"/>
      <c r="AS65" s="192"/>
      <c r="AT65" s="192"/>
      <c r="AU65" s="192"/>
      <c r="AV65" s="192"/>
      <c r="AW65" s="192"/>
      <c r="AX65" s="192"/>
      <c r="AY65" s="192"/>
      <c r="AZ65" s="192"/>
      <c r="BA65" s="192"/>
      <c r="BB65" s="192"/>
      <c r="BC65" s="197">
        <v>64</v>
      </c>
      <c r="BD65" s="194"/>
      <c r="BE65" s="198">
        <v>61.5</v>
      </c>
      <c r="BF65" s="196"/>
      <c r="BG65" s="197">
        <v>64</v>
      </c>
      <c r="BH65" s="198">
        <v>70.8</v>
      </c>
      <c r="BI65" s="198">
        <v>56.1</v>
      </c>
      <c r="BJ65" s="209">
        <v>57.6</v>
      </c>
      <c r="BK65" s="210">
        <v>62.5</v>
      </c>
      <c r="BL65" s="412">
        <v>18.420000000000002</v>
      </c>
      <c r="BM65" s="183"/>
      <c r="BO65" s="609" t="s">
        <v>126</v>
      </c>
      <c r="BP65" s="610"/>
      <c r="BQ65" s="193">
        <f>BC66</f>
        <v>-64</v>
      </c>
      <c r="BR65" s="194"/>
      <c r="BS65" s="195">
        <f>BE66</f>
        <v>-61.5</v>
      </c>
      <c r="BT65" s="196"/>
      <c r="BU65" s="197">
        <f>BG66</f>
        <v>-64</v>
      </c>
      <c r="BV65" s="198">
        <f t="shared" si="55"/>
        <v>-70.8</v>
      </c>
      <c r="BW65" s="198">
        <f t="shared" si="55"/>
        <v>-56.1</v>
      </c>
      <c r="BX65" s="199">
        <f>BJ66</f>
        <v>-57.6</v>
      </c>
      <c r="BY65" s="200"/>
      <c r="BZ65" s="201">
        <f>BZ63-BZ64</f>
        <v>-84.7</v>
      </c>
      <c r="CA65" s="200"/>
      <c r="CB65" s="201">
        <f t="shared" ref="CB65:CV65" si="58">CB63-CB64</f>
        <v>-73.099999999999994</v>
      </c>
      <c r="CC65" s="202"/>
      <c r="CD65" s="203">
        <f t="shared" si="58"/>
        <v>-55.9</v>
      </c>
      <c r="CE65" s="202"/>
      <c r="CF65" s="203">
        <f t="shared" si="58"/>
        <v>-58.8</v>
      </c>
      <c r="CG65" s="202"/>
      <c r="CH65" s="203">
        <f t="shared" si="58"/>
        <v>-68.2</v>
      </c>
      <c r="CI65" s="202"/>
      <c r="CJ65" s="201">
        <f t="shared" si="58"/>
        <v>-66</v>
      </c>
      <c r="CK65" s="200"/>
      <c r="CL65" s="203">
        <f t="shared" si="58"/>
        <v>-56.9</v>
      </c>
      <c r="CM65" s="202"/>
      <c r="CN65" s="203">
        <f t="shared" si="58"/>
        <v>-56.5</v>
      </c>
      <c r="CO65" s="204"/>
      <c r="CP65" s="203">
        <f t="shared" si="58"/>
        <v>-57.4</v>
      </c>
      <c r="CQ65" s="204"/>
      <c r="CR65" s="203">
        <f t="shared" si="58"/>
        <v>-54.3</v>
      </c>
      <c r="CS65" s="205"/>
      <c r="CT65" s="203">
        <f t="shared" si="58"/>
        <v>-59.4</v>
      </c>
      <c r="CU65" s="202"/>
      <c r="CV65" s="201">
        <f t="shared" si="58"/>
        <v>-55.8</v>
      </c>
      <c r="CW65" s="303"/>
      <c r="DK65" s="557"/>
      <c r="DL65" s="557"/>
      <c r="DM65" s="557"/>
      <c r="DN65" s="557"/>
      <c r="DO65" s="189"/>
      <c r="DP65" s="16"/>
      <c r="DQ65" s="16"/>
      <c r="DR65" s="16"/>
      <c r="DS65" s="16"/>
      <c r="DT65" s="16"/>
      <c r="DU65" s="16"/>
      <c r="EC65" s="244"/>
      <c r="ED65" s="244"/>
      <c r="EE65" s="244"/>
      <c r="EF65" s="244"/>
      <c r="EG65" s="244"/>
    </row>
    <row r="66" spans="1:137" ht="13.2" customHeight="1" thickBot="1" x14ac:dyDescent="0.25">
      <c r="A66" s="555" t="s">
        <v>126</v>
      </c>
      <c r="B66" s="608"/>
      <c r="C66" s="466">
        <f>C64-C65</f>
        <v>-84.5</v>
      </c>
      <c r="D66" s="190"/>
      <c r="E66" s="207"/>
      <c r="F66" s="208"/>
      <c r="G66" s="208"/>
      <c r="H66" s="208"/>
      <c r="I66" s="208"/>
      <c r="J66" s="208"/>
      <c r="K66" s="208"/>
      <c r="L66" s="208"/>
      <c r="M66" s="208"/>
      <c r="N66" s="208"/>
      <c r="O66" s="208"/>
      <c r="P66" s="208"/>
      <c r="Q66" s="208"/>
      <c r="R66" s="208"/>
      <c r="S66" s="208"/>
      <c r="T66" s="208"/>
      <c r="U66" s="208"/>
      <c r="V66" s="208"/>
      <c r="W66" s="208"/>
      <c r="X66" s="208"/>
      <c r="Y66" s="208"/>
      <c r="Z66" s="208"/>
      <c r="AA66" s="208"/>
      <c r="AB66" s="208"/>
      <c r="AC66" s="208"/>
      <c r="AD66" s="208"/>
      <c r="AE66" s="208"/>
      <c r="AF66" s="208"/>
      <c r="AG66" s="208"/>
      <c r="AH66" s="208"/>
      <c r="AI66" s="208"/>
      <c r="AJ66" s="208"/>
      <c r="AK66" s="208"/>
      <c r="AL66" s="208"/>
      <c r="AM66" s="208"/>
      <c r="AN66" s="208"/>
      <c r="AO66" s="208"/>
      <c r="AP66" s="208"/>
      <c r="AQ66" s="208"/>
      <c r="AR66" s="208"/>
      <c r="AS66" s="208"/>
      <c r="AT66" s="208"/>
      <c r="AU66" s="208"/>
      <c r="AV66" s="208"/>
      <c r="AW66" s="208"/>
      <c r="AX66" s="208"/>
      <c r="AY66" s="208"/>
      <c r="AZ66" s="208"/>
      <c r="BA66" s="208"/>
      <c r="BB66" s="208"/>
      <c r="BC66" s="197">
        <f>BC64-BC65</f>
        <v>-64</v>
      </c>
      <c r="BD66" s="194"/>
      <c r="BE66" s="198">
        <f>BE64-BE65</f>
        <v>-61.5</v>
      </c>
      <c r="BF66" s="196"/>
      <c r="BG66" s="197">
        <f>BG64-BG65</f>
        <v>-64</v>
      </c>
      <c r="BH66" s="198">
        <f>BH64-BH65</f>
        <v>-70.8</v>
      </c>
      <c r="BI66" s="198">
        <f>BI64-BI65</f>
        <v>-56.1</v>
      </c>
      <c r="BJ66" s="209">
        <f>BJ64-BJ65</f>
        <v>-57.6</v>
      </c>
      <c r="BK66" s="210">
        <f>BK64-BK65</f>
        <v>-62.5</v>
      </c>
      <c r="BL66" s="380"/>
      <c r="BM66" s="183"/>
      <c r="BO66" s="211"/>
      <c r="BP66" s="212" t="s">
        <v>127</v>
      </c>
      <c r="BQ66" s="213"/>
      <c r="BR66" s="213"/>
      <c r="BS66" s="213"/>
      <c r="BT66" s="213"/>
      <c r="BU66" s="213"/>
      <c r="BV66" s="213"/>
      <c r="BW66" s="213"/>
      <c r="BX66" s="213"/>
      <c r="BY66" s="214"/>
      <c r="BZ66" s="214"/>
      <c r="CA66" s="214"/>
      <c r="CB66" s="214"/>
      <c r="CC66" s="214"/>
      <c r="CD66" s="214"/>
      <c r="CE66" s="214"/>
      <c r="CF66" s="214"/>
      <c r="CG66" s="214"/>
      <c r="CH66" s="214"/>
      <c r="CI66" s="214"/>
      <c r="CJ66" s="214"/>
      <c r="CK66" s="214"/>
      <c r="CL66" s="214"/>
      <c r="CM66" s="214"/>
      <c r="CN66" s="214"/>
      <c r="CO66" s="214"/>
      <c r="CP66" s="214"/>
      <c r="CQ66" s="214"/>
      <c r="CR66" s="214"/>
      <c r="CS66" s="214"/>
      <c r="CT66" s="214"/>
      <c r="CU66" s="214"/>
      <c r="CV66" s="214"/>
      <c r="DK66" s="557"/>
      <c r="DL66" s="557"/>
      <c r="DM66" s="557"/>
      <c r="DN66" s="557"/>
      <c r="DO66" s="189"/>
      <c r="DP66" s="16"/>
      <c r="DQ66" s="16"/>
      <c r="DR66" s="16"/>
      <c r="DS66" s="16"/>
      <c r="DT66" s="16"/>
      <c r="DU66" s="16"/>
    </row>
    <row r="67" spans="1:137" ht="13.2" customHeight="1" x14ac:dyDescent="0.2">
      <c r="A67" s="607"/>
      <c r="B67" s="607"/>
      <c r="C67" s="215" t="s">
        <v>128</v>
      </c>
      <c r="D67" s="216"/>
      <c r="E67" s="216"/>
      <c r="F67" s="216"/>
      <c r="G67" s="216"/>
      <c r="H67" s="216"/>
      <c r="I67" s="215"/>
      <c r="J67" s="216"/>
      <c r="K67" s="216"/>
      <c r="L67" s="216"/>
      <c r="M67" s="216"/>
      <c r="N67" s="216"/>
      <c r="O67" s="216"/>
      <c r="P67" s="216"/>
      <c r="Q67" s="217"/>
      <c r="R67" s="217"/>
      <c r="S67" s="217" t="s">
        <v>129</v>
      </c>
      <c r="T67" s="217"/>
      <c r="U67" s="217"/>
      <c r="V67" s="217"/>
      <c r="W67" s="217"/>
      <c r="X67" s="217"/>
      <c r="Y67" s="217"/>
      <c r="Z67" s="217"/>
      <c r="AA67" s="217"/>
      <c r="AB67" s="217"/>
      <c r="AC67" s="217"/>
      <c r="AD67" s="217"/>
      <c r="AE67" s="217" t="s">
        <v>200</v>
      </c>
      <c r="AF67" s="217"/>
      <c r="AG67" s="217"/>
      <c r="AH67" s="217"/>
      <c r="AI67" s="217"/>
      <c r="AJ67" s="217"/>
      <c r="AK67" s="217"/>
      <c r="AL67" s="217"/>
      <c r="AM67" s="216"/>
      <c r="AN67" s="216"/>
      <c r="AO67" s="216"/>
      <c r="AP67" s="216"/>
      <c r="AQ67" s="216"/>
      <c r="AR67" s="216"/>
      <c r="AS67" s="216"/>
      <c r="AT67" s="216"/>
      <c r="AU67" s="216"/>
      <c r="AV67" s="216"/>
      <c r="AW67" s="216"/>
      <c r="AX67" s="216"/>
      <c r="AY67" s="216"/>
      <c r="AZ67" s="216"/>
      <c r="BA67" s="216"/>
      <c r="BB67" s="216"/>
      <c r="BC67" s="216"/>
      <c r="BD67" s="216"/>
      <c r="BE67" s="216"/>
      <c r="BF67" s="216"/>
      <c r="BG67" s="216"/>
      <c r="BH67" s="216"/>
      <c r="BI67" s="216"/>
      <c r="BJ67" s="216"/>
      <c r="BK67" s="218"/>
      <c r="BL67" s="218"/>
      <c r="BM67" s="218"/>
      <c r="CA67" s="153"/>
      <c r="DK67" s="16"/>
      <c r="DL67" s="219"/>
      <c r="DM67" s="219"/>
      <c r="DN67" s="219"/>
      <c r="DO67" s="219"/>
      <c r="DP67" s="16"/>
      <c r="DQ67" s="16"/>
      <c r="DR67" s="16"/>
      <c r="DS67" s="16"/>
      <c r="DT67" s="16"/>
      <c r="DU67" s="16"/>
    </row>
    <row r="68" spans="1:137" x14ac:dyDescent="0.2">
      <c r="A68" s="591"/>
      <c r="B68" s="591"/>
      <c r="C68" s="592" t="s">
        <v>198</v>
      </c>
      <c r="D68" s="592"/>
      <c r="E68" s="592"/>
      <c r="F68" s="592"/>
      <c r="G68" s="592"/>
      <c r="H68" s="592"/>
      <c r="I68" s="592"/>
      <c r="J68" s="592"/>
      <c r="K68" s="592"/>
      <c r="L68" s="592"/>
      <c r="M68" s="592"/>
      <c r="N68" s="592"/>
      <c r="O68" s="592"/>
      <c r="P68" s="592"/>
      <c r="Q68" s="592"/>
      <c r="R68" s="592"/>
      <c r="S68" s="592"/>
      <c r="T68" s="592"/>
      <c r="U68" s="592"/>
      <c r="V68" s="592"/>
      <c r="W68" s="592"/>
      <c r="X68" s="592"/>
      <c r="AE68" s="323"/>
      <c r="BK68" s="16"/>
      <c r="BL68" s="16"/>
      <c r="BM68" s="16"/>
      <c r="DK68" s="220"/>
      <c r="DL68" s="219"/>
      <c r="DM68" s="219"/>
      <c r="DN68" s="219"/>
      <c r="DO68" s="219"/>
      <c r="DP68" s="16"/>
      <c r="DQ68" s="16"/>
      <c r="DR68" s="16"/>
      <c r="DS68" s="16"/>
      <c r="DT68" s="16"/>
      <c r="DU68" s="16"/>
    </row>
    <row r="69" spans="1:137" x14ac:dyDescent="0.2">
      <c r="C69" s="524" t="s">
        <v>226</v>
      </c>
      <c r="D69" s="524"/>
      <c r="E69" s="524"/>
      <c r="F69" s="524"/>
      <c r="G69" s="524"/>
      <c r="H69" s="524"/>
      <c r="I69" s="524"/>
      <c r="J69" s="524"/>
      <c r="K69" s="524"/>
      <c r="L69" s="524"/>
      <c r="M69" s="524"/>
      <c r="N69" s="524"/>
      <c r="O69" s="524"/>
      <c r="P69" s="524"/>
      <c r="Q69" s="524"/>
      <c r="R69" s="524"/>
      <c r="S69" s="524"/>
      <c r="T69" s="524"/>
      <c r="U69" s="524"/>
      <c r="V69" s="524"/>
      <c r="W69" s="524"/>
      <c r="X69" s="524"/>
      <c r="Y69" s="524"/>
      <c r="Z69" s="524"/>
      <c r="AA69" s="524"/>
      <c r="AB69" s="524"/>
      <c r="AC69" s="524"/>
      <c r="AD69" s="524"/>
      <c r="AE69" s="524"/>
      <c r="AF69" s="524"/>
      <c r="AG69" s="524"/>
      <c r="AH69" s="524"/>
      <c r="AI69" s="524"/>
      <c r="AJ69" s="524"/>
      <c r="AK69" s="524"/>
      <c r="AL69" s="524"/>
    </row>
    <row r="70" spans="1:137" x14ac:dyDescent="0.2">
      <c r="C70" s="460" t="s">
        <v>225</v>
      </c>
    </row>
  </sheetData>
  <mergeCells count="310">
    <mergeCell ref="Q7:AD10"/>
    <mergeCell ref="DJ21:DJ22"/>
    <mergeCell ref="BA15:BA16"/>
    <mergeCell ref="BA17:BA18"/>
    <mergeCell ref="BA19:BA20"/>
    <mergeCell ref="A65:B65"/>
    <mergeCell ref="BO65:BP65"/>
    <mergeCell ref="A66:B66"/>
    <mergeCell ref="A67:B67"/>
    <mergeCell ref="W19:W20"/>
    <mergeCell ref="X19:X20"/>
    <mergeCell ref="Y19:Y20"/>
    <mergeCell ref="Z19:Z20"/>
    <mergeCell ref="AA19:AA20"/>
    <mergeCell ref="AB19:AB20"/>
    <mergeCell ref="AC19:AC20"/>
    <mergeCell ref="Q19:Q20"/>
    <mergeCell ref="R19:R20"/>
    <mergeCell ref="S19:S20"/>
    <mergeCell ref="T19:T20"/>
    <mergeCell ref="U19:U20"/>
    <mergeCell ref="V19:V20"/>
    <mergeCell ref="AP15:AP16"/>
    <mergeCell ref="Z17:Z18"/>
    <mergeCell ref="A68:B68"/>
    <mergeCell ref="C68:X68"/>
    <mergeCell ref="BB19:BB20"/>
    <mergeCell ref="AO19:AO20"/>
    <mergeCell ref="AP19:AP20"/>
    <mergeCell ref="AQ19:AQ20"/>
    <mergeCell ref="AR19:AR20"/>
    <mergeCell ref="AS19:AS20"/>
    <mergeCell ref="AT19:AT20"/>
    <mergeCell ref="AI19:AI20"/>
    <mergeCell ref="AJ19:AJ20"/>
    <mergeCell ref="AK19:AK20"/>
    <mergeCell ref="AL19:AL20"/>
    <mergeCell ref="AM19:AM20"/>
    <mergeCell ref="AN19:AN20"/>
    <mergeCell ref="K19:K20"/>
    <mergeCell ref="L19:L20"/>
    <mergeCell ref="M19:M20"/>
    <mergeCell ref="N19:N20"/>
    <mergeCell ref="O19:O20"/>
    <mergeCell ref="P19:P20"/>
    <mergeCell ref="AF19:AF20"/>
    <mergeCell ref="AG19:AG20"/>
    <mergeCell ref="AH19:AH20"/>
    <mergeCell ref="DP31:DQ31"/>
    <mergeCell ref="DR31:DS31"/>
    <mergeCell ref="DP32:DQ32"/>
    <mergeCell ref="DR32:DS32"/>
    <mergeCell ref="DP33:DQ33"/>
    <mergeCell ref="DR33:DS33"/>
    <mergeCell ref="DP28:DQ28"/>
    <mergeCell ref="DR28:DS28"/>
    <mergeCell ref="DP29:DQ29"/>
    <mergeCell ref="DR29:DS29"/>
    <mergeCell ref="DP30:DQ30"/>
    <mergeCell ref="DR30:DS30"/>
    <mergeCell ref="DP37:DQ37"/>
    <mergeCell ref="DR37:DS37"/>
    <mergeCell ref="A63:C63"/>
    <mergeCell ref="BO63:BP63"/>
    <mergeCell ref="A64:B64"/>
    <mergeCell ref="BO64:BP64"/>
    <mergeCell ref="DK64:DN66"/>
    <mergeCell ref="DP34:DQ34"/>
    <mergeCell ref="DR34:DS34"/>
    <mergeCell ref="DP35:DQ35"/>
    <mergeCell ref="DR35:DS35"/>
    <mergeCell ref="DP36:DQ36"/>
    <mergeCell ref="DR36:DS36"/>
    <mergeCell ref="BL63:BL64"/>
    <mergeCell ref="EI23:EK23"/>
    <mergeCell ref="DP24:DS25"/>
    <mergeCell ref="EI25:EL25"/>
    <mergeCell ref="DP26:DQ26"/>
    <mergeCell ref="DR26:DS26"/>
    <mergeCell ref="DP27:DQ27"/>
    <mergeCell ref="DR27:DS27"/>
    <mergeCell ref="EI27:EM27"/>
    <mergeCell ref="EC21:EC22"/>
    <mergeCell ref="ED21:ED22"/>
    <mergeCell ref="EE21:EE22"/>
    <mergeCell ref="EF21:EF22"/>
    <mergeCell ref="EG21:EG22"/>
    <mergeCell ref="DP22:DQ23"/>
    <mergeCell ref="DR22:DS23"/>
    <mergeCell ref="DL19:DN20"/>
    <mergeCell ref="DP20:DQ21"/>
    <mergeCell ref="DR20:DS21"/>
    <mergeCell ref="DK21:DK22"/>
    <mergeCell ref="DL21:DL22"/>
    <mergeCell ref="DM21:DM22"/>
    <mergeCell ref="DN21:DN22"/>
    <mergeCell ref="AU19:AU20"/>
    <mergeCell ref="AV19:AV20"/>
    <mergeCell ref="AW19:AW20"/>
    <mergeCell ref="AX19:AX20"/>
    <mergeCell ref="AY19:AY20"/>
    <mergeCell ref="AZ19:AZ20"/>
    <mergeCell ref="CV18:CV21"/>
    <mergeCell ref="CI18:CI21"/>
    <mergeCell ref="AX17:AX18"/>
    <mergeCell ref="AY17:AY18"/>
    <mergeCell ref="AZ17:AZ18"/>
    <mergeCell ref="BB17:BB18"/>
    <mergeCell ref="DL17:DM18"/>
    <mergeCell ref="BY18:BY21"/>
    <mergeCell ref="BF12:BF21"/>
    <mergeCell ref="BI13:BI21"/>
    <mergeCell ref="BB15:BB16"/>
    <mergeCell ref="ED18:EF19"/>
    <mergeCell ref="E19:E20"/>
    <mergeCell ref="F19:F20"/>
    <mergeCell ref="G19:G20"/>
    <mergeCell ref="H19:H20"/>
    <mergeCell ref="I19:I20"/>
    <mergeCell ref="J19:J20"/>
    <mergeCell ref="CP18:CP21"/>
    <mergeCell ref="CQ18:CQ21"/>
    <mergeCell ref="CR18:CR21"/>
    <mergeCell ref="CS18:CS21"/>
    <mergeCell ref="CT18:CT21"/>
    <mergeCell ref="CU18:CU21"/>
    <mergeCell ref="CJ18:CJ21"/>
    <mergeCell ref="CK18:CK21"/>
    <mergeCell ref="CL18:CL21"/>
    <mergeCell ref="CM18:CM21"/>
    <mergeCell ref="AD19:AD20"/>
    <mergeCell ref="AE19:AE20"/>
    <mergeCell ref="E17:E18"/>
    <mergeCell ref="F17:F18"/>
    <mergeCell ref="G17:G18"/>
    <mergeCell ref="H17:H18"/>
    <mergeCell ref="I17:I18"/>
    <mergeCell ref="AN15:AN16"/>
    <mergeCell ref="AF17:AF18"/>
    <mergeCell ref="AG17:AG18"/>
    <mergeCell ref="AH17:AH18"/>
    <mergeCell ref="AI17:AI18"/>
    <mergeCell ref="AJ17:AJ18"/>
    <mergeCell ref="AL17:AL18"/>
    <mergeCell ref="AM17:AM18"/>
    <mergeCell ref="AA17:AA18"/>
    <mergeCell ref="AB17:AB18"/>
    <mergeCell ref="AC17:AC18"/>
    <mergeCell ref="AD17:AD18"/>
    <mergeCell ref="AE17:AE18"/>
    <mergeCell ref="AI15:AI16"/>
    <mergeCell ref="AJ15:AJ16"/>
    <mergeCell ref="AK15:AK16"/>
    <mergeCell ref="AL15:AL16"/>
    <mergeCell ref="O17:O18"/>
    <mergeCell ref="P17:P18"/>
    <mergeCell ref="Q17:Q18"/>
    <mergeCell ref="R17:R18"/>
    <mergeCell ref="S17:S18"/>
    <mergeCell ref="T17:T18"/>
    <mergeCell ref="U17:U18"/>
    <mergeCell ref="V17:V18"/>
    <mergeCell ref="J17:J18"/>
    <mergeCell ref="K17:K18"/>
    <mergeCell ref="L17:L18"/>
    <mergeCell ref="M17:M18"/>
    <mergeCell ref="CB18:CB21"/>
    <mergeCell ref="CC18:CC21"/>
    <mergeCell ref="W17:W18"/>
    <mergeCell ref="X17:X18"/>
    <mergeCell ref="Y17:Y18"/>
    <mergeCell ref="AH15:AH16"/>
    <mergeCell ref="W15:W16"/>
    <mergeCell ref="AG15:AG16"/>
    <mergeCell ref="CO18:CO21"/>
    <mergeCell ref="AU15:AU16"/>
    <mergeCell ref="AV15:AV16"/>
    <mergeCell ref="AW15:AW16"/>
    <mergeCell ref="AZ15:AZ16"/>
    <mergeCell ref="CN18:CN21"/>
    <mergeCell ref="AX15:AX16"/>
    <mergeCell ref="AY15:AY16"/>
    <mergeCell ref="AS17:AS18"/>
    <mergeCell ref="BY13:BZ16"/>
    <mergeCell ref="CA13:CB16"/>
    <mergeCell ref="CC13:CD16"/>
    <mergeCell ref="CE13:CF16"/>
    <mergeCell ref="CG13:CH16"/>
    <mergeCell ref="CI13:CJ16"/>
    <mergeCell ref="AM15:AM16"/>
    <mergeCell ref="CS12:CT12"/>
    <mergeCell ref="AT17:AT18"/>
    <mergeCell ref="AU17:AU18"/>
    <mergeCell ref="AV17:AV18"/>
    <mergeCell ref="AW17:AW18"/>
    <mergeCell ref="AT15:AT16"/>
    <mergeCell ref="AQ17:AQ18"/>
    <mergeCell ref="AK17:AK18"/>
    <mergeCell ref="AR17:AR18"/>
    <mergeCell ref="AN17:AN18"/>
    <mergeCell ref="AO17:AO18"/>
    <mergeCell ref="AP17:AP18"/>
    <mergeCell ref="AO15:AO16"/>
    <mergeCell ref="CS13:CT16"/>
    <mergeCell ref="CM13:CN16"/>
    <mergeCell ref="CO13:CP16"/>
    <mergeCell ref="BP12:BP22"/>
    <mergeCell ref="BQ12:BQ21"/>
    <mergeCell ref="AQ15:AQ16"/>
    <mergeCell ref="AR15:AR16"/>
    <mergeCell ref="AS15:AS16"/>
    <mergeCell ref="BJ13:BJ21"/>
    <mergeCell ref="BZ18:BZ21"/>
    <mergeCell ref="CA18:CA21"/>
    <mergeCell ref="Q15:Q16"/>
    <mergeCell ref="R15:R16"/>
    <mergeCell ref="CA12:CB12"/>
    <mergeCell ref="CC12:CD12"/>
    <mergeCell ref="CE12:CF12"/>
    <mergeCell ref="CG12:CH12"/>
    <mergeCell ref="CI12:CJ12"/>
    <mergeCell ref="CK12:CL12"/>
    <mergeCell ref="E15:E16"/>
    <mergeCell ref="F15:F16"/>
    <mergeCell ref="G15:G16"/>
    <mergeCell ref="H15:H16"/>
    <mergeCell ref="I15:I16"/>
    <mergeCell ref="J15:J16"/>
    <mergeCell ref="CK13:CL16"/>
    <mergeCell ref="X15:X16"/>
    <mergeCell ref="Y15:Y16"/>
    <mergeCell ref="Z15:Z16"/>
    <mergeCell ref="AA15:AA16"/>
    <mergeCell ref="AB15:AB16"/>
    <mergeCell ref="BR12:BR21"/>
    <mergeCell ref="BS12:BS21"/>
    <mergeCell ref="BT12:BT21"/>
    <mergeCell ref="N17:N18"/>
    <mergeCell ref="A12:A22"/>
    <mergeCell ref="B12:B22"/>
    <mergeCell ref="C12:C21"/>
    <mergeCell ref="D12:D21"/>
    <mergeCell ref="E12:BB13"/>
    <mergeCell ref="BC12:BC21"/>
    <mergeCell ref="CM12:CN12"/>
    <mergeCell ref="CO12:CP12"/>
    <mergeCell ref="CQ12:CR12"/>
    <mergeCell ref="S15:S16"/>
    <mergeCell ref="T15:T16"/>
    <mergeCell ref="U15:U16"/>
    <mergeCell ref="V15:V16"/>
    <mergeCell ref="K15:K16"/>
    <mergeCell ref="L15:L16"/>
    <mergeCell ref="M15:M16"/>
    <mergeCell ref="N15:N16"/>
    <mergeCell ref="O15:O16"/>
    <mergeCell ref="P15:P16"/>
    <mergeCell ref="AC15:AC16"/>
    <mergeCell ref="AD15:AD16"/>
    <mergeCell ref="AE15:AE16"/>
    <mergeCell ref="AF15:AF16"/>
    <mergeCell ref="BH13:BH21"/>
    <mergeCell ref="EF6:EI7"/>
    <mergeCell ref="AE7:AI10"/>
    <mergeCell ref="BD7:BK8"/>
    <mergeCell ref="BV7:CK10"/>
    <mergeCell ref="CL7:CP10"/>
    <mergeCell ref="BD9:BK10"/>
    <mergeCell ref="EF10:EI11"/>
    <mergeCell ref="DR11:DY13"/>
    <mergeCell ref="DZ11:ED13"/>
    <mergeCell ref="BY12:BZ12"/>
    <mergeCell ref="BU13:BU21"/>
    <mergeCell ref="BV13:BV21"/>
    <mergeCell ref="BW13:BW21"/>
    <mergeCell ref="BX13:BX21"/>
    <mergeCell ref="BD12:BD21"/>
    <mergeCell ref="BE12:BE21"/>
    <mergeCell ref="CD18:CD21"/>
    <mergeCell ref="CE18:CE21"/>
    <mergeCell ref="CF18:CF21"/>
    <mergeCell ref="CG18:CG21"/>
    <mergeCell ref="CH18:CH21"/>
    <mergeCell ref="CQ13:CR16"/>
    <mergeCell ref="CU12:CV12"/>
    <mergeCell ref="CU13:CV16"/>
    <mergeCell ref="C69:AL69"/>
    <mergeCell ref="C1:AA3"/>
    <mergeCell ref="DQ2:EC4"/>
    <mergeCell ref="DM4:DM5"/>
    <mergeCell ref="DN4:DO5"/>
    <mergeCell ref="BD5:BK6"/>
    <mergeCell ref="DM6:DM9"/>
    <mergeCell ref="DN6:DO9"/>
    <mergeCell ref="E14:I14"/>
    <mergeCell ref="J14:M14"/>
    <mergeCell ref="N14:Q14"/>
    <mergeCell ref="R14:V14"/>
    <mergeCell ref="W14:Y14"/>
    <mergeCell ref="Z14:AC14"/>
    <mergeCell ref="AD14:AH14"/>
    <mergeCell ref="AI14:AL14"/>
    <mergeCell ref="AM14:AO14"/>
    <mergeCell ref="AP14:AR14"/>
    <mergeCell ref="AS14:AW14"/>
    <mergeCell ref="AX14:BB14"/>
    <mergeCell ref="BK12:BK21"/>
    <mergeCell ref="BL12:BL21"/>
    <mergeCell ref="BO12:BO22"/>
    <mergeCell ref="BG13:BG21"/>
  </mergeCells>
  <phoneticPr fontId="1"/>
  <pageMargins left="0.31496062992125984" right="0.11811023622047245" top="0.35433070866141736" bottom="0.19685039370078741" header="0.31496062992125984" footer="0.31496062992125984"/>
  <pageSetup paperSize="8" orientation="landscape" horizontalDpi="0"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P70"/>
  <sheetViews>
    <sheetView tabSelected="1" zoomScaleNormal="100" zoomScalePageLayoutView="85" workbookViewId="0">
      <pane xSplit="2" ySplit="22" topLeftCell="C23" activePane="bottomRight" state="frozen"/>
      <selection pane="topRight" activeCell="C1" sqref="C1"/>
      <selection pane="bottomLeft" activeCell="A23" sqref="A23"/>
      <selection pane="bottomRight" activeCell="B23" sqref="B23"/>
    </sheetView>
  </sheetViews>
  <sheetFormatPr defaultRowHeight="13.2" x14ac:dyDescent="0.2"/>
  <cols>
    <col min="1" max="1" width="3.109375" customWidth="1"/>
    <col min="2" max="2" width="12.44140625" customWidth="1"/>
    <col min="3" max="3" width="4.44140625" customWidth="1"/>
    <col min="4" max="4" width="2.6640625" customWidth="1"/>
    <col min="5" max="23" width="2.88671875" customWidth="1"/>
    <col min="24" max="25" width="2.88671875" style="16" customWidth="1"/>
    <col min="26" max="52" width="2.88671875" customWidth="1"/>
    <col min="53" max="53" width="3.77734375" customWidth="1"/>
    <col min="54" max="54" width="2.33203125" customWidth="1"/>
    <col min="55" max="55" width="3.6640625" customWidth="1"/>
    <col min="56" max="56" width="2.44140625" customWidth="1"/>
    <col min="57" max="57" width="3.77734375" customWidth="1"/>
    <col min="58" max="60" width="3.88671875" customWidth="1"/>
    <col min="61" max="61" width="4.88671875" customWidth="1"/>
    <col min="62" max="62" width="4.77734375" customWidth="1"/>
    <col min="63" max="63" width="2.21875" customWidth="1"/>
    <col min="64" max="64" width="2" customWidth="1"/>
    <col min="65" max="65" width="3.21875" customWidth="1"/>
    <col min="66" max="66" width="12.33203125" customWidth="1"/>
    <col min="67" max="67" width="4.33203125" customWidth="1"/>
    <col min="68" max="68" width="2.44140625" customWidth="1"/>
    <col min="69" max="69" width="4.33203125" customWidth="1"/>
    <col min="70" max="70" width="2.77734375" customWidth="1"/>
    <col min="71" max="74" width="4.33203125" customWidth="1"/>
    <col min="75" max="109" width="4.109375" customWidth="1"/>
    <col min="110" max="111" width="5" customWidth="1"/>
    <col min="112" max="112" width="4.44140625" customWidth="1"/>
    <col min="113" max="113" width="4.6640625" customWidth="1"/>
    <col min="114" max="114" width="12" customWidth="1"/>
    <col min="115" max="117" width="5.88671875" customWidth="1"/>
    <col min="118" max="118" width="6.88671875" customWidth="1"/>
    <col min="119" max="129" width="4.21875" customWidth="1"/>
    <col min="130" max="131" width="4.77734375" customWidth="1"/>
    <col min="132" max="132" width="11.88671875" customWidth="1"/>
    <col min="133" max="133" width="6.21875" customWidth="1"/>
    <col min="134" max="134" width="7.21875" customWidth="1"/>
    <col min="135" max="135" width="9.88671875" customWidth="1"/>
    <col min="136" max="136" width="3.44140625" customWidth="1"/>
    <col min="138" max="138" width="7.77734375" customWidth="1"/>
    <col min="139" max="139" width="6.44140625" customWidth="1"/>
    <col min="140" max="140" width="7.109375" customWidth="1"/>
    <col min="141" max="141" width="7.88671875" customWidth="1"/>
    <col min="142" max="142" width="7.77734375" customWidth="1"/>
    <col min="143" max="143" width="7.88671875" customWidth="1"/>
    <col min="144" max="144" width="6.88671875" customWidth="1"/>
    <col min="145" max="145" width="4" customWidth="1"/>
    <col min="146" max="146" width="2.88671875" customWidth="1"/>
  </cols>
  <sheetData>
    <row r="1" spans="1:137" ht="7.5" customHeight="1" x14ac:dyDescent="0.2">
      <c r="B1" s="38" t="s">
        <v>29</v>
      </c>
      <c r="C1" s="737" t="s">
        <v>30</v>
      </c>
      <c r="D1" s="737"/>
      <c r="E1" s="737"/>
      <c r="F1" s="737"/>
      <c r="G1" s="737"/>
      <c r="H1" s="737"/>
      <c r="I1" s="737"/>
      <c r="J1" s="737"/>
      <c r="K1" s="737"/>
      <c r="L1" s="737"/>
      <c r="M1" s="737"/>
      <c r="N1" s="737"/>
      <c r="O1" s="737"/>
      <c r="P1" s="737"/>
      <c r="Q1" s="737"/>
      <c r="R1" s="737"/>
      <c r="S1" s="737"/>
      <c r="T1" s="737"/>
      <c r="U1" s="737"/>
      <c r="V1" s="737"/>
      <c r="W1" s="737"/>
      <c r="X1" s="737"/>
      <c r="Y1" s="737"/>
      <c r="Z1" s="737"/>
      <c r="AA1" s="737"/>
      <c r="AB1" s="39"/>
      <c r="AC1" s="39"/>
      <c r="AD1" s="39"/>
      <c r="AE1" s="39"/>
      <c r="AF1" s="39"/>
      <c r="AG1" s="39"/>
      <c r="AH1" s="39"/>
      <c r="AI1" s="39"/>
      <c r="AJ1" s="39"/>
      <c r="AK1" s="39"/>
      <c r="AL1" s="39"/>
      <c r="AM1" s="39"/>
      <c r="AN1" s="39"/>
      <c r="AO1" s="39"/>
      <c r="AP1" s="39"/>
      <c r="AQ1" s="39"/>
      <c r="AR1" s="39"/>
      <c r="AS1" s="39"/>
      <c r="AT1" s="39"/>
      <c r="AU1" s="39"/>
      <c r="AV1" s="39"/>
      <c r="AW1" s="39"/>
      <c r="AX1" s="39"/>
      <c r="AY1" s="39"/>
      <c r="AZ1" s="39"/>
      <c r="BA1" s="39"/>
      <c r="BB1" s="39"/>
      <c r="BC1" s="39"/>
      <c r="BD1" s="39"/>
      <c r="BI1" s="16"/>
      <c r="BJ1" s="16"/>
      <c r="BK1" s="16"/>
      <c r="CU1" s="40"/>
      <c r="CV1" s="40"/>
      <c r="CW1" s="40"/>
      <c r="CX1" s="40"/>
      <c r="CY1" s="40"/>
      <c r="CZ1" s="40"/>
      <c r="DA1" s="40"/>
      <c r="DB1" s="40"/>
      <c r="DC1" s="40"/>
      <c r="DD1" s="40"/>
      <c r="DE1" s="40"/>
      <c r="DF1" s="40"/>
      <c r="DG1" s="40"/>
      <c r="DH1" s="40"/>
      <c r="DI1" s="40"/>
      <c r="DJ1" s="40"/>
      <c r="DK1" s="40"/>
      <c r="DL1" s="40"/>
      <c r="DM1" s="40"/>
      <c r="DN1" s="40"/>
      <c r="DO1" s="40"/>
      <c r="DP1" s="40"/>
      <c r="DQ1" s="40"/>
      <c r="DR1" s="40"/>
      <c r="DS1" s="40"/>
      <c r="EA1" s="16"/>
      <c r="EB1" s="41"/>
      <c r="EC1" s="16"/>
      <c r="ED1" s="16"/>
      <c r="EE1" s="16"/>
    </row>
    <row r="2" spans="1:137" ht="7.5" customHeight="1" x14ac:dyDescent="0.2">
      <c r="B2" s="38"/>
      <c r="C2" s="737"/>
      <c r="D2" s="737"/>
      <c r="E2" s="737"/>
      <c r="F2" s="737"/>
      <c r="G2" s="737"/>
      <c r="H2" s="737"/>
      <c r="I2" s="737"/>
      <c r="J2" s="737"/>
      <c r="K2" s="737"/>
      <c r="L2" s="737"/>
      <c r="M2" s="737"/>
      <c r="N2" s="737"/>
      <c r="O2" s="737"/>
      <c r="P2" s="737"/>
      <c r="Q2" s="737"/>
      <c r="R2" s="737"/>
      <c r="S2" s="737"/>
      <c r="T2" s="737"/>
      <c r="U2" s="737"/>
      <c r="V2" s="737"/>
      <c r="W2" s="737"/>
      <c r="X2" s="737"/>
      <c r="Y2" s="737"/>
      <c r="Z2" s="737"/>
      <c r="AA2" s="737"/>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I2" s="16"/>
      <c r="BJ2" s="16"/>
      <c r="BK2" s="16"/>
      <c r="CU2" s="40"/>
      <c r="CV2" s="40"/>
      <c r="CW2" s="40"/>
      <c r="CX2" s="40"/>
      <c r="CY2" s="40"/>
      <c r="CZ2" s="40"/>
      <c r="DA2" s="40"/>
      <c r="DB2" s="40"/>
      <c r="DC2" s="40"/>
      <c r="DD2" s="40"/>
      <c r="DE2" s="40"/>
      <c r="DF2" s="40"/>
      <c r="DG2" s="40"/>
      <c r="DH2" s="40"/>
      <c r="DI2" s="40"/>
      <c r="DJ2" s="40"/>
      <c r="DK2" s="40"/>
      <c r="DL2" s="42"/>
      <c r="DM2" s="40"/>
      <c r="DN2" s="40"/>
      <c r="DO2" s="746" t="s">
        <v>169</v>
      </c>
      <c r="DP2" s="746"/>
      <c r="DQ2" s="746"/>
      <c r="DR2" s="746"/>
      <c r="DS2" s="746"/>
      <c r="DT2" s="746"/>
      <c r="DU2" s="746"/>
      <c r="DV2" s="746"/>
      <c r="DW2" s="746"/>
      <c r="DX2" s="746"/>
      <c r="DY2" s="746"/>
      <c r="DZ2" s="746"/>
      <c r="EA2" s="746"/>
      <c r="EB2" s="41"/>
      <c r="EC2" s="16"/>
      <c r="ED2" s="16"/>
      <c r="EE2" s="16"/>
    </row>
    <row r="3" spans="1:137" ht="7.5" customHeight="1" x14ac:dyDescent="0.2">
      <c r="B3" s="38"/>
      <c r="C3" s="737"/>
      <c r="D3" s="737"/>
      <c r="E3" s="737"/>
      <c r="F3" s="737"/>
      <c r="G3" s="737"/>
      <c r="H3" s="737"/>
      <c r="I3" s="737"/>
      <c r="J3" s="737"/>
      <c r="K3" s="737"/>
      <c r="L3" s="737"/>
      <c r="M3" s="737"/>
      <c r="N3" s="737"/>
      <c r="O3" s="737"/>
      <c r="P3" s="737"/>
      <c r="Q3" s="737"/>
      <c r="R3" s="737"/>
      <c r="S3" s="737"/>
      <c r="T3" s="737"/>
      <c r="U3" s="737"/>
      <c r="V3" s="737"/>
      <c r="W3" s="737"/>
      <c r="X3" s="737"/>
      <c r="Y3" s="737"/>
      <c r="Z3" s="737"/>
      <c r="AA3" s="737"/>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I3" s="16"/>
      <c r="BJ3" s="16"/>
      <c r="BK3" s="16"/>
      <c r="CU3" s="40"/>
      <c r="CV3" s="40"/>
      <c r="CW3" s="40"/>
      <c r="CX3" s="40"/>
      <c r="CY3" s="40"/>
      <c r="CZ3" s="40"/>
      <c r="DA3" s="40"/>
      <c r="DB3" s="40"/>
      <c r="DC3" s="40"/>
      <c r="DD3" s="40"/>
      <c r="DE3" s="40"/>
      <c r="DF3" s="40"/>
      <c r="DG3" s="40"/>
      <c r="DH3" s="40"/>
      <c r="DI3" s="40"/>
      <c r="DJ3" s="40"/>
      <c r="DK3" s="40"/>
      <c r="DL3" s="40"/>
      <c r="DM3" s="40"/>
      <c r="DN3" s="40"/>
      <c r="DO3" s="746"/>
      <c r="DP3" s="746"/>
      <c r="DQ3" s="746"/>
      <c r="DR3" s="746"/>
      <c r="DS3" s="746"/>
      <c r="DT3" s="746"/>
      <c r="DU3" s="746"/>
      <c r="DV3" s="746"/>
      <c r="DW3" s="746"/>
      <c r="DX3" s="746"/>
      <c r="DY3" s="746"/>
      <c r="DZ3" s="746"/>
      <c r="EA3" s="746"/>
      <c r="EB3" s="41"/>
      <c r="EC3" s="16"/>
      <c r="ED3" s="16"/>
      <c r="EE3" s="16"/>
    </row>
    <row r="4" spans="1:137" ht="7.5" customHeight="1" x14ac:dyDescent="0.2">
      <c r="X4"/>
      <c r="Y4"/>
      <c r="BI4" s="16"/>
      <c r="BJ4" s="16"/>
      <c r="BK4" s="16"/>
      <c r="CU4" s="40"/>
      <c r="CV4" s="40"/>
      <c r="CW4" s="40"/>
      <c r="CX4" s="40"/>
      <c r="CY4" s="40"/>
      <c r="CZ4" s="40"/>
      <c r="DA4" s="40"/>
      <c r="DB4" s="40"/>
      <c r="DC4" s="40"/>
      <c r="DD4" s="40"/>
      <c r="DE4" s="40"/>
      <c r="DF4" s="40"/>
      <c r="DG4" s="40"/>
      <c r="DH4" s="40"/>
      <c r="DI4" s="40"/>
      <c r="DJ4" s="40"/>
      <c r="DK4" s="738" t="s">
        <v>31</v>
      </c>
      <c r="DL4" s="738" t="s">
        <v>32</v>
      </c>
      <c r="DM4" s="738"/>
      <c r="DN4" s="40"/>
      <c r="DO4" s="746"/>
      <c r="DP4" s="746"/>
      <c r="DQ4" s="746"/>
      <c r="DR4" s="746"/>
      <c r="DS4" s="746"/>
      <c r="DT4" s="746"/>
      <c r="DU4" s="746"/>
      <c r="DV4" s="746"/>
      <c r="DW4" s="746"/>
      <c r="DX4" s="746"/>
      <c r="DY4" s="746"/>
      <c r="DZ4" s="746"/>
      <c r="EA4" s="746"/>
      <c r="EB4" s="41"/>
      <c r="EC4" s="16"/>
      <c r="ED4" s="16"/>
      <c r="EE4" s="16"/>
    </row>
    <row r="5" spans="1:137" ht="7.5" customHeight="1" x14ac:dyDescent="0.2">
      <c r="X5"/>
      <c r="Y5"/>
      <c r="BB5" s="739" t="s">
        <v>33</v>
      </c>
      <c r="BC5" s="739"/>
      <c r="BD5" s="739"/>
      <c r="BE5" s="739"/>
      <c r="BF5" s="739"/>
      <c r="BG5" s="739"/>
      <c r="BH5" s="739"/>
      <c r="BI5" s="739"/>
      <c r="BJ5" s="43"/>
      <c r="BK5" s="43"/>
      <c r="CU5" s="40"/>
      <c r="CV5" s="40"/>
      <c r="CW5" s="40"/>
      <c r="CX5" s="40"/>
      <c r="CY5" s="40"/>
      <c r="CZ5" s="40"/>
      <c r="DA5" s="40"/>
      <c r="DB5" s="40"/>
      <c r="DC5" s="40"/>
      <c r="DD5" s="40"/>
      <c r="DE5" s="40"/>
      <c r="DF5" s="40"/>
      <c r="DG5" s="40"/>
      <c r="DH5" s="40"/>
      <c r="DI5" s="40"/>
      <c r="DJ5" s="40"/>
      <c r="DK5" s="738"/>
      <c r="DL5" s="738"/>
      <c r="DM5" s="738"/>
      <c r="DN5" s="40"/>
      <c r="DO5" s="40"/>
      <c r="DP5" s="40"/>
      <c r="DQ5" s="40"/>
      <c r="DR5" s="40"/>
      <c r="DS5" s="40"/>
      <c r="DT5" s="40"/>
      <c r="EA5" s="16"/>
      <c r="EB5" s="41"/>
      <c r="EC5" s="16"/>
      <c r="ED5" s="16"/>
      <c r="EE5" s="16"/>
    </row>
    <row r="6" spans="1:137" ht="7.5" customHeight="1" x14ac:dyDescent="0.2">
      <c r="X6"/>
      <c r="Y6"/>
      <c r="BB6" s="739"/>
      <c r="BC6" s="739"/>
      <c r="BD6" s="739"/>
      <c r="BE6" s="739"/>
      <c r="BF6" s="739"/>
      <c r="BG6" s="739"/>
      <c r="BH6" s="739"/>
      <c r="BI6" s="739"/>
      <c r="BJ6" s="43"/>
      <c r="BK6" s="43"/>
      <c r="BW6" s="44"/>
      <c r="BX6" s="44"/>
      <c r="BY6" s="44"/>
      <c r="BZ6" s="44"/>
      <c r="CA6" s="44"/>
      <c r="CB6" s="44"/>
      <c r="CC6" s="44"/>
      <c r="CD6" s="44"/>
      <c r="CE6" s="44"/>
      <c r="CF6" s="44"/>
      <c r="CG6" s="44"/>
      <c r="CH6" s="44"/>
      <c r="CI6" s="44"/>
      <c r="CJ6" s="44"/>
      <c r="CU6" s="40"/>
      <c r="CV6" s="40"/>
      <c r="CW6" s="40"/>
      <c r="CX6" s="40"/>
      <c r="CY6" s="40"/>
      <c r="CZ6" s="40"/>
      <c r="DA6" s="40"/>
      <c r="DB6" s="40"/>
      <c r="DC6" s="40"/>
      <c r="DD6" s="40"/>
      <c r="DE6" s="40"/>
      <c r="DF6" s="40"/>
      <c r="DG6" s="40"/>
      <c r="DH6" s="40"/>
      <c r="DI6" s="40"/>
      <c r="DJ6" s="40"/>
      <c r="DK6" s="740" t="s">
        <v>172</v>
      </c>
      <c r="DL6" s="741" t="s">
        <v>154</v>
      </c>
      <c r="DM6" s="741"/>
      <c r="DN6" s="40"/>
      <c r="DO6" s="40"/>
      <c r="DP6" s="40"/>
      <c r="DQ6" s="40"/>
      <c r="DR6" s="40"/>
      <c r="DS6" s="40"/>
      <c r="DT6" s="40"/>
      <c r="EA6" s="16"/>
      <c r="EB6" s="41"/>
      <c r="EC6" s="16"/>
      <c r="ED6" s="718" t="s">
        <v>134</v>
      </c>
      <c r="EE6" s="718"/>
      <c r="EF6" s="718"/>
      <c r="EG6" s="718"/>
    </row>
    <row r="7" spans="1:137" ht="8.25" customHeight="1" x14ac:dyDescent="0.15">
      <c r="E7" s="44"/>
      <c r="F7" s="44"/>
      <c r="G7" s="44"/>
      <c r="H7" s="44"/>
      <c r="I7" s="44"/>
      <c r="J7" s="44"/>
      <c r="K7" s="44"/>
      <c r="L7" s="44"/>
      <c r="M7" s="44"/>
      <c r="N7" s="44"/>
      <c r="O7" s="44"/>
      <c r="P7" s="44"/>
      <c r="Q7" s="721" t="s">
        <v>228</v>
      </c>
      <c r="R7" s="721"/>
      <c r="S7" s="721"/>
      <c r="T7" s="721"/>
      <c r="U7" s="721"/>
      <c r="V7" s="721"/>
      <c r="W7" s="721"/>
      <c r="X7" s="721"/>
      <c r="Y7" s="721"/>
      <c r="Z7" s="721"/>
      <c r="AA7" s="721"/>
      <c r="AB7" s="721"/>
      <c r="AC7" s="721"/>
      <c r="AD7" s="721"/>
      <c r="AE7" s="719" t="s">
        <v>34</v>
      </c>
      <c r="AF7" s="719"/>
      <c r="AG7" s="719"/>
      <c r="AH7" s="719"/>
      <c r="AI7" s="719"/>
      <c r="AJ7" s="44"/>
      <c r="AK7" s="44"/>
      <c r="AL7" s="44"/>
      <c r="AM7" s="44"/>
      <c r="AN7" s="44"/>
      <c r="AO7" s="44"/>
      <c r="AP7" s="44"/>
      <c r="AQ7" s="44"/>
      <c r="AR7" s="44"/>
      <c r="AS7" s="44"/>
      <c r="AT7" s="44"/>
      <c r="AU7" s="44"/>
      <c r="AV7" s="44"/>
      <c r="AW7" s="44"/>
      <c r="AX7" s="44"/>
      <c r="AY7" s="44"/>
      <c r="AZ7" s="44"/>
      <c r="BA7" s="44"/>
      <c r="BB7" s="720" t="s">
        <v>133</v>
      </c>
      <c r="BC7" s="720"/>
      <c r="BD7" s="720"/>
      <c r="BE7" s="720"/>
      <c r="BF7" s="720"/>
      <c r="BG7" s="720"/>
      <c r="BH7" s="720"/>
      <c r="BI7" s="720"/>
      <c r="BJ7" s="45"/>
      <c r="BK7" s="45"/>
      <c r="BT7" s="721" t="s">
        <v>35</v>
      </c>
      <c r="BU7" s="721"/>
      <c r="BV7" s="721"/>
      <c r="BW7" s="721"/>
      <c r="BX7" s="721"/>
      <c r="BY7" s="721"/>
      <c r="BZ7" s="721"/>
      <c r="CA7" s="721"/>
      <c r="CB7" s="721"/>
      <c r="CC7" s="721"/>
      <c r="CD7" s="721"/>
      <c r="CE7" s="721"/>
      <c r="CF7" s="721"/>
      <c r="CG7" s="721"/>
      <c r="CH7" s="721"/>
      <c r="CI7" s="721"/>
      <c r="CJ7" s="719" t="s">
        <v>34</v>
      </c>
      <c r="CK7" s="719"/>
      <c r="CL7" s="719"/>
      <c r="CM7" s="719"/>
      <c r="CN7" s="719"/>
      <c r="CU7" s="40"/>
      <c r="CV7" s="40"/>
      <c r="CW7" s="40"/>
      <c r="CX7" s="40"/>
      <c r="CY7" s="40"/>
      <c r="CZ7" s="40"/>
      <c r="DA7" s="40"/>
      <c r="DB7" s="40"/>
      <c r="DC7" s="40"/>
      <c r="DD7" s="40"/>
      <c r="DE7" s="40"/>
      <c r="DF7" s="40"/>
      <c r="DG7" s="40"/>
      <c r="DH7" s="40"/>
      <c r="DI7" s="40"/>
      <c r="DJ7" s="40"/>
      <c r="DK7" s="740"/>
      <c r="DL7" s="741"/>
      <c r="DM7" s="741"/>
      <c r="DN7" s="40"/>
      <c r="DO7" s="40"/>
      <c r="DP7" s="40"/>
      <c r="DQ7" s="40"/>
      <c r="DR7" s="40"/>
      <c r="DS7" s="40"/>
      <c r="DT7" s="40"/>
      <c r="EA7" s="16"/>
      <c r="EB7" s="41"/>
      <c r="EC7" s="16"/>
      <c r="ED7" s="718"/>
      <c r="EE7" s="718"/>
      <c r="EF7" s="718"/>
      <c r="EG7" s="718"/>
    </row>
    <row r="8" spans="1:137" ht="8.25" customHeight="1" x14ac:dyDescent="0.15">
      <c r="E8" s="44"/>
      <c r="F8" s="44"/>
      <c r="G8" s="44"/>
      <c r="H8" s="44"/>
      <c r="I8" s="44"/>
      <c r="J8" s="44"/>
      <c r="K8" s="44"/>
      <c r="L8" s="44"/>
      <c r="M8" s="44"/>
      <c r="N8" s="44"/>
      <c r="O8" s="44"/>
      <c r="P8" s="44"/>
      <c r="Q8" s="721"/>
      <c r="R8" s="721"/>
      <c r="S8" s="721"/>
      <c r="T8" s="721"/>
      <c r="U8" s="721"/>
      <c r="V8" s="721"/>
      <c r="W8" s="721"/>
      <c r="X8" s="721"/>
      <c r="Y8" s="721"/>
      <c r="Z8" s="721"/>
      <c r="AA8" s="721"/>
      <c r="AB8" s="721"/>
      <c r="AC8" s="721"/>
      <c r="AD8" s="721"/>
      <c r="AE8" s="719"/>
      <c r="AF8" s="719"/>
      <c r="AG8" s="719"/>
      <c r="AH8" s="719"/>
      <c r="AI8" s="719"/>
      <c r="AJ8" s="44"/>
      <c r="AK8" s="44"/>
      <c r="AL8" s="44"/>
      <c r="AM8" s="44"/>
      <c r="AN8" s="44"/>
      <c r="AO8" s="44"/>
      <c r="AP8" s="44"/>
      <c r="AQ8" s="44"/>
      <c r="AR8" s="44"/>
      <c r="AS8" s="44"/>
      <c r="AT8" s="44"/>
      <c r="AU8" s="44"/>
      <c r="AV8" s="44"/>
      <c r="AW8" s="44"/>
      <c r="AX8" s="44"/>
      <c r="AY8" s="44"/>
      <c r="AZ8" s="44"/>
      <c r="BA8" s="44"/>
      <c r="BB8" s="720"/>
      <c r="BC8" s="720"/>
      <c r="BD8" s="720"/>
      <c r="BE8" s="720"/>
      <c r="BF8" s="720"/>
      <c r="BG8" s="720"/>
      <c r="BH8" s="720"/>
      <c r="BI8" s="720"/>
      <c r="BJ8" s="45"/>
      <c r="BK8" s="45"/>
      <c r="BO8" s="46"/>
      <c r="BP8" s="46"/>
      <c r="BQ8" s="46"/>
      <c r="BR8" s="46"/>
      <c r="BS8" s="46"/>
      <c r="BT8" s="721"/>
      <c r="BU8" s="721"/>
      <c r="BV8" s="721"/>
      <c r="BW8" s="721"/>
      <c r="BX8" s="721"/>
      <c r="BY8" s="721"/>
      <c r="BZ8" s="721"/>
      <c r="CA8" s="721"/>
      <c r="CB8" s="721"/>
      <c r="CC8" s="721"/>
      <c r="CD8" s="721"/>
      <c r="CE8" s="721"/>
      <c r="CF8" s="721"/>
      <c r="CG8" s="721"/>
      <c r="CH8" s="721"/>
      <c r="CI8" s="721"/>
      <c r="CJ8" s="719"/>
      <c r="CK8" s="719"/>
      <c r="CL8" s="719"/>
      <c r="CM8" s="719"/>
      <c r="CN8" s="719"/>
      <c r="CU8" s="40"/>
      <c r="CV8" s="40"/>
      <c r="CW8" s="40"/>
      <c r="CX8" s="40"/>
      <c r="CY8" s="40"/>
      <c r="CZ8" s="40"/>
      <c r="DA8" s="40"/>
      <c r="DB8" s="40"/>
      <c r="DC8" s="40"/>
      <c r="DD8" s="40"/>
      <c r="DE8" s="40"/>
      <c r="DF8" s="40"/>
      <c r="DG8" s="40"/>
      <c r="DH8" s="40"/>
      <c r="DI8" s="40"/>
      <c r="DJ8" s="40"/>
      <c r="DK8" s="740"/>
      <c r="DL8" s="741"/>
      <c r="DM8" s="741"/>
      <c r="DN8" s="40"/>
      <c r="DO8" s="40"/>
      <c r="DP8" s="40"/>
      <c r="DQ8" s="40"/>
      <c r="DR8" s="40"/>
      <c r="DS8" s="40"/>
      <c r="DT8" s="40"/>
      <c r="EA8" s="16"/>
      <c r="EB8" s="41"/>
      <c r="EC8" s="16"/>
      <c r="ED8" s="47"/>
      <c r="EE8" s="47"/>
      <c r="EF8" s="48"/>
      <c r="EG8" s="48"/>
    </row>
    <row r="9" spans="1:137" ht="8.25" customHeight="1" x14ac:dyDescent="0.15">
      <c r="E9" s="44"/>
      <c r="F9" s="44"/>
      <c r="G9" s="44"/>
      <c r="H9" s="44"/>
      <c r="I9" s="44"/>
      <c r="J9" s="44"/>
      <c r="K9" s="44"/>
      <c r="L9" s="44"/>
      <c r="M9" s="44"/>
      <c r="N9" s="44"/>
      <c r="O9" s="44"/>
      <c r="P9" s="44"/>
      <c r="Q9" s="721"/>
      <c r="R9" s="721"/>
      <c r="S9" s="721"/>
      <c r="T9" s="721"/>
      <c r="U9" s="721"/>
      <c r="V9" s="721"/>
      <c r="W9" s="721"/>
      <c r="X9" s="721"/>
      <c r="Y9" s="721"/>
      <c r="Z9" s="721"/>
      <c r="AA9" s="721"/>
      <c r="AB9" s="721"/>
      <c r="AC9" s="721"/>
      <c r="AD9" s="721"/>
      <c r="AE9" s="719"/>
      <c r="AF9" s="719"/>
      <c r="AG9" s="719"/>
      <c r="AH9" s="719"/>
      <c r="AI9" s="719"/>
      <c r="AJ9" s="44"/>
      <c r="AK9" s="44"/>
      <c r="AL9" s="44"/>
      <c r="AM9" s="44"/>
      <c r="AN9" s="44"/>
      <c r="AO9" s="44"/>
      <c r="AP9" s="44"/>
      <c r="AQ9" s="44"/>
      <c r="AR9" s="44"/>
      <c r="AS9" s="44"/>
      <c r="AT9" s="44"/>
      <c r="AU9" s="44"/>
      <c r="AV9" s="44"/>
      <c r="AW9" s="44"/>
      <c r="AX9" s="44"/>
      <c r="AY9" s="44"/>
      <c r="AZ9" s="44"/>
      <c r="BA9" s="44"/>
      <c r="BB9" s="720" t="s">
        <v>36</v>
      </c>
      <c r="BC9" s="720"/>
      <c r="BD9" s="720"/>
      <c r="BE9" s="720"/>
      <c r="BF9" s="720"/>
      <c r="BG9" s="720"/>
      <c r="BH9" s="720"/>
      <c r="BI9" s="720"/>
      <c r="BJ9" s="49"/>
      <c r="BK9" s="49"/>
      <c r="BN9" s="16"/>
      <c r="BO9" s="46"/>
      <c r="BP9" s="46"/>
      <c r="BQ9" s="46"/>
      <c r="BR9" s="46"/>
      <c r="BS9" s="46"/>
      <c r="BT9" s="721"/>
      <c r="BU9" s="721"/>
      <c r="BV9" s="721"/>
      <c r="BW9" s="721"/>
      <c r="BX9" s="721"/>
      <c r="BY9" s="721"/>
      <c r="BZ9" s="721"/>
      <c r="CA9" s="721"/>
      <c r="CB9" s="721"/>
      <c r="CC9" s="721"/>
      <c r="CD9" s="721"/>
      <c r="CE9" s="721"/>
      <c r="CF9" s="721"/>
      <c r="CG9" s="721"/>
      <c r="CH9" s="721"/>
      <c r="CI9" s="721"/>
      <c r="CJ9" s="719"/>
      <c r="CK9" s="719"/>
      <c r="CL9" s="719"/>
      <c r="CM9" s="719"/>
      <c r="CN9" s="719"/>
      <c r="CU9" s="40"/>
      <c r="CV9" s="40"/>
      <c r="CW9" s="40"/>
      <c r="CX9" s="40"/>
      <c r="CY9" s="40"/>
      <c r="CZ9" s="40"/>
      <c r="DA9" s="40"/>
      <c r="DB9" s="40"/>
      <c r="DC9" s="40"/>
      <c r="DD9" s="40"/>
      <c r="DE9" s="40"/>
      <c r="DF9" s="40"/>
      <c r="DG9" s="40"/>
      <c r="DH9" s="40"/>
      <c r="DI9" s="40"/>
      <c r="DJ9" s="40"/>
      <c r="DK9" s="740"/>
      <c r="DL9" s="741"/>
      <c r="DM9" s="741"/>
      <c r="DQ9" s="50"/>
      <c r="DR9" s="50"/>
      <c r="DS9" s="50"/>
      <c r="DT9" s="50"/>
      <c r="DU9" s="50"/>
      <c r="DV9" s="50"/>
      <c r="DW9" s="50"/>
      <c r="DX9" s="50"/>
      <c r="DY9" s="50"/>
      <c r="EA9" s="16"/>
      <c r="EB9" s="41"/>
      <c r="EC9" s="16"/>
      <c r="ED9" s="48"/>
      <c r="EE9" s="48"/>
      <c r="EF9" s="48"/>
      <c r="EG9" s="48"/>
    </row>
    <row r="10" spans="1:137" ht="8.25" customHeight="1" x14ac:dyDescent="0.2">
      <c r="I10" s="44"/>
      <c r="J10" s="44"/>
      <c r="K10" s="44"/>
      <c r="L10" s="44"/>
      <c r="M10" s="44"/>
      <c r="N10" s="44"/>
      <c r="O10" s="44"/>
      <c r="P10" s="44"/>
      <c r="Q10" s="721"/>
      <c r="R10" s="721"/>
      <c r="S10" s="721"/>
      <c r="T10" s="721"/>
      <c r="U10" s="721"/>
      <c r="V10" s="721"/>
      <c r="W10" s="721"/>
      <c r="X10" s="721"/>
      <c r="Y10" s="721"/>
      <c r="Z10" s="721"/>
      <c r="AA10" s="721"/>
      <c r="AB10" s="721"/>
      <c r="AC10" s="721"/>
      <c r="AD10" s="721"/>
      <c r="AE10" s="719"/>
      <c r="AF10" s="719"/>
      <c r="AG10" s="719"/>
      <c r="AH10" s="719"/>
      <c r="AI10" s="719"/>
      <c r="AJ10" s="44"/>
      <c r="AK10" s="44"/>
      <c r="AL10" s="44"/>
      <c r="BA10" s="51"/>
      <c r="BB10" s="720"/>
      <c r="BC10" s="720"/>
      <c r="BD10" s="720"/>
      <c r="BE10" s="720"/>
      <c r="BF10" s="720"/>
      <c r="BG10" s="720"/>
      <c r="BH10" s="720"/>
      <c r="BI10" s="720"/>
      <c r="BJ10" s="49"/>
      <c r="BK10" s="49"/>
      <c r="BO10" s="46"/>
      <c r="BP10" s="46"/>
      <c r="BQ10" s="46"/>
      <c r="BR10" s="46"/>
      <c r="BS10" s="46"/>
      <c r="BT10" s="721"/>
      <c r="BU10" s="721"/>
      <c r="BV10" s="721"/>
      <c r="BW10" s="721"/>
      <c r="BX10" s="721"/>
      <c r="BY10" s="721"/>
      <c r="BZ10" s="721"/>
      <c r="CA10" s="721"/>
      <c r="CB10" s="721"/>
      <c r="CC10" s="721"/>
      <c r="CD10" s="721"/>
      <c r="CE10" s="721"/>
      <c r="CF10" s="721"/>
      <c r="CG10" s="721"/>
      <c r="CH10" s="721"/>
      <c r="CI10" s="721"/>
      <c r="CJ10" s="719"/>
      <c r="CK10" s="719"/>
      <c r="CL10" s="719"/>
      <c r="CM10" s="719"/>
      <c r="CN10" s="719"/>
      <c r="CO10" s="52"/>
      <c r="CP10" s="52"/>
      <c r="CQ10" s="52"/>
      <c r="CR10" s="52"/>
      <c r="CS10" s="52"/>
      <c r="CT10" s="52"/>
      <c r="CU10" s="40"/>
      <c r="CV10" s="40"/>
      <c r="CW10" s="40"/>
      <c r="CX10" s="40"/>
      <c r="CY10" s="40"/>
      <c r="CZ10" s="40"/>
      <c r="DA10" s="40"/>
      <c r="DB10" s="40"/>
      <c r="DC10" s="40"/>
      <c r="DD10" s="40"/>
      <c r="DE10" s="40"/>
      <c r="DF10" s="40"/>
      <c r="DG10" s="40"/>
      <c r="DH10" s="40"/>
      <c r="DI10" s="40"/>
      <c r="DJ10" s="40"/>
      <c r="DK10" s="40"/>
      <c r="DL10" s="40"/>
      <c r="DM10" s="40"/>
      <c r="DQ10" s="50"/>
      <c r="DR10" s="50"/>
      <c r="DS10" s="50"/>
      <c r="DT10" s="50"/>
      <c r="DU10" s="50"/>
      <c r="DV10" s="50"/>
      <c r="DW10" s="50"/>
      <c r="DX10" s="50"/>
      <c r="DY10" s="50"/>
      <c r="EA10" s="16"/>
      <c r="EB10" s="41"/>
      <c r="EC10" s="16"/>
      <c r="ED10" s="718" t="s">
        <v>37</v>
      </c>
      <c r="EE10" s="718"/>
      <c r="EF10" s="718"/>
      <c r="EG10" s="718"/>
    </row>
    <row r="11" spans="1:137" ht="8.25" customHeight="1" thickBot="1" x14ac:dyDescent="0.25">
      <c r="B11" s="1"/>
      <c r="X11"/>
      <c r="Y11"/>
      <c r="BI11" s="16"/>
      <c r="BJ11" s="16"/>
      <c r="BK11" s="16"/>
      <c r="CU11" s="40"/>
      <c r="CV11" s="40"/>
      <c r="CW11" s="40"/>
      <c r="CX11" s="40"/>
      <c r="CY11" s="40"/>
      <c r="CZ11" s="40"/>
      <c r="DA11" s="40"/>
      <c r="DB11" s="40"/>
      <c r="DC11" s="40"/>
      <c r="DD11" s="40"/>
      <c r="DE11" s="40"/>
      <c r="DF11" s="40"/>
      <c r="DG11" s="40"/>
      <c r="DH11" s="40"/>
      <c r="DI11" s="40"/>
      <c r="DJ11" s="40"/>
      <c r="DK11" s="40"/>
      <c r="DL11" s="40"/>
      <c r="DM11" s="40"/>
      <c r="DP11" s="721" t="s">
        <v>38</v>
      </c>
      <c r="DQ11" s="721"/>
      <c r="DR11" s="721"/>
      <c r="DS11" s="721"/>
      <c r="DT11" s="721"/>
      <c r="DU11" s="721"/>
      <c r="DV11" s="721"/>
      <c r="DW11" s="721"/>
      <c r="DX11" s="763" t="s">
        <v>39</v>
      </c>
      <c r="DY11" s="763"/>
      <c r="DZ11" s="763"/>
      <c r="EA11" s="763"/>
      <c r="EB11" s="763"/>
      <c r="EC11" s="16"/>
      <c r="ED11" s="718"/>
      <c r="EE11" s="718"/>
      <c r="EF11" s="718"/>
      <c r="EG11" s="718"/>
    </row>
    <row r="12" spans="1:137" ht="10.5" customHeight="1" x14ac:dyDescent="0.2">
      <c r="A12" s="688" t="s">
        <v>1</v>
      </c>
      <c r="B12" s="691" t="s">
        <v>131</v>
      </c>
      <c r="C12" s="693" t="s">
        <v>151</v>
      </c>
      <c r="D12" s="696" t="s">
        <v>5</v>
      </c>
      <c r="E12" s="698" t="s">
        <v>152</v>
      </c>
      <c r="F12" s="699"/>
      <c r="G12" s="699"/>
      <c r="H12" s="699"/>
      <c r="I12" s="699"/>
      <c r="J12" s="699"/>
      <c r="K12" s="699"/>
      <c r="L12" s="699"/>
      <c r="M12" s="699"/>
      <c r="N12" s="699"/>
      <c r="O12" s="699"/>
      <c r="P12" s="699"/>
      <c r="Q12" s="699"/>
      <c r="R12" s="699"/>
      <c r="S12" s="699"/>
      <c r="T12" s="699"/>
      <c r="U12" s="699"/>
      <c r="V12" s="699"/>
      <c r="W12" s="699"/>
      <c r="X12" s="699"/>
      <c r="Y12" s="699"/>
      <c r="Z12" s="699"/>
      <c r="AA12" s="699"/>
      <c r="AB12" s="699"/>
      <c r="AC12" s="699"/>
      <c r="AD12" s="699"/>
      <c r="AE12" s="699"/>
      <c r="AF12" s="699"/>
      <c r="AG12" s="699"/>
      <c r="AH12" s="699"/>
      <c r="AI12" s="699"/>
      <c r="AJ12" s="699"/>
      <c r="AK12" s="699"/>
      <c r="AL12" s="699"/>
      <c r="AM12" s="699"/>
      <c r="AN12" s="699"/>
      <c r="AO12" s="699"/>
      <c r="AP12" s="699"/>
      <c r="AQ12" s="699"/>
      <c r="AR12" s="699"/>
      <c r="AS12" s="699"/>
      <c r="AT12" s="699"/>
      <c r="AU12" s="699"/>
      <c r="AV12" s="699"/>
      <c r="AW12" s="699"/>
      <c r="AX12" s="699"/>
      <c r="AY12" s="699"/>
      <c r="AZ12" s="700"/>
      <c r="BA12" s="704" t="s">
        <v>148</v>
      </c>
      <c r="BB12" s="722" t="s">
        <v>40</v>
      </c>
      <c r="BC12" s="725" t="s">
        <v>143</v>
      </c>
      <c r="BD12" s="675" t="s">
        <v>11</v>
      </c>
      <c r="BE12" s="54">
        <v>1</v>
      </c>
      <c r="BF12" s="53">
        <v>2</v>
      </c>
      <c r="BG12" s="53">
        <v>3</v>
      </c>
      <c r="BH12" s="55">
        <v>4</v>
      </c>
      <c r="BI12" s="728" t="s">
        <v>2</v>
      </c>
      <c r="BJ12" s="728" t="s">
        <v>197</v>
      </c>
      <c r="BK12" s="56"/>
      <c r="BM12" s="688" t="s">
        <v>1</v>
      </c>
      <c r="BN12" s="691" t="s">
        <v>132</v>
      </c>
      <c r="BO12" s="704" t="s">
        <v>148</v>
      </c>
      <c r="BP12" s="722" t="s">
        <v>40</v>
      </c>
      <c r="BQ12" s="725" t="s">
        <v>143</v>
      </c>
      <c r="BR12" s="675" t="s">
        <v>11</v>
      </c>
      <c r="BS12" s="54">
        <v>1</v>
      </c>
      <c r="BT12" s="53">
        <v>2</v>
      </c>
      <c r="BU12" s="53">
        <v>3</v>
      </c>
      <c r="BV12" s="55">
        <v>4</v>
      </c>
      <c r="BW12" s="671" t="s">
        <v>144</v>
      </c>
      <c r="BX12" s="673"/>
      <c r="BY12" s="683" t="s">
        <v>149</v>
      </c>
      <c r="BZ12" s="674"/>
      <c r="CA12" s="669" t="s">
        <v>149</v>
      </c>
      <c r="CB12" s="674"/>
      <c r="CC12" s="669" t="s">
        <v>149</v>
      </c>
      <c r="CD12" s="674"/>
      <c r="CE12" s="669" t="s">
        <v>149</v>
      </c>
      <c r="CF12" s="674"/>
      <c r="CG12" s="669" t="s">
        <v>149</v>
      </c>
      <c r="CH12" s="670"/>
      <c r="CI12" s="671" t="s">
        <v>194</v>
      </c>
      <c r="CJ12" s="672"/>
      <c r="CK12" s="733" t="s">
        <v>195</v>
      </c>
      <c r="CL12" s="673"/>
      <c r="CM12" s="733" t="s">
        <v>195</v>
      </c>
      <c r="CN12" s="672"/>
      <c r="CO12" s="673" t="s">
        <v>195</v>
      </c>
      <c r="CP12" s="672"/>
      <c r="CQ12" s="733" t="s">
        <v>196</v>
      </c>
      <c r="CR12" s="672"/>
      <c r="CS12" s="733" t="s">
        <v>196</v>
      </c>
      <c r="CT12" s="734"/>
      <c r="CU12" s="40"/>
      <c r="CV12" s="40"/>
      <c r="CW12" s="40"/>
      <c r="CX12" s="40"/>
      <c r="CY12" s="40"/>
      <c r="CZ12" s="40"/>
      <c r="DA12" s="40"/>
      <c r="DB12" s="40"/>
      <c r="DC12" s="40"/>
      <c r="DD12" s="40"/>
      <c r="DE12" s="40"/>
      <c r="DF12" s="40"/>
      <c r="DG12" s="40"/>
      <c r="DH12" s="40"/>
      <c r="DI12" s="40"/>
      <c r="DJ12" s="40"/>
      <c r="DK12" s="40"/>
      <c r="DL12" s="40"/>
      <c r="DM12" s="40"/>
      <c r="DN12" s="40"/>
      <c r="DO12" s="40"/>
      <c r="DP12" s="721"/>
      <c r="DQ12" s="721"/>
      <c r="DR12" s="721"/>
      <c r="DS12" s="721"/>
      <c r="DT12" s="721"/>
      <c r="DU12" s="721"/>
      <c r="DV12" s="721"/>
      <c r="DW12" s="721"/>
      <c r="DX12" s="763"/>
      <c r="DY12" s="763"/>
      <c r="DZ12" s="763"/>
      <c r="EA12" s="763"/>
      <c r="EB12" s="763"/>
      <c r="EC12" s="16"/>
      <c r="ED12" s="16"/>
      <c r="EE12" s="16"/>
    </row>
    <row r="13" spans="1:137" ht="10.5" customHeight="1" x14ac:dyDescent="0.2">
      <c r="A13" s="689"/>
      <c r="B13" s="692"/>
      <c r="C13" s="694"/>
      <c r="D13" s="697"/>
      <c r="E13" s="701"/>
      <c r="F13" s="702"/>
      <c r="G13" s="702"/>
      <c r="H13" s="702"/>
      <c r="I13" s="702"/>
      <c r="J13" s="702"/>
      <c r="K13" s="702"/>
      <c r="L13" s="702"/>
      <c r="M13" s="702"/>
      <c r="N13" s="702"/>
      <c r="O13" s="702"/>
      <c r="P13" s="702"/>
      <c r="Q13" s="702"/>
      <c r="R13" s="702"/>
      <c r="S13" s="702"/>
      <c r="T13" s="702"/>
      <c r="U13" s="702"/>
      <c r="V13" s="702"/>
      <c r="W13" s="702"/>
      <c r="X13" s="702"/>
      <c r="Y13" s="702"/>
      <c r="Z13" s="702"/>
      <c r="AA13" s="702"/>
      <c r="AB13" s="702"/>
      <c r="AC13" s="702"/>
      <c r="AD13" s="702"/>
      <c r="AE13" s="702"/>
      <c r="AF13" s="702"/>
      <c r="AG13" s="702"/>
      <c r="AH13" s="702"/>
      <c r="AI13" s="702"/>
      <c r="AJ13" s="702"/>
      <c r="AK13" s="702"/>
      <c r="AL13" s="702"/>
      <c r="AM13" s="702"/>
      <c r="AN13" s="702"/>
      <c r="AO13" s="702"/>
      <c r="AP13" s="702"/>
      <c r="AQ13" s="702"/>
      <c r="AR13" s="702"/>
      <c r="AS13" s="702"/>
      <c r="AT13" s="702"/>
      <c r="AU13" s="702"/>
      <c r="AV13" s="702"/>
      <c r="AW13" s="702"/>
      <c r="AX13" s="702"/>
      <c r="AY13" s="702"/>
      <c r="AZ13" s="703"/>
      <c r="BA13" s="705"/>
      <c r="BB13" s="723"/>
      <c r="BC13" s="726"/>
      <c r="BD13" s="676"/>
      <c r="BE13" s="731" t="s">
        <v>41</v>
      </c>
      <c r="BF13" s="562" t="s">
        <v>42</v>
      </c>
      <c r="BG13" s="562" t="s">
        <v>43</v>
      </c>
      <c r="BH13" s="564" t="s">
        <v>44</v>
      </c>
      <c r="BI13" s="729"/>
      <c r="BJ13" s="729"/>
      <c r="BK13" s="56"/>
      <c r="BM13" s="689"/>
      <c r="BN13" s="692"/>
      <c r="BO13" s="705"/>
      <c r="BP13" s="723"/>
      <c r="BQ13" s="726"/>
      <c r="BR13" s="676"/>
      <c r="BS13" s="731" t="s">
        <v>41</v>
      </c>
      <c r="BT13" s="562" t="s">
        <v>42</v>
      </c>
      <c r="BU13" s="562" t="s">
        <v>43</v>
      </c>
      <c r="BV13" s="564" t="s">
        <v>44</v>
      </c>
      <c r="BW13" s="639" t="s">
        <v>45</v>
      </c>
      <c r="BX13" s="742"/>
      <c r="BY13" s="744" t="s">
        <v>46</v>
      </c>
      <c r="BZ13" s="572"/>
      <c r="CA13" s="572" t="s">
        <v>47</v>
      </c>
      <c r="CB13" s="572"/>
      <c r="CC13" s="572" t="s">
        <v>48</v>
      </c>
      <c r="CD13" s="572"/>
      <c r="CE13" s="572" t="s">
        <v>49</v>
      </c>
      <c r="CF13" s="572"/>
      <c r="CG13" s="572" t="s">
        <v>50</v>
      </c>
      <c r="CH13" s="574"/>
      <c r="CI13" s="639" t="s">
        <v>51</v>
      </c>
      <c r="CJ13" s="568"/>
      <c r="CK13" s="568" t="s">
        <v>52</v>
      </c>
      <c r="CL13" s="742"/>
      <c r="CM13" s="568" t="s">
        <v>53</v>
      </c>
      <c r="CN13" s="568"/>
      <c r="CO13" s="641" t="s">
        <v>54</v>
      </c>
      <c r="CP13" s="568"/>
      <c r="CQ13" s="568" t="s">
        <v>55</v>
      </c>
      <c r="CR13" s="568"/>
      <c r="CS13" s="583" t="s">
        <v>56</v>
      </c>
      <c r="CT13" s="515"/>
      <c r="CU13" s="40"/>
      <c r="CV13" s="40"/>
      <c r="CW13" s="40"/>
      <c r="CX13" s="40"/>
      <c r="CY13" s="40"/>
      <c r="CZ13" s="40"/>
      <c r="DA13" s="40"/>
      <c r="DB13" s="40"/>
      <c r="DC13" s="40"/>
      <c r="DD13" s="40"/>
      <c r="DE13" s="40"/>
      <c r="DF13" s="40"/>
      <c r="DG13" s="40"/>
      <c r="DH13" s="40"/>
      <c r="DI13" s="40"/>
      <c r="DJ13" s="40"/>
      <c r="DK13" s="40"/>
      <c r="DL13" s="40"/>
      <c r="DM13" s="40"/>
      <c r="DP13" s="721"/>
      <c r="DQ13" s="721"/>
      <c r="DR13" s="721"/>
      <c r="DS13" s="721"/>
      <c r="DT13" s="721"/>
      <c r="DU13" s="721"/>
      <c r="DV13" s="721"/>
      <c r="DW13" s="721"/>
      <c r="DX13" s="763"/>
      <c r="DY13" s="763"/>
      <c r="DZ13" s="763"/>
      <c r="EA13" s="763"/>
      <c r="EB13" s="763"/>
      <c r="EC13" s="16"/>
      <c r="ED13" s="16"/>
      <c r="EE13" s="16"/>
    </row>
    <row r="14" spans="1:137" ht="10.5" customHeight="1" x14ac:dyDescent="0.2">
      <c r="A14" s="689"/>
      <c r="B14" s="692"/>
      <c r="C14" s="694"/>
      <c r="D14" s="697"/>
      <c r="E14" s="527" t="s">
        <v>173</v>
      </c>
      <c r="F14" s="528"/>
      <c r="G14" s="528"/>
      <c r="H14" s="528"/>
      <c r="I14" s="528"/>
      <c r="J14" s="529" t="s">
        <v>174</v>
      </c>
      <c r="K14" s="530"/>
      <c r="L14" s="530"/>
      <c r="M14" s="531"/>
      <c r="N14" s="530" t="s">
        <v>175</v>
      </c>
      <c r="O14" s="530"/>
      <c r="P14" s="530"/>
      <c r="Q14" s="530"/>
      <c r="R14" s="535" t="s">
        <v>176</v>
      </c>
      <c r="S14" s="534"/>
      <c r="T14" s="534"/>
      <c r="U14" s="534"/>
      <c r="V14" s="789"/>
      <c r="W14" s="534" t="s">
        <v>177</v>
      </c>
      <c r="X14" s="534"/>
      <c r="Y14" s="534"/>
      <c r="Z14" s="535" t="s">
        <v>178</v>
      </c>
      <c r="AA14" s="534"/>
      <c r="AB14" s="534"/>
      <c r="AC14" s="534"/>
      <c r="AD14" s="527" t="s">
        <v>188</v>
      </c>
      <c r="AE14" s="528"/>
      <c r="AF14" s="528"/>
      <c r="AG14" s="536"/>
      <c r="AH14" s="800" t="s">
        <v>180</v>
      </c>
      <c r="AI14" s="801"/>
      <c r="AJ14" s="528" t="s">
        <v>181</v>
      </c>
      <c r="AK14" s="528"/>
      <c r="AL14" s="528"/>
      <c r="AM14" s="528"/>
      <c r="AN14" s="528"/>
      <c r="AO14" s="800" t="s">
        <v>182</v>
      </c>
      <c r="AP14" s="801"/>
      <c r="AQ14" s="537" t="s">
        <v>183</v>
      </c>
      <c r="AR14" s="528"/>
      <c r="AS14" s="528"/>
      <c r="AT14" s="528"/>
      <c r="AU14" s="536"/>
      <c r="AV14" s="528" t="s">
        <v>184</v>
      </c>
      <c r="AW14" s="528"/>
      <c r="AX14" s="528"/>
      <c r="AY14" s="528"/>
      <c r="AZ14" s="648"/>
      <c r="BA14" s="705"/>
      <c r="BB14" s="723"/>
      <c r="BC14" s="726"/>
      <c r="BD14" s="676"/>
      <c r="BE14" s="731"/>
      <c r="BF14" s="562"/>
      <c r="BG14" s="562"/>
      <c r="BH14" s="564"/>
      <c r="BI14" s="729"/>
      <c r="BJ14" s="729"/>
      <c r="BK14" s="56"/>
      <c r="BL14" s="58"/>
      <c r="BM14" s="689"/>
      <c r="BN14" s="692"/>
      <c r="BO14" s="705"/>
      <c r="BP14" s="723"/>
      <c r="BQ14" s="726"/>
      <c r="BR14" s="676"/>
      <c r="BS14" s="731"/>
      <c r="BT14" s="562"/>
      <c r="BU14" s="562"/>
      <c r="BV14" s="564"/>
      <c r="BW14" s="639"/>
      <c r="BX14" s="742"/>
      <c r="BY14" s="744"/>
      <c r="BZ14" s="572"/>
      <c r="CA14" s="572"/>
      <c r="CB14" s="572"/>
      <c r="CC14" s="572"/>
      <c r="CD14" s="572"/>
      <c r="CE14" s="572"/>
      <c r="CF14" s="572"/>
      <c r="CG14" s="572"/>
      <c r="CH14" s="574"/>
      <c r="CI14" s="639"/>
      <c r="CJ14" s="568"/>
      <c r="CK14" s="568"/>
      <c r="CL14" s="742"/>
      <c r="CM14" s="568"/>
      <c r="CN14" s="568"/>
      <c r="CO14" s="641"/>
      <c r="CP14" s="568"/>
      <c r="CQ14" s="568"/>
      <c r="CR14" s="568"/>
      <c r="CS14" s="585"/>
      <c r="CT14" s="807"/>
      <c r="CU14" s="40"/>
      <c r="CV14" s="40"/>
      <c r="CW14" s="40"/>
      <c r="CX14" s="40"/>
      <c r="CY14" s="40"/>
      <c r="CZ14" s="40"/>
      <c r="DA14" s="40"/>
      <c r="DB14" s="40"/>
      <c r="DC14" s="40"/>
      <c r="DD14" s="40"/>
      <c r="DE14" s="40"/>
      <c r="DF14" s="40"/>
      <c r="DG14" s="40"/>
      <c r="DH14" s="40"/>
      <c r="DI14" s="40"/>
      <c r="DJ14" s="16"/>
      <c r="DK14" s="16"/>
      <c r="DL14" s="40"/>
      <c r="DM14" s="40"/>
      <c r="EA14" s="16"/>
      <c r="EB14" s="41"/>
      <c r="EC14" s="16"/>
      <c r="ED14" s="16"/>
      <c r="EE14" s="16"/>
    </row>
    <row r="15" spans="1:137" ht="10.5" customHeight="1" x14ac:dyDescent="0.2">
      <c r="A15" s="689"/>
      <c r="B15" s="692"/>
      <c r="C15" s="694"/>
      <c r="D15" s="697"/>
      <c r="E15" s="594" t="s">
        <v>58</v>
      </c>
      <c r="F15" s="548" t="s">
        <v>59</v>
      </c>
      <c r="G15" s="548" t="s">
        <v>60</v>
      </c>
      <c r="H15" s="548" t="s">
        <v>61</v>
      </c>
      <c r="I15" s="714" t="s">
        <v>62</v>
      </c>
      <c r="J15" s="712" t="s">
        <v>63</v>
      </c>
      <c r="K15" s="510" t="s">
        <v>64</v>
      </c>
      <c r="L15" s="510" t="s">
        <v>65</v>
      </c>
      <c r="M15" s="508" t="s">
        <v>66</v>
      </c>
      <c r="N15" s="512" t="s">
        <v>67</v>
      </c>
      <c r="O15" s="510" t="s">
        <v>68</v>
      </c>
      <c r="P15" s="510" t="s">
        <v>69</v>
      </c>
      <c r="Q15" s="488" t="s">
        <v>70</v>
      </c>
      <c r="R15" s="506" t="s">
        <v>71</v>
      </c>
      <c r="S15" s="510" t="s">
        <v>72</v>
      </c>
      <c r="T15" s="510" t="s">
        <v>73</v>
      </c>
      <c r="U15" s="510" t="s">
        <v>74</v>
      </c>
      <c r="V15" s="508" t="s">
        <v>75</v>
      </c>
      <c r="W15" s="512" t="s">
        <v>76</v>
      </c>
      <c r="X15" s="510" t="s">
        <v>77</v>
      </c>
      <c r="Y15" s="488" t="s">
        <v>78</v>
      </c>
      <c r="Z15" s="506" t="s">
        <v>79</v>
      </c>
      <c r="AA15" s="510" t="s">
        <v>80</v>
      </c>
      <c r="AB15" s="510" t="s">
        <v>81</v>
      </c>
      <c r="AC15" s="488" t="s">
        <v>82</v>
      </c>
      <c r="AD15" s="594" t="s">
        <v>83</v>
      </c>
      <c r="AE15" s="548" t="s">
        <v>84</v>
      </c>
      <c r="AF15" s="548" t="s">
        <v>85</v>
      </c>
      <c r="AG15" s="596" t="s">
        <v>86</v>
      </c>
      <c r="AH15" s="598" t="s">
        <v>87</v>
      </c>
      <c r="AI15" s="596" t="s">
        <v>88</v>
      </c>
      <c r="AJ15" s="589" t="s">
        <v>89</v>
      </c>
      <c r="AK15" s="548" t="s">
        <v>90</v>
      </c>
      <c r="AL15" s="548" t="s">
        <v>91</v>
      </c>
      <c r="AM15" s="548" t="s">
        <v>92</v>
      </c>
      <c r="AN15" s="714" t="s">
        <v>93</v>
      </c>
      <c r="AO15" s="598" t="s">
        <v>94</v>
      </c>
      <c r="AP15" s="596" t="s">
        <v>95</v>
      </c>
      <c r="AQ15" s="598" t="s">
        <v>96</v>
      </c>
      <c r="AR15" s="548" t="s">
        <v>97</v>
      </c>
      <c r="AS15" s="548" t="s">
        <v>98</v>
      </c>
      <c r="AT15" s="655" t="s">
        <v>135</v>
      </c>
      <c r="AU15" s="596" t="s">
        <v>136</v>
      </c>
      <c r="AV15" s="589" t="s">
        <v>137</v>
      </c>
      <c r="AW15" s="655" t="s">
        <v>138</v>
      </c>
      <c r="AX15" s="548" t="s">
        <v>139</v>
      </c>
      <c r="AY15" s="548" t="s">
        <v>140</v>
      </c>
      <c r="AZ15" s="646" t="s">
        <v>141</v>
      </c>
      <c r="BA15" s="705"/>
      <c r="BB15" s="723"/>
      <c r="BC15" s="726"/>
      <c r="BD15" s="676"/>
      <c r="BE15" s="731"/>
      <c r="BF15" s="562"/>
      <c r="BG15" s="562"/>
      <c r="BH15" s="564"/>
      <c r="BI15" s="729"/>
      <c r="BJ15" s="729"/>
      <c r="BK15" s="56"/>
      <c r="BM15" s="689"/>
      <c r="BN15" s="692"/>
      <c r="BO15" s="705"/>
      <c r="BP15" s="723"/>
      <c r="BQ15" s="726"/>
      <c r="BR15" s="676"/>
      <c r="BS15" s="731"/>
      <c r="BT15" s="562"/>
      <c r="BU15" s="562"/>
      <c r="BV15" s="564"/>
      <c r="BW15" s="639"/>
      <c r="BX15" s="742"/>
      <c r="BY15" s="744"/>
      <c r="BZ15" s="572"/>
      <c r="CA15" s="572"/>
      <c r="CB15" s="572"/>
      <c r="CC15" s="572"/>
      <c r="CD15" s="572"/>
      <c r="CE15" s="572"/>
      <c r="CF15" s="572"/>
      <c r="CG15" s="572"/>
      <c r="CH15" s="574"/>
      <c r="CI15" s="639"/>
      <c r="CJ15" s="568"/>
      <c r="CK15" s="568"/>
      <c r="CL15" s="742"/>
      <c r="CM15" s="568"/>
      <c r="CN15" s="568"/>
      <c r="CO15" s="641"/>
      <c r="CP15" s="568"/>
      <c r="CQ15" s="568"/>
      <c r="CR15" s="568"/>
      <c r="CS15" s="585"/>
      <c r="CT15" s="807"/>
      <c r="CU15" s="40"/>
      <c r="CV15" s="40"/>
      <c r="CW15" s="40"/>
      <c r="CX15" s="40"/>
      <c r="CY15" s="40"/>
      <c r="CZ15" s="40"/>
      <c r="DA15" s="40"/>
      <c r="DB15" s="40"/>
      <c r="DC15" s="40"/>
      <c r="DD15" s="40"/>
      <c r="DE15" s="40"/>
      <c r="DF15" s="40"/>
      <c r="DG15" s="40"/>
      <c r="DH15" s="40"/>
      <c r="DI15" s="40"/>
      <c r="DJ15" s="40"/>
      <c r="DK15" s="40"/>
      <c r="DL15" s="40"/>
      <c r="DM15" s="40"/>
      <c r="DN15" s="40"/>
      <c r="DO15" s="16"/>
      <c r="DP15" s="40"/>
      <c r="DQ15" s="40"/>
      <c r="DR15" s="40"/>
      <c r="DS15" s="40"/>
      <c r="EA15" s="16"/>
      <c r="EB15" s="41"/>
      <c r="EC15" s="16"/>
      <c r="ED15" s="16"/>
      <c r="EE15" s="16"/>
    </row>
    <row r="16" spans="1:137" ht="10.5" customHeight="1" x14ac:dyDescent="0.2">
      <c r="A16" s="689"/>
      <c r="B16" s="692"/>
      <c r="C16" s="694"/>
      <c r="D16" s="697"/>
      <c r="E16" s="595"/>
      <c r="F16" s="593"/>
      <c r="G16" s="593"/>
      <c r="H16" s="593"/>
      <c r="I16" s="716"/>
      <c r="J16" s="713"/>
      <c r="K16" s="687"/>
      <c r="L16" s="511"/>
      <c r="M16" s="681"/>
      <c r="N16" s="513"/>
      <c r="O16" s="511"/>
      <c r="P16" s="511"/>
      <c r="Q16" s="682"/>
      <c r="R16" s="792"/>
      <c r="S16" s="511"/>
      <c r="T16" s="511"/>
      <c r="U16" s="511"/>
      <c r="V16" s="681"/>
      <c r="W16" s="513"/>
      <c r="X16" s="511"/>
      <c r="Y16" s="489"/>
      <c r="Z16" s="686"/>
      <c r="AA16" s="687"/>
      <c r="AB16" s="687"/>
      <c r="AC16" s="489"/>
      <c r="AD16" s="595"/>
      <c r="AE16" s="593"/>
      <c r="AF16" s="549"/>
      <c r="AG16" s="597"/>
      <c r="AH16" s="599"/>
      <c r="AI16" s="802"/>
      <c r="AJ16" s="590"/>
      <c r="AK16" s="593"/>
      <c r="AL16" s="593"/>
      <c r="AM16" s="593"/>
      <c r="AN16" s="716"/>
      <c r="AO16" s="799"/>
      <c r="AP16" s="802"/>
      <c r="AQ16" s="599"/>
      <c r="AR16" s="593"/>
      <c r="AS16" s="593"/>
      <c r="AT16" s="593"/>
      <c r="AU16" s="597"/>
      <c r="AV16" s="590"/>
      <c r="AW16" s="593"/>
      <c r="AX16" s="593"/>
      <c r="AY16" s="593"/>
      <c r="AZ16" s="647"/>
      <c r="BA16" s="705"/>
      <c r="BB16" s="723"/>
      <c r="BC16" s="726"/>
      <c r="BD16" s="676"/>
      <c r="BE16" s="731"/>
      <c r="BF16" s="562"/>
      <c r="BG16" s="562"/>
      <c r="BH16" s="564"/>
      <c r="BI16" s="729"/>
      <c r="BJ16" s="729"/>
      <c r="BK16" s="56"/>
      <c r="BM16" s="689"/>
      <c r="BN16" s="692"/>
      <c r="BO16" s="705"/>
      <c r="BP16" s="723"/>
      <c r="BQ16" s="726"/>
      <c r="BR16" s="676"/>
      <c r="BS16" s="731"/>
      <c r="BT16" s="562"/>
      <c r="BU16" s="562"/>
      <c r="BV16" s="564"/>
      <c r="BW16" s="640"/>
      <c r="BX16" s="743"/>
      <c r="BY16" s="745"/>
      <c r="BZ16" s="573"/>
      <c r="CA16" s="573"/>
      <c r="CB16" s="573"/>
      <c r="CC16" s="573"/>
      <c r="CD16" s="573"/>
      <c r="CE16" s="573"/>
      <c r="CF16" s="573"/>
      <c r="CG16" s="573"/>
      <c r="CH16" s="575"/>
      <c r="CI16" s="640"/>
      <c r="CJ16" s="570"/>
      <c r="CK16" s="570"/>
      <c r="CL16" s="743"/>
      <c r="CM16" s="570"/>
      <c r="CN16" s="570"/>
      <c r="CO16" s="642"/>
      <c r="CP16" s="570"/>
      <c r="CQ16" s="570"/>
      <c r="CR16" s="570"/>
      <c r="CS16" s="587"/>
      <c r="CT16" s="808"/>
      <c r="CU16" s="40"/>
      <c r="CV16" s="40"/>
      <c r="CW16" s="40"/>
      <c r="CX16" s="40"/>
      <c r="CY16" s="40"/>
      <c r="CZ16" s="40"/>
      <c r="DA16" s="40"/>
      <c r="DB16" s="40"/>
      <c r="DC16" s="40"/>
      <c r="DD16" s="40"/>
      <c r="DE16" s="40"/>
      <c r="DF16" s="40"/>
      <c r="DG16" s="40"/>
      <c r="DH16" s="40"/>
      <c r="DI16" s="40"/>
      <c r="DJ16" s="40"/>
      <c r="DK16" s="40"/>
      <c r="DL16" s="40"/>
      <c r="DM16" s="40"/>
      <c r="DN16" s="40"/>
      <c r="DO16" s="16"/>
      <c r="DP16" s="40"/>
      <c r="DQ16" s="40"/>
      <c r="DR16" s="40"/>
      <c r="DS16" s="40"/>
      <c r="EA16" s="16"/>
      <c r="EB16" s="41"/>
      <c r="EC16" s="16"/>
      <c r="ED16" s="16"/>
      <c r="EE16" s="16"/>
    </row>
    <row r="17" spans="1:142" ht="10.5" customHeight="1" x14ac:dyDescent="0.2">
      <c r="A17" s="689"/>
      <c r="B17" s="692"/>
      <c r="C17" s="694"/>
      <c r="D17" s="697"/>
      <c r="E17" s="660" t="s">
        <v>147</v>
      </c>
      <c r="F17" s="500" t="s">
        <v>147</v>
      </c>
      <c r="G17" s="500" t="s">
        <v>147</v>
      </c>
      <c r="H17" s="500" t="s">
        <v>147</v>
      </c>
      <c r="I17" s="514" t="s">
        <v>147</v>
      </c>
      <c r="J17" s="708" t="s">
        <v>150</v>
      </c>
      <c r="K17" s="662" t="s">
        <v>150</v>
      </c>
      <c r="L17" s="662" t="s">
        <v>150</v>
      </c>
      <c r="M17" s="711" t="s">
        <v>150</v>
      </c>
      <c r="N17" s="522" t="s">
        <v>150</v>
      </c>
      <c r="O17" s="662" t="s">
        <v>150</v>
      </c>
      <c r="P17" s="662" t="s">
        <v>150</v>
      </c>
      <c r="Q17" s="504" t="s">
        <v>150</v>
      </c>
      <c r="R17" s="797" t="s">
        <v>150</v>
      </c>
      <c r="S17" s="662" t="s">
        <v>150</v>
      </c>
      <c r="T17" s="662" t="s">
        <v>150</v>
      </c>
      <c r="U17" s="662" t="s">
        <v>150</v>
      </c>
      <c r="V17" s="711" t="s">
        <v>150</v>
      </c>
      <c r="W17" s="522" t="s">
        <v>150</v>
      </c>
      <c r="X17" s="662" t="s">
        <v>150</v>
      </c>
      <c r="Y17" s="504" t="s">
        <v>150</v>
      </c>
      <c r="Z17" s="518" t="s">
        <v>150</v>
      </c>
      <c r="AA17" s="662" t="s">
        <v>150</v>
      </c>
      <c r="AB17" s="662" t="s">
        <v>150</v>
      </c>
      <c r="AC17" s="504" t="s">
        <v>150</v>
      </c>
      <c r="AD17" s="660" t="s">
        <v>147</v>
      </c>
      <c r="AE17" s="500" t="s">
        <v>147</v>
      </c>
      <c r="AF17" s="500" t="s">
        <v>147</v>
      </c>
      <c r="AG17" s="539" t="s">
        <v>147</v>
      </c>
      <c r="AH17" s="542" t="s">
        <v>147</v>
      </c>
      <c r="AI17" s="539" t="s">
        <v>147</v>
      </c>
      <c r="AJ17" s="546" t="s">
        <v>147</v>
      </c>
      <c r="AK17" s="500" t="s">
        <v>147</v>
      </c>
      <c r="AL17" s="500" t="s">
        <v>147</v>
      </c>
      <c r="AM17" s="500" t="s">
        <v>147</v>
      </c>
      <c r="AN17" s="514" t="s">
        <v>147</v>
      </c>
      <c r="AO17" s="542" t="s">
        <v>147</v>
      </c>
      <c r="AP17" s="539" t="s">
        <v>147</v>
      </c>
      <c r="AQ17" s="542" t="s">
        <v>147</v>
      </c>
      <c r="AR17" s="500" t="s">
        <v>147</v>
      </c>
      <c r="AS17" s="500" t="s">
        <v>147</v>
      </c>
      <c r="AT17" s="500" t="s">
        <v>147</v>
      </c>
      <c r="AU17" s="793" t="s">
        <v>147</v>
      </c>
      <c r="AV17" s="806" t="s">
        <v>147</v>
      </c>
      <c r="AW17" s="605" t="s">
        <v>147</v>
      </c>
      <c r="AX17" s="500" t="s">
        <v>147</v>
      </c>
      <c r="AY17" s="605" t="s">
        <v>147</v>
      </c>
      <c r="AZ17" s="624" t="s">
        <v>147</v>
      </c>
      <c r="BA17" s="705"/>
      <c r="BB17" s="723"/>
      <c r="BC17" s="726"/>
      <c r="BD17" s="676"/>
      <c r="BE17" s="731"/>
      <c r="BF17" s="562"/>
      <c r="BG17" s="562"/>
      <c r="BH17" s="564"/>
      <c r="BI17" s="729"/>
      <c r="BJ17" s="729"/>
      <c r="BK17" s="56"/>
      <c r="BM17" s="689"/>
      <c r="BN17" s="692"/>
      <c r="BO17" s="705"/>
      <c r="BP17" s="723"/>
      <c r="BQ17" s="726"/>
      <c r="BR17" s="676"/>
      <c r="BS17" s="731"/>
      <c r="BT17" s="562"/>
      <c r="BU17" s="562"/>
      <c r="BV17" s="564"/>
      <c r="BW17" s="350" t="s">
        <v>99</v>
      </c>
      <c r="BX17" s="351"/>
      <c r="BY17" s="60"/>
      <c r="BZ17" s="61"/>
      <c r="CA17" s="62"/>
      <c r="CB17" s="61"/>
      <c r="CC17" s="63"/>
      <c r="CD17" s="59"/>
      <c r="CE17" s="62"/>
      <c r="CF17" s="61"/>
      <c r="CG17" s="62"/>
      <c r="CH17" s="59"/>
      <c r="CI17" s="352"/>
      <c r="CJ17" s="353"/>
      <c r="CK17" s="356"/>
      <c r="CL17" s="351"/>
      <c r="CM17" s="356"/>
      <c r="CN17" s="353"/>
      <c r="CO17" s="354"/>
      <c r="CP17" s="353"/>
      <c r="CQ17" s="355"/>
      <c r="CR17" s="355"/>
      <c r="CS17" s="356"/>
      <c r="CT17" s="364"/>
      <c r="CU17" s="40"/>
      <c r="CV17" s="40"/>
      <c r="CW17" s="40"/>
      <c r="CX17" s="40"/>
      <c r="CY17" s="40"/>
      <c r="CZ17" s="40"/>
      <c r="DA17" s="40"/>
      <c r="DB17" s="40"/>
      <c r="DC17" s="40"/>
      <c r="DD17" s="40"/>
      <c r="DE17" s="40"/>
      <c r="DF17" s="40"/>
      <c r="DG17" s="40"/>
      <c r="DH17" s="40"/>
      <c r="DI17" s="40"/>
      <c r="DJ17" s="781" t="s">
        <v>100</v>
      </c>
      <c r="DK17" s="782"/>
      <c r="DL17" s="40"/>
      <c r="DM17" s="40"/>
      <c r="DN17" s="40"/>
      <c r="DO17" s="64"/>
      <c r="DP17" s="64"/>
      <c r="DQ17" s="64"/>
      <c r="DR17" s="64"/>
      <c r="DS17" s="64"/>
      <c r="EA17" s="16"/>
      <c r="EB17" s="41"/>
      <c r="EC17" s="16"/>
      <c r="ED17" s="16"/>
      <c r="EE17" s="16"/>
    </row>
    <row r="18" spans="1:142" ht="10.5" customHeight="1" x14ac:dyDescent="0.2">
      <c r="A18" s="689"/>
      <c r="B18" s="692"/>
      <c r="C18" s="694"/>
      <c r="D18" s="697"/>
      <c r="E18" s="707"/>
      <c r="F18" s="544"/>
      <c r="G18" s="544"/>
      <c r="H18" s="544"/>
      <c r="I18" s="516"/>
      <c r="J18" s="709"/>
      <c r="K18" s="663"/>
      <c r="L18" s="663"/>
      <c r="M18" s="521"/>
      <c r="N18" s="523"/>
      <c r="O18" s="663"/>
      <c r="P18" s="663"/>
      <c r="Q18" s="505"/>
      <c r="R18" s="519"/>
      <c r="S18" s="663"/>
      <c r="T18" s="663"/>
      <c r="U18" s="663"/>
      <c r="V18" s="521"/>
      <c r="W18" s="523"/>
      <c r="X18" s="663"/>
      <c r="Y18" s="505"/>
      <c r="Z18" s="519"/>
      <c r="AA18" s="663"/>
      <c r="AB18" s="663"/>
      <c r="AC18" s="505"/>
      <c r="AD18" s="661"/>
      <c r="AE18" s="538"/>
      <c r="AF18" s="538"/>
      <c r="AG18" s="540"/>
      <c r="AH18" s="543"/>
      <c r="AI18" s="540"/>
      <c r="AJ18" s="798"/>
      <c r="AK18" s="538"/>
      <c r="AL18" s="538"/>
      <c r="AM18" s="538"/>
      <c r="AN18" s="541"/>
      <c r="AO18" s="543"/>
      <c r="AP18" s="540"/>
      <c r="AQ18" s="796"/>
      <c r="AR18" s="544"/>
      <c r="AS18" s="544"/>
      <c r="AT18" s="544"/>
      <c r="AU18" s="793"/>
      <c r="AV18" s="806"/>
      <c r="AW18" s="605"/>
      <c r="AX18" s="544"/>
      <c r="AY18" s="605"/>
      <c r="AZ18" s="635"/>
      <c r="BA18" s="705"/>
      <c r="BB18" s="723"/>
      <c r="BC18" s="726"/>
      <c r="BD18" s="676"/>
      <c r="BE18" s="731"/>
      <c r="BF18" s="562"/>
      <c r="BG18" s="562"/>
      <c r="BH18" s="564"/>
      <c r="BI18" s="729"/>
      <c r="BJ18" s="729"/>
      <c r="BK18" s="56"/>
      <c r="BM18" s="689"/>
      <c r="BN18" s="692"/>
      <c r="BO18" s="705"/>
      <c r="BP18" s="723"/>
      <c r="BQ18" s="726"/>
      <c r="BR18" s="676"/>
      <c r="BS18" s="731"/>
      <c r="BT18" s="562"/>
      <c r="BU18" s="562"/>
      <c r="BV18" s="564"/>
      <c r="BW18" s="652" t="s">
        <v>101</v>
      </c>
      <c r="BX18" s="783" t="s">
        <v>102</v>
      </c>
      <c r="BY18" s="786" t="s">
        <v>101</v>
      </c>
      <c r="BZ18" s="632" t="s">
        <v>102</v>
      </c>
      <c r="CA18" s="629" t="s">
        <v>101</v>
      </c>
      <c r="CB18" s="632" t="s">
        <v>102</v>
      </c>
      <c r="CC18" s="629" t="s">
        <v>101</v>
      </c>
      <c r="CD18" s="632" t="s">
        <v>102</v>
      </c>
      <c r="CE18" s="629" t="s">
        <v>101</v>
      </c>
      <c r="CF18" s="632" t="s">
        <v>102</v>
      </c>
      <c r="CG18" s="629" t="s">
        <v>101</v>
      </c>
      <c r="CH18" s="678" t="s">
        <v>102</v>
      </c>
      <c r="CI18" s="652" t="s">
        <v>101</v>
      </c>
      <c r="CJ18" s="643" t="s">
        <v>102</v>
      </c>
      <c r="CK18" s="666" t="s">
        <v>101</v>
      </c>
      <c r="CL18" s="783" t="s">
        <v>102</v>
      </c>
      <c r="CM18" s="666" t="s">
        <v>101</v>
      </c>
      <c r="CN18" s="643" t="s">
        <v>102</v>
      </c>
      <c r="CO18" s="649" t="s">
        <v>101</v>
      </c>
      <c r="CP18" s="643" t="s">
        <v>102</v>
      </c>
      <c r="CQ18" s="649" t="s">
        <v>101</v>
      </c>
      <c r="CR18" s="643" t="s">
        <v>102</v>
      </c>
      <c r="CS18" s="666" t="s">
        <v>101</v>
      </c>
      <c r="CT18" s="803" t="s">
        <v>102</v>
      </c>
      <c r="CU18" s="40"/>
      <c r="CV18" s="40"/>
      <c r="CW18" s="40"/>
      <c r="CX18" s="40"/>
      <c r="CY18" s="40"/>
      <c r="CZ18" s="40"/>
      <c r="DA18" s="40"/>
      <c r="DB18" s="40"/>
      <c r="DC18" s="40"/>
      <c r="DD18" s="40"/>
      <c r="DE18" s="40"/>
      <c r="DF18" s="40"/>
      <c r="DG18" s="40"/>
      <c r="DH18" s="40"/>
      <c r="DI18" s="40"/>
      <c r="DJ18" s="782"/>
      <c r="DK18" s="782"/>
      <c r="DL18" s="40"/>
      <c r="DM18" s="40"/>
      <c r="DN18" s="40"/>
      <c r="DO18" s="64"/>
      <c r="DP18" s="64"/>
      <c r="DQ18" s="64"/>
      <c r="DR18" s="64"/>
      <c r="DS18" s="64"/>
      <c r="EA18" s="16"/>
      <c r="EB18" s="735" t="s">
        <v>103</v>
      </c>
      <c r="EC18" s="736"/>
      <c r="ED18" s="736"/>
      <c r="EE18" s="16"/>
    </row>
    <row r="19" spans="1:142" ht="10.5" customHeight="1" x14ac:dyDescent="0.2">
      <c r="A19" s="689"/>
      <c r="B19" s="692"/>
      <c r="C19" s="694"/>
      <c r="D19" s="697"/>
      <c r="E19" s="550">
        <v>2</v>
      </c>
      <c r="F19" s="501">
        <v>2</v>
      </c>
      <c r="G19" s="501">
        <v>2</v>
      </c>
      <c r="H19" s="501">
        <v>2</v>
      </c>
      <c r="I19" s="553">
        <v>2</v>
      </c>
      <c r="J19" s="490">
        <v>1</v>
      </c>
      <c r="K19" s="492">
        <v>1</v>
      </c>
      <c r="L19" s="492">
        <v>1</v>
      </c>
      <c r="M19" s="494">
        <v>1</v>
      </c>
      <c r="N19" s="496">
        <v>1</v>
      </c>
      <c r="O19" s="492">
        <v>1</v>
      </c>
      <c r="P19" s="492">
        <v>1</v>
      </c>
      <c r="Q19" s="498">
        <v>1</v>
      </c>
      <c r="R19" s="502">
        <v>1</v>
      </c>
      <c r="S19" s="492">
        <v>1</v>
      </c>
      <c r="T19" s="492">
        <v>1</v>
      </c>
      <c r="U19" s="492">
        <v>1</v>
      </c>
      <c r="V19" s="494">
        <v>1</v>
      </c>
      <c r="W19" s="496">
        <v>1</v>
      </c>
      <c r="X19" s="492">
        <v>1</v>
      </c>
      <c r="Y19" s="498">
        <v>1</v>
      </c>
      <c r="Z19" s="502">
        <v>1</v>
      </c>
      <c r="AA19" s="492">
        <v>1</v>
      </c>
      <c r="AB19" s="492">
        <v>1</v>
      </c>
      <c r="AC19" s="498">
        <v>1</v>
      </c>
      <c r="AD19" s="550">
        <v>2</v>
      </c>
      <c r="AE19" s="501">
        <v>2</v>
      </c>
      <c r="AF19" s="501">
        <v>2</v>
      </c>
      <c r="AG19" s="558">
        <v>2</v>
      </c>
      <c r="AH19" s="560">
        <v>3</v>
      </c>
      <c r="AI19" s="558">
        <v>3</v>
      </c>
      <c r="AJ19" s="604">
        <v>3</v>
      </c>
      <c r="AK19" s="501">
        <v>3</v>
      </c>
      <c r="AL19" s="501">
        <v>3</v>
      </c>
      <c r="AM19" s="501">
        <v>3</v>
      </c>
      <c r="AN19" s="553">
        <v>3</v>
      </c>
      <c r="AO19" s="560">
        <v>3</v>
      </c>
      <c r="AP19" s="558">
        <v>3</v>
      </c>
      <c r="AQ19" s="542">
        <v>4</v>
      </c>
      <c r="AR19" s="500">
        <v>4</v>
      </c>
      <c r="AS19" s="500">
        <v>4</v>
      </c>
      <c r="AT19" s="500">
        <v>4</v>
      </c>
      <c r="AU19" s="793">
        <v>4</v>
      </c>
      <c r="AV19" s="806">
        <v>4</v>
      </c>
      <c r="AW19" s="605">
        <v>4</v>
      </c>
      <c r="AX19" s="500">
        <v>4</v>
      </c>
      <c r="AY19" s="605">
        <v>4</v>
      </c>
      <c r="AZ19" s="624">
        <v>4</v>
      </c>
      <c r="BA19" s="705"/>
      <c r="BB19" s="723"/>
      <c r="BC19" s="726"/>
      <c r="BD19" s="676"/>
      <c r="BE19" s="731"/>
      <c r="BF19" s="562"/>
      <c r="BG19" s="562"/>
      <c r="BH19" s="564"/>
      <c r="BI19" s="729"/>
      <c r="BJ19" s="729"/>
      <c r="BK19" s="56"/>
      <c r="BM19" s="689"/>
      <c r="BN19" s="692"/>
      <c r="BO19" s="705"/>
      <c r="BP19" s="723"/>
      <c r="BQ19" s="726"/>
      <c r="BR19" s="676"/>
      <c r="BS19" s="731"/>
      <c r="BT19" s="562"/>
      <c r="BU19" s="562"/>
      <c r="BV19" s="564"/>
      <c r="BW19" s="653"/>
      <c r="BX19" s="784"/>
      <c r="BY19" s="787"/>
      <c r="BZ19" s="633"/>
      <c r="CA19" s="630"/>
      <c r="CB19" s="633"/>
      <c r="CC19" s="630"/>
      <c r="CD19" s="633"/>
      <c r="CE19" s="630"/>
      <c r="CF19" s="633"/>
      <c r="CG19" s="630"/>
      <c r="CH19" s="679"/>
      <c r="CI19" s="653"/>
      <c r="CJ19" s="644"/>
      <c r="CK19" s="667"/>
      <c r="CL19" s="784"/>
      <c r="CM19" s="667"/>
      <c r="CN19" s="644"/>
      <c r="CO19" s="650"/>
      <c r="CP19" s="644"/>
      <c r="CQ19" s="650"/>
      <c r="CR19" s="644"/>
      <c r="CS19" s="667"/>
      <c r="CT19" s="804"/>
      <c r="CU19" s="40"/>
      <c r="CV19" s="40"/>
      <c r="CW19" s="40"/>
      <c r="CX19" s="40"/>
      <c r="CY19" s="40"/>
      <c r="CZ19" s="40"/>
      <c r="DA19" s="40"/>
      <c r="DB19" s="40"/>
      <c r="DC19" s="40"/>
      <c r="DD19" s="40"/>
      <c r="DE19" s="40"/>
      <c r="DF19" s="40"/>
      <c r="DG19" s="40"/>
      <c r="DH19" s="40"/>
      <c r="DI19" s="65" t="s">
        <v>104</v>
      </c>
      <c r="DJ19" s="626" t="s">
        <v>105</v>
      </c>
      <c r="DK19" s="626"/>
      <c r="DL19" s="626"/>
      <c r="DM19" s="66"/>
      <c r="DN19" s="67"/>
      <c r="DO19" s="67"/>
      <c r="DP19" s="67"/>
      <c r="DQ19" s="67"/>
      <c r="DR19" s="67"/>
      <c r="DS19" s="68"/>
      <c r="EA19" s="16"/>
      <c r="EB19" s="736"/>
      <c r="EC19" s="736"/>
      <c r="ED19" s="736"/>
      <c r="EE19" s="16"/>
    </row>
    <row r="20" spans="1:142" ht="10.5" customHeight="1" thickBot="1" x14ac:dyDescent="0.25">
      <c r="A20" s="689"/>
      <c r="B20" s="692"/>
      <c r="C20" s="694"/>
      <c r="D20" s="697"/>
      <c r="E20" s="551"/>
      <c r="F20" s="552"/>
      <c r="G20" s="552"/>
      <c r="H20" s="552"/>
      <c r="I20" s="554"/>
      <c r="J20" s="491"/>
      <c r="K20" s="493"/>
      <c r="L20" s="493"/>
      <c r="M20" s="495"/>
      <c r="N20" s="497"/>
      <c r="O20" s="493"/>
      <c r="P20" s="493"/>
      <c r="Q20" s="499"/>
      <c r="R20" s="503"/>
      <c r="S20" s="493"/>
      <c r="T20" s="493"/>
      <c r="U20" s="493"/>
      <c r="V20" s="495"/>
      <c r="W20" s="496"/>
      <c r="X20" s="493"/>
      <c r="Y20" s="498"/>
      <c r="Z20" s="502"/>
      <c r="AA20" s="492"/>
      <c r="AB20" s="493"/>
      <c r="AC20" s="499"/>
      <c r="AD20" s="551"/>
      <c r="AE20" s="552"/>
      <c r="AF20" s="552"/>
      <c r="AG20" s="559"/>
      <c r="AH20" s="561"/>
      <c r="AI20" s="559"/>
      <c r="AJ20" s="606"/>
      <c r="AK20" s="552"/>
      <c r="AL20" s="552"/>
      <c r="AM20" s="552"/>
      <c r="AN20" s="554"/>
      <c r="AO20" s="561"/>
      <c r="AP20" s="559"/>
      <c r="AQ20" s="560"/>
      <c r="AR20" s="501"/>
      <c r="AS20" s="501"/>
      <c r="AT20" s="501"/>
      <c r="AU20" s="539"/>
      <c r="AV20" s="546"/>
      <c r="AW20" s="500"/>
      <c r="AX20" s="501"/>
      <c r="AY20" s="500"/>
      <c r="AZ20" s="625"/>
      <c r="BA20" s="705"/>
      <c r="BB20" s="723"/>
      <c r="BC20" s="726"/>
      <c r="BD20" s="676"/>
      <c r="BE20" s="731"/>
      <c r="BF20" s="562"/>
      <c r="BG20" s="562"/>
      <c r="BH20" s="564"/>
      <c r="BI20" s="729"/>
      <c r="BJ20" s="729"/>
      <c r="BK20" s="56"/>
      <c r="BM20" s="689"/>
      <c r="BN20" s="692"/>
      <c r="BO20" s="705"/>
      <c r="BP20" s="723"/>
      <c r="BQ20" s="726"/>
      <c r="BR20" s="676"/>
      <c r="BS20" s="731"/>
      <c r="BT20" s="562"/>
      <c r="BU20" s="562"/>
      <c r="BV20" s="564"/>
      <c r="BW20" s="653"/>
      <c r="BX20" s="784"/>
      <c r="BY20" s="787"/>
      <c r="BZ20" s="633"/>
      <c r="CA20" s="630"/>
      <c r="CB20" s="633"/>
      <c r="CC20" s="630"/>
      <c r="CD20" s="633"/>
      <c r="CE20" s="630"/>
      <c r="CF20" s="633"/>
      <c r="CG20" s="630"/>
      <c r="CH20" s="679"/>
      <c r="CI20" s="653"/>
      <c r="CJ20" s="644"/>
      <c r="CK20" s="667"/>
      <c r="CL20" s="784"/>
      <c r="CM20" s="667"/>
      <c r="CN20" s="644"/>
      <c r="CO20" s="650"/>
      <c r="CP20" s="644"/>
      <c r="CQ20" s="650"/>
      <c r="CR20" s="644"/>
      <c r="CS20" s="667"/>
      <c r="CT20" s="804"/>
      <c r="DI20" s="65"/>
      <c r="DJ20" s="627"/>
      <c r="DK20" s="627"/>
      <c r="DL20" s="627"/>
      <c r="DM20" s="66"/>
      <c r="DN20" s="622" t="s">
        <v>106</v>
      </c>
      <c r="DO20" s="622"/>
      <c r="DP20" s="623">
        <f>$BI$64</f>
        <v>0</v>
      </c>
      <c r="DQ20" s="623"/>
      <c r="DR20" s="67"/>
      <c r="DS20" s="68"/>
      <c r="EA20" s="16"/>
      <c r="EB20" s="41"/>
      <c r="EC20" s="16"/>
      <c r="ED20" s="16"/>
      <c r="EE20" s="16"/>
    </row>
    <row r="21" spans="1:142" ht="12.6" customHeight="1" x14ac:dyDescent="0.15">
      <c r="A21" s="689"/>
      <c r="B21" s="692"/>
      <c r="C21" s="695"/>
      <c r="D21" s="697"/>
      <c r="E21" s="324"/>
      <c r="F21" s="325"/>
      <c r="G21" s="325"/>
      <c r="H21" s="325"/>
      <c r="I21" s="339"/>
      <c r="J21" s="69"/>
      <c r="K21" s="70"/>
      <c r="L21" s="71"/>
      <c r="M21" s="266"/>
      <c r="N21" s="255"/>
      <c r="O21" s="71"/>
      <c r="P21" s="71"/>
      <c r="Q21" s="285"/>
      <c r="R21" s="286"/>
      <c r="S21" s="71"/>
      <c r="T21" s="71"/>
      <c r="U21" s="71"/>
      <c r="V21" s="266"/>
      <c r="W21" s="299"/>
      <c r="X21" s="71"/>
      <c r="Y21" s="245"/>
      <c r="Z21" s="265"/>
      <c r="AA21" s="70"/>
      <c r="AB21" s="70"/>
      <c r="AC21" s="245"/>
      <c r="AD21" s="360"/>
      <c r="AE21" s="331"/>
      <c r="AF21" s="331"/>
      <c r="AG21" s="332"/>
      <c r="AH21" s="333"/>
      <c r="AI21" s="332"/>
      <c r="AJ21" s="363"/>
      <c r="AK21" s="334"/>
      <c r="AL21" s="331"/>
      <c r="AM21" s="325"/>
      <c r="AN21" s="339"/>
      <c r="AO21" s="333"/>
      <c r="AP21" s="332"/>
      <c r="AQ21" s="333"/>
      <c r="AR21" s="325"/>
      <c r="AS21" s="325"/>
      <c r="AT21" s="331"/>
      <c r="AU21" s="341"/>
      <c r="AV21" s="342"/>
      <c r="AW21" s="331"/>
      <c r="AX21" s="331"/>
      <c r="AY21" s="331"/>
      <c r="AZ21" s="343"/>
      <c r="BA21" s="706"/>
      <c r="BB21" s="724"/>
      <c r="BC21" s="727"/>
      <c r="BD21" s="677"/>
      <c r="BE21" s="732"/>
      <c r="BF21" s="563"/>
      <c r="BG21" s="563"/>
      <c r="BH21" s="565"/>
      <c r="BI21" s="730"/>
      <c r="BJ21" s="730"/>
      <c r="BK21" s="56"/>
      <c r="BM21" s="689"/>
      <c r="BN21" s="692"/>
      <c r="BO21" s="706"/>
      <c r="BP21" s="724"/>
      <c r="BQ21" s="727"/>
      <c r="BR21" s="677"/>
      <c r="BS21" s="732"/>
      <c r="BT21" s="563"/>
      <c r="BU21" s="563"/>
      <c r="BV21" s="565"/>
      <c r="BW21" s="654"/>
      <c r="BX21" s="785"/>
      <c r="BY21" s="788"/>
      <c r="BZ21" s="634"/>
      <c r="CA21" s="631"/>
      <c r="CB21" s="634"/>
      <c r="CC21" s="631"/>
      <c r="CD21" s="634"/>
      <c r="CE21" s="631"/>
      <c r="CF21" s="634"/>
      <c r="CG21" s="631"/>
      <c r="CH21" s="680"/>
      <c r="CI21" s="654"/>
      <c r="CJ21" s="645"/>
      <c r="CK21" s="668"/>
      <c r="CL21" s="785"/>
      <c r="CM21" s="668"/>
      <c r="CN21" s="645"/>
      <c r="CO21" s="651"/>
      <c r="CP21" s="645"/>
      <c r="CQ21" s="651"/>
      <c r="CR21" s="645"/>
      <c r="CS21" s="668"/>
      <c r="CT21" s="805"/>
      <c r="DH21" s="779" t="s">
        <v>224</v>
      </c>
      <c r="DI21" s="637" t="s">
        <v>109</v>
      </c>
      <c r="DJ21" s="637" t="s">
        <v>107</v>
      </c>
      <c r="DK21" s="664" t="s">
        <v>108</v>
      </c>
      <c r="DL21" s="656" t="s">
        <v>202</v>
      </c>
      <c r="DM21" s="72"/>
      <c r="DN21" s="622"/>
      <c r="DO21" s="622"/>
      <c r="DP21" s="623"/>
      <c r="DQ21" s="623"/>
      <c r="DR21" s="67"/>
      <c r="DS21" s="72"/>
      <c r="EA21" s="612" t="s">
        <v>109</v>
      </c>
      <c r="EB21" s="614" t="s">
        <v>110</v>
      </c>
      <c r="EC21" s="616" t="s">
        <v>111</v>
      </c>
      <c r="ED21" s="618" t="s">
        <v>112</v>
      </c>
      <c r="EE21" s="620" t="s">
        <v>113</v>
      </c>
    </row>
    <row r="22" spans="1:142" ht="10.95" customHeight="1" thickBot="1" x14ac:dyDescent="0.2">
      <c r="A22" s="690"/>
      <c r="B22" s="692"/>
      <c r="C22" s="74">
        <v>10</v>
      </c>
      <c r="D22" s="75"/>
      <c r="E22" s="328">
        <v>2</v>
      </c>
      <c r="F22" s="329">
        <v>2</v>
      </c>
      <c r="G22" s="329">
        <v>2</v>
      </c>
      <c r="H22" s="329">
        <v>2</v>
      </c>
      <c r="I22" s="330">
        <v>2</v>
      </c>
      <c r="J22" s="76">
        <v>2</v>
      </c>
      <c r="K22" s="77">
        <v>2</v>
      </c>
      <c r="L22" s="77">
        <v>2</v>
      </c>
      <c r="M22" s="268">
        <v>2</v>
      </c>
      <c r="N22" s="256">
        <v>2</v>
      </c>
      <c r="O22" s="77">
        <v>2</v>
      </c>
      <c r="P22" s="77">
        <v>2</v>
      </c>
      <c r="Q22" s="246">
        <v>2</v>
      </c>
      <c r="R22" s="267">
        <v>2</v>
      </c>
      <c r="S22" s="77">
        <v>2</v>
      </c>
      <c r="T22" s="77">
        <v>2</v>
      </c>
      <c r="U22" s="77">
        <v>2</v>
      </c>
      <c r="V22" s="268">
        <v>2</v>
      </c>
      <c r="W22" s="256">
        <v>2</v>
      </c>
      <c r="X22" s="77">
        <v>2</v>
      </c>
      <c r="Y22" s="246">
        <v>2</v>
      </c>
      <c r="Z22" s="267">
        <v>2</v>
      </c>
      <c r="AA22" s="77">
        <v>2</v>
      </c>
      <c r="AB22" s="77">
        <v>2</v>
      </c>
      <c r="AC22" s="246">
        <v>2</v>
      </c>
      <c r="AD22" s="328">
        <v>2</v>
      </c>
      <c r="AE22" s="329">
        <v>2</v>
      </c>
      <c r="AF22" s="329">
        <v>3</v>
      </c>
      <c r="AG22" s="344">
        <v>3</v>
      </c>
      <c r="AH22" s="345">
        <v>2</v>
      </c>
      <c r="AI22" s="344">
        <v>2</v>
      </c>
      <c r="AJ22" s="346">
        <v>2</v>
      </c>
      <c r="AK22" s="329">
        <v>2</v>
      </c>
      <c r="AL22" s="329">
        <v>2</v>
      </c>
      <c r="AM22" s="329">
        <v>2</v>
      </c>
      <c r="AN22" s="330">
        <v>2</v>
      </c>
      <c r="AO22" s="345">
        <v>2</v>
      </c>
      <c r="AP22" s="344">
        <v>4</v>
      </c>
      <c r="AQ22" s="345">
        <v>2</v>
      </c>
      <c r="AR22" s="329">
        <v>2</v>
      </c>
      <c r="AS22" s="329">
        <v>2</v>
      </c>
      <c r="AT22" s="329">
        <v>2</v>
      </c>
      <c r="AU22" s="358">
        <v>2</v>
      </c>
      <c r="AV22" s="359">
        <v>2</v>
      </c>
      <c r="AW22" s="348">
        <v>2</v>
      </c>
      <c r="AX22" s="348">
        <v>2</v>
      </c>
      <c r="AY22" s="348">
        <v>2</v>
      </c>
      <c r="AZ22" s="349">
        <v>2</v>
      </c>
      <c r="BA22" s="78">
        <v>40</v>
      </c>
      <c r="BB22" s="79"/>
      <c r="BC22" s="80">
        <v>60</v>
      </c>
      <c r="BD22" s="75"/>
      <c r="BE22" s="78">
        <v>40</v>
      </c>
      <c r="BF22" s="79">
        <v>20</v>
      </c>
      <c r="BG22" s="79">
        <v>20</v>
      </c>
      <c r="BH22" s="81">
        <v>20</v>
      </c>
      <c r="BI22" s="82">
        <v>100</v>
      </c>
      <c r="BJ22" s="82"/>
      <c r="BK22" s="83"/>
      <c r="BM22" s="690"/>
      <c r="BN22" s="692"/>
      <c r="BO22" s="415">
        <f>BA22</f>
        <v>40</v>
      </c>
      <c r="BP22" s="416"/>
      <c r="BQ22" s="417">
        <f>BC22</f>
        <v>60</v>
      </c>
      <c r="BR22" s="418"/>
      <c r="BS22" s="415">
        <f>BE22</f>
        <v>40</v>
      </c>
      <c r="BT22" s="416">
        <f>BF22</f>
        <v>20</v>
      </c>
      <c r="BU22" s="416">
        <f>BG22</f>
        <v>20</v>
      </c>
      <c r="BV22" s="419">
        <f>BH22</f>
        <v>20</v>
      </c>
      <c r="BW22" s="420">
        <v>10</v>
      </c>
      <c r="BX22" s="421"/>
      <c r="BY22" s="422">
        <v>8</v>
      </c>
      <c r="BZ22" s="423"/>
      <c r="CA22" s="424">
        <v>8</v>
      </c>
      <c r="CB22" s="423"/>
      <c r="CC22" s="424">
        <v>10</v>
      </c>
      <c r="CD22" s="423"/>
      <c r="CE22" s="424">
        <v>6</v>
      </c>
      <c r="CF22" s="423"/>
      <c r="CG22" s="424">
        <v>8</v>
      </c>
      <c r="CH22" s="425"/>
      <c r="CI22" s="420">
        <v>10</v>
      </c>
      <c r="CJ22" s="426"/>
      <c r="CK22" s="429">
        <v>4</v>
      </c>
      <c r="CL22" s="421"/>
      <c r="CM22" s="429">
        <v>10</v>
      </c>
      <c r="CN22" s="426"/>
      <c r="CO22" s="427">
        <v>6</v>
      </c>
      <c r="CP22" s="426"/>
      <c r="CQ22" s="428">
        <v>10</v>
      </c>
      <c r="CR22" s="428"/>
      <c r="CS22" s="429">
        <v>10</v>
      </c>
      <c r="CT22" s="430"/>
      <c r="DH22" s="780"/>
      <c r="DI22" s="638"/>
      <c r="DJ22" s="638"/>
      <c r="DK22" s="665"/>
      <c r="DL22" s="657"/>
      <c r="DM22" s="72"/>
      <c r="DN22" s="622" t="s">
        <v>114</v>
      </c>
      <c r="DO22" s="622"/>
      <c r="DP22" s="623">
        <f>EL27</f>
        <v>0</v>
      </c>
      <c r="DQ22" s="623"/>
      <c r="DR22" s="67"/>
      <c r="DS22" s="72"/>
      <c r="EA22" s="613"/>
      <c r="EB22" s="615"/>
      <c r="EC22" s="617"/>
      <c r="ED22" s="619"/>
      <c r="EE22" s="621"/>
    </row>
    <row r="23" spans="1:142" ht="13.2" customHeight="1" x14ac:dyDescent="0.2">
      <c r="A23" s="84">
        <v>1</v>
      </c>
      <c r="B23" s="85"/>
      <c r="C23" s="86">
        <f>アンケート集計!AH4</f>
        <v>0</v>
      </c>
      <c r="D23" s="241" t="str">
        <f>IF(C23&gt;=10,"A",IF(C23&gt;=4,"B","C"))</f>
        <v>C</v>
      </c>
      <c r="E23" s="87"/>
      <c r="F23" s="88"/>
      <c r="G23" s="88"/>
      <c r="H23" s="88"/>
      <c r="I23" s="247"/>
      <c r="J23" s="87"/>
      <c r="K23" s="88"/>
      <c r="L23" s="88"/>
      <c r="M23" s="270"/>
      <c r="N23" s="257"/>
      <c r="O23" s="88"/>
      <c r="P23" s="88"/>
      <c r="Q23" s="247"/>
      <c r="R23" s="269"/>
      <c r="S23" s="88"/>
      <c r="T23" s="88"/>
      <c r="U23" s="88"/>
      <c r="V23" s="270"/>
      <c r="W23" s="257"/>
      <c r="X23" s="88"/>
      <c r="Y23" s="247"/>
      <c r="Z23" s="269"/>
      <c r="AA23" s="88"/>
      <c r="AB23" s="88"/>
      <c r="AC23" s="247"/>
      <c r="AD23" s="87"/>
      <c r="AE23" s="88"/>
      <c r="AF23" s="88"/>
      <c r="AG23" s="270"/>
      <c r="AH23" s="269"/>
      <c r="AI23" s="270"/>
      <c r="AJ23" s="257"/>
      <c r="AK23" s="88"/>
      <c r="AL23" s="88"/>
      <c r="AM23" s="88"/>
      <c r="AN23" s="247"/>
      <c r="AO23" s="269"/>
      <c r="AP23" s="270"/>
      <c r="AQ23" s="269"/>
      <c r="AR23" s="88"/>
      <c r="AS23" s="88"/>
      <c r="AT23" s="88"/>
      <c r="AU23" s="301"/>
      <c r="AV23" s="300"/>
      <c r="AW23" s="89"/>
      <c r="AX23" s="89"/>
      <c r="AY23" s="89"/>
      <c r="AZ23" s="90"/>
      <c r="BA23" s="91">
        <f>SUM(J23:AC23)*2</f>
        <v>0</v>
      </c>
      <c r="BB23" s="242" t="str">
        <f>IF(BA23&gt;=33,"A",IF(BA23&gt;=22,"B","C"))</f>
        <v>C</v>
      </c>
      <c r="BC23" s="92">
        <f>SUM(E23:I23,AD23:AE23,AH23:AO23,AQ23:AZ23)*2+SUM(AF23:AG23)*3+AP23*4</f>
        <v>0</v>
      </c>
      <c r="BD23" s="241" t="str">
        <f>IF(BC23&gt;=47,"A",IF(BC23&gt;=32,"B","C"))</f>
        <v>C</v>
      </c>
      <c r="BE23" s="91">
        <f>SUM(J23:AC23)*2</f>
        <v>0</v>
      </c>
      <c r="BF23" s="92">
        <f>SUM(E23:I23,AD23:AE23)*2+SUM(AF23:AG23)*3</f>
        <v>0</v>
      </c>
      <c r="BG23" s="92">
        <f>SUM(AH23:AO23)*2+AP23*4</f>
        <v>0</v>
      </c>
      <c r="BH23" s="93">
        <f>SUM(AQ23:AZ23)*2</f>
        <v>0</v>
      </c>
      <c r="BI23" s="94">
        <f>BA23+BC23</f>
        <v>0</v>
      </c>
      <c r="BJ23" s="95">
        <f>(BI23-$BI$65)/$BJ$65*10+50</f>
        <v>-5.7120500782472661</v>
      </c>
      <c r="BK23" s="96"/>
      <c r="BL23" s="97"/>
      <c r="BM23" s="84">
        <f t="shared" ref="BM23:BM62" si="0">A23</f>
        <v>1</v>
      </c>
      <c r="BN23" s="85">
        <f t="shared" ref="BN23:BN62" si="1">B23</f>
        <v>0</v>
      </c>
      <c r="BO23" s="431">
        <f>BA23/$BO$22*100</f>
        <v>0</v>
      </c>
      <c r="BP23" s="432" t="str">
        <f t="shared" ref="BP23:BR38" si="2">BB23</f>
        <v>C</v>
      </c>
      <c r="BQ23" s="432">
        <f>BC23/$BQ$22*100</f>
        <v>0</v>
      </c>
      <c r="BR23" s="433" t="str">
        <f t="shared" si="2"/>
        <v>C</v>
      </c>
      <c r="BS23" s="431">
        <f>BE23/$BS$22*100</f>
        <v>0</v>
      </c>
      <c r="BT23" s="432">
        <f>BF23/$BT$22*100</f>
        <v>0</v>
      </c>
      <c r="BU23" s="432">
        <f>BG23/$BU$22*100</f>
        <v>0</v>
      </c>
      <c r="BV23" s="433">
        <f>BH23/$BV$22*100</f>
        <v>0</v>
      </c>
      <c r="BW23" s="414">
        <f>SUM(E23:I23)*2</f>
        <v>0</v>
      </c>
      <c r="BX23" s="434">
        <f>BW23/$BW$22*100</f>
        <v>0</v>
      </c>
      <c r="BY23" s="414">
        <f>SUM(J23:M23)*2</f>
        <v>0</v>
      </c>
      <c r="BZ23" s="435">
        <f>BY23/$BY$22*100</f>
        <v>0</v>
      </c>
      <c r="CA23" s="436">
        <f>SUM(N23:Q23)*2</f>
        <v>0</v>
      </c>
      <c r="CB23" s="435">
        <f>CA23/$CA$22*100</f>
        <v>0</v>
      </c>
      <c r="CC23" s="436">
        <f>SUM(R23:V23)*2</f>
        <v>0</v>
      </c>
      <c r="CD23" s="435">
        <f>CC23/$CC$22*100</f>
        <v>0</v>
      </c>
      <c r="CE23" s="436">
        <f>SUM(W23:Y23)*2</f>
        <v>0</v>
      </c>
      <c r="CF23" s="435">
        <f>CE23/$CE$22*100</f>
        <v>0</v>
      </c>
      <c r="CG23" s="436">
        <f>SUM(Z23:AC23)*2</f>
        <v>0</v>
      </c>
      <c r="CH23" s="434">
        <f>CG23/$CG$22*100</f>
        <v>0</v>
      </c>
      <c r="CI23" s="414">
        <f>SUM(AD23:AE23)*2+SUM(AF23:AG23)*3</f>
        <v>0</v>
      </c>
      <c r="CJ23" s="435">
        <f>CI23/$CI$22*100</f>
        <v>0</v>
      </c>
      <c r="CK23" s="436">
        <f>SUM(AH23:AI23)*2</f>
        <v>0</v>
      </c>
      <c r="CL23" s="434">
        <f>CK23/$CK$22*100</f>
        <v>0</v>
      </c>
      <c r="CM23" s="436">
        <f>SUM(AJ23:AN23)*2</f>
        <v>0</v>
      </c>
      <c r="CN23" s="435">
        <f>CM23/$CM$22*100</f>
        <v>0</v>
      </c>
      <c r="CO23" s="437">
        <f>AO23*2+AP23*4</f>
        <v>0</v>
      </c>
      <c r="CP23" s="435">
        <f>CO23/$CO$22*100</f>
        <v>0</v>
      </c>
      <c r="CQ23" s="437">
        <f>SUM(AQ23:AU23)*2</f>
        <v>0</v>
      </c>
      <c r="CR23" s="435">
        <f>CQ23/$CQ$22*100</f>
        <v>0</v>
      </c>
      <c r="CS23" s="436">
        <f>SUM(AV23:AZ23)*2</f>
        <v>0</v>
      </c>
      <c r="CT23" s="438">
        <f>CS23/$CS$22*100</f>
        <v>0</v>
      </c>
      <c r="CU23" s="98"/>
      <c r="CV23" s="98"/>
      <c r="CW23" s="98"/>
      <c r="CX23" s="98"/>
      <c r="CY23" s="98"/>
      <c r="CZ23" s="98"/>
      <c r="DA23" s="98"/>
      <c r="DB23" s="98"/>
      <c r="DC23" s="98"/>
      <c r="DD23" s="98"/>
      <c r="DE23" s="98"/>
      <c r="DF23" s="98"/>
      <c r="DG23" s="98"/>
      <c r="DH23" s="457">
        <v>1</v>
      </c>
      <c r="DI23" s="230">
        <f t="shared" ref="DI23:DI62" si="3">A23</f>
        <v>1</v>
      </c>
      <c r="DJ23" s="233">
        <f t="shared" ref="DJ23:DJ62" si="4">B23</f>
        <v>0</v>
      </c>
      <c r="DK23" s="99">
        <f t="shared" ref="DK23:DK62" si="5">BI23</f>
        <v>0</v>
      </c>
      <c r="DL23" s="100">
        <f t="shared" ref="DL23:DL62" si="6">BJ23</f>
        <v>-5.7120500782472661</v>
      </c>
      <c r="DM23" s="101"/>
      <c r="DN23" s="622"/>
      <c r="DO23" s="622"/>
      <c r="DP23" s="623"/>
      <c r="DQ23" s="623"/>
      <c r="DR23" s="16"/>
      <c r="DS23" s="16"/>
      <c r="EA23" s="236">
        <f t="shared" ref="EA23:EA62" si="7">A23</f>
        <v>1</v>
      </c>
      <c r="EB23" s="238">
        <f t="shared" ref="EB23:EB62" si="8">B23</f>
        <v>0</v>
      </c>
      <c r="EC23" s="102">
        <f t="shared" ref="EC23:EC62" si="9">BI23</f>
        <v>0</v>
      </c>
      <c r="ED23" s="103">
        <f t="shared" ref="ED23:ED62" si="10">BI23-$BI$64</f>
        <v>0</v>
      </c>
      <c r="EE23" s="104">
        <f>ED23^2</f>
        <v>0</v>
      </c>
      <c r="EG23" s="611" t="s">
        <v>115</v>
      </c>
      <c r="EH23" s="611"/>
      <c r="EI23" s="611"/>
      <c r="EJ23" s="105"/>
      <c r="EK23" s="105"/>
      <c r="EL23" s="105"/>
    </row>
    <row r="24" spans="1:142" ht="13.2" customHeight="1" x14ac:dyDescent="0.2">
      <c r="A24" s="106">
        <v>2</v>
      </c>
      <c r="B24" s="107"/>
      <c r="C24" s="108">
        <f>アンケート集計!AH5</f>
        <v>0</v>
      </c>
      <c r="D24" s="369" t="str">
        <f>IF(C24&gt;=10,"A",IF(C24&gt;=4,"B","C"))</f>
        <v>C</v>
      </c>
      <c r="E24" s="109"/>
      <c r="F24" s="110"/>
      <c r="G24" s="110"/>
      <c r="H24" s="110"/>
      <c r="I24" s="248"/>
      <c r="J24" s="109"/>
      <c r="K24" s="110"/>
      <c r="L24" s="110"/>
      <c r="M24" s="272"/>
      <c r="N24" s="258"/>
      <c r="O24" s="110"/>
      <c r="P24" s="110"/>
      <c r="Q24" s="248"/>
      <c r="R24" s="271"/>
      <c r="S24" s="110"/>
      <c r="T24" s="110"/>
      <c r="U24" s="110"/>
      <c r="V24" s="272"/>
      <c r="W24" s="258"/>
      <c r="X24" s="110"/>
      <c r="Y24" s="248"/>
      <c r="Z24" s="271"/>
      <c r="AA24" s="110"/>
      <c r="AB24" s="110"/>
      <c r="AC24" s="248"/>
      <c r="AD24" s="109"/>
      <c r="AE24" s="110"/>
      <c r="AF24" s="110"/>
      <c r="AG24" s="272"/>
      <c r="AH24" s="271"/>
      <c r="AI24" s="272"/>
      <c r="AJ24" s="258"/>
      <c r="AK24" s="110"/>
      <c r="AL24" s="110"/>
      <c r="AM24" s="110"/>
      <c r="AN24" s="248"/>
      <c r="AO24" s="271"/>
      <c r="AP24" s="272"/>
      <c r="AQ24" s="271"/>
      <c r="AR24" s="110"/>
      <c r="AS24" s="110"/>
      <c r="AT24" s="110"/>
      <c r="AU24" s="272"/>
      <c r="AV24" s="258"/>
      <c r="AW24" s="110"/>
      <c r="AX24" s="110"/>
      <c r="AY24" s="110"/>
      <c r="AZ24" s="111"/>
      <c r="BA24" s="112">
        <f>SUM(J24:AC24)*2</f>
        <v>0</v>
      </c>
      <c r="BB24" s="368" t="str">
        <f>IF(BA24&gt;=33,"A",IF(BA24&gt;=22,"B","C"))</f>
        <v>C</v>
      </c>
      <c r="BC24" s="113">
        <f>SUM(E24:I24,AD24:AE24,AH24:AO24,AQ24:AZ24)*2+SUM(AF24:AG24)*3+AP24*4</f>
        <v>0</v>
      </c>
      <c r="BD24" s="369" t="str">
        <f>IF(BC24&gt;=47,"A",IF(BC24&gt;=32,"B","C"))</f>
        <v>C</v>
      </c>
      <c r="BE24" s="112">
        <f>SUM(J24:AC24)*2</f>
        <v>0</v>
      </c>
      <c r="BF24" s="113">
        <f>SUM(E24:I24,AD24:AE24)*2+SUM(AF24:AG24)*3</f>
        <v>0</v>
      </c>
      <c r="BG24" s="113">
        <f>SUM(AH24:AO24)*2+AP24*4</f>
        <v>0</v>
      </c>
      <c r="BH24" s="115">
        <f>SUM(AQ24:AZ24)*2</f>
        <v>0</v>
      </c>
      <c r="BI24" s="116">
        <f>BA24+BC24</f>
        <v>0</v>
      </c>
      <c r="BJ24" s="117">
        <f>(BI24-$BI$65)/$BJ$65*10+50</f>
        <v>-5.7120500782472661</v>
      </c>
      <c r="BK24" s="96"/>
      <c r="BL24" s="97"/>
      <c r="BM24" s="106">
        <f t="shared" si="0"/>
        <v>2</v>
      </c>
      <c r="BN24" s="107">
        <f t="shared" si="1"/>
        <v>0</v>
      </c>
      <c r="BO24" s="439">
        <f>BA24/$BO$22*100</f>
        <v>0</v>
      </c>
      <c r="BP24" s="440" t="str">
        <f t="shared" si="2"/>
        <v>C</v>
      </c>
      <c r="BQ24" s="440">
        <f>BC24/$BQ$22*100</f>
        <v>0</v>
      </c>
      <c r="BR24" s="441" t="str">
        <f t="shared" si="2"/>
        <v>C</v>
      </c>
      <c r="BS24" s="439">
        <f>BE24/$BS$22*100</f>
        <v>0</v>
      </c>
      <c r="BT24" s="440">
        <f>BF24/$BT$22*100</f>
        <v>0</v>
      </c>
      <c r="BU24" s="440">
        <f>BG24/$BU$22*100</f>
        <v>0</v>
      </c>
      <c r="BV24" s="441">
        <f>BH24/$BV$22*100</f>
        <v>0</v>
      </c>
      <c r="BW24" s="442">
        <f>SUM(E24:I24)*2</f>
        <v>0</v>
      </c>
      <c r="BX24" s="443">
        <f>BW24/$BW$22*100</f>
        <v>0</v>
      </c>
      <c r="BY24" s="442">
        <f>SUM(J24:M24)*2</f>
        <v>0</v>
      </c>
      <c r="BZ24" s="444">
        <f>BY24/$BY$22*100</f>
        <v>0</v>
      </c>
      <c r="CA24" s="445">
        <f>SUM(N24:Q24)*2</f>
        <v>0</v>
      </c>
      <c r="CB24" s="444">
        <f>CA24/$CA$22*100</f>
        <v>0</v>
      </c>
      <c r="CC24" s="445">
        <f>SUM(R24:V24)*2</f>
        <v>0</v>
      </c>
      <c r="CD24" s="444">
        <f>CC24/$CC$22*100</f>
        <v>0</v>
      </c>
      <c r="CE24" s="445">
        <f>SUM(W24:Y24)*2</f>
        <v>0</v>
      </c>
      <c r="CF24" s="444">
        <f>CE24/$CE$22*100</f>
        <v>0</v>
      </c>
      <c r="CG24" s="445">
        <f>SUM(Z24:AC24)*2</f>
        <v>0</v>
      </c>
      <c r="CH24" s="443">
        <f>CG24/$CG$22*100</f>
        <v>0</v>
      </c>
      <c r="CI24" s="442">
        <f>SUM(AD24:AE24)*2+SUM(AF24:AG24)*3</f>
        <v>0</v>
      </c>
      <c r="CJ24" s="444">
        <f>CI24/$CI$22*100</f>
        <v>0</v>
      </c>
      <c r="CK24" s="445">
        <f>SUM(AH24:AI24)*2</f>
        <v>0</v>
      </c>
      <c r="CL24" s="443">
        <f>CK24/$CK$22*100</f>
        <v>0</v>
      </c>
      <c r="CM24" s="445">
        <f>SUM(AJ24:AN24)*2</f>
        <v>0</v>
      </c>
      <c r="CN24" s="444">
        <f>CM24/$CM$22*100</f>
        <v>0</v>
      </c>
      <c r="CO24" s="446">
        <f>AO24*2+AP24*4</f>
        <v>0</v>
      </c>
      <c r="CP24" s="444">
        <f>CO24/$CO$22*100</f>
        <v>0</v>
      </c>
      <c r="CQ24" s="446">
        <f>SUM(AQ24:AU24)*2</f>
        <v>0</v>
      </c>
      <c r="CR24" s="444">
        <f>CQ24/$CQ$22*100</f>
        <v>0</v>
      </c>
      <c r="CS24" s="445">
        <f>SUM(AV24:AZ24)*2</f>
        <v>0</v>
      </c>
      <c r="CT24" s="447">
        <f>CS24/$CS$22*100</f>
        <v>0</v>
      </c>
      <c r="CU24" s="98"/>
      <c r="CV24" s="98"/>
      <c r="CW24" s="98"/>
      <c r="CX24" s="98"/>
      <c r="CY24" s="98"/>
      <c r="CZ24" s="98"/>
      <c r="DA24" s="98"/>
      <c r="DB24" s="98"/>
      <c r="DC24" s="98"/>
      <c r="DD24" s="98"/>
      <c r="DE24" s="98"/>
      <c r="DF24" s="98"/>
      <c r="DG24" s="98"/>
      <c r="DH24" s="458">
        <v>2</v>
      </c>
      <c r="DI24" s="231">
        <f t="shared" si="3"/>
        <v>2</v>
      </c>
      <c r="DJ24" s="234">
        <f t="shared" si="4"/>
        <v>0</v>
      </c>
      <c r="DK24" s="118">
        <f t="shared" si="5"/>
        <v>0</v>
      </c>
      <c r="DL24" s="119">
        <f t="shared" si="6"/>
        <v>-5.7120500782472661</v>
      </c>
      <c r="DM24" s="101"/>
      <c r="DN24" s="659" t="s">
        <v>155</v>
      </c>
      <c r="DO24" s="659"/>
      <c r="DP24" s="659"/>
      <c r="DQ24" s="659"/>
      <c r="DR24" s="16"/>
      <c r="DS24" s="16"/>
      <c r="EA24" s="133">
        <f t="shared" si="7"/>
        <v>2</v>
      </c>
      <c r="EB24" s="239">
        <f t="shared" si="8"/>
        <v>0</v>
      </c>
      <c r="EC24" s="120">
        <f t="shared" si="9"/>
        <v>0</v>
      </c>
      <c r="ED24" s="121">
        <f t="shared" si="10"/>
        <v>0</v>
      </c>
      <c r="EE24" s="104">
        <f t="shared" ref="EE24:EE62" si="11">ED24^2</f>
        <v>0</v>
      </c>
      <c r="EG24" s="105"/>
      <c r="EH24" s="105"/>
      <c r="EI24" s="105"/>
      <c r="EJ24" s="105"/>
      <c r="EK24" s="105"/>
      <c r="EL24" s="105"/>
    </row>
    <row r="25" spans="1:142" ht="13.2" customHeight="1" thickBot="1" x14ac:dyDescent="0.25">
      <c r="A25" s="57">
        <v>3</v>
      </c>
      <c r="B25" s="122"/>
      <c r="C25" s="123">
        <f>アンケート集計!AH6</f>
        <v>0</v>
      </c>
      <c r="D25" s="21" t="str">
        <f t="shared" ref="D25:D62" si="12">IF(C25&gt;=10,"A",IF(C25&gt;=4,"B","C"))</f>
        <v>C</v>
      </c>
      <c r="E25" s="124"/>
      <c r="F25" s="125"/>
      <c r="G25" s="125"/>
      <c r="H25" s="125"/>
      <c r="I25" s="249"/>
      <c r="J25" s="124"/>
      <c r="K25" s="125"/>
      <c r="L25" s="125"/>
      <c r="M25" s="274"/>
      <c r="N25" s="259"/>
      <c r="O25" s="125"/>
      <c r="P25" s="125"/>
      <c r="Q25" s="249"/>
      <c r="R25" s="273"/>
      <c r="S25" s="125"/>
      <c r="T25" s="125"/>
      <c r="U25" s="125"/>
      <c r="V25" s="274"/>
      <c r="W25" s="259"/>
      <c r="X25" s="125"/>
      <c r="Y25" s="249"/>
      <c r="Z25" s="273"/>
      <c r="AA25" s="125"/>
      <c r="AB25" s="125"/>
      <c r="AC25" s="249"/>
      <c r="AD25" s="124"/>
      <c r="AE25" s="125"/>
      <c r="AF25" s="125"/>
      <c r="AG25" s="274"/>
      <c r="AH25" s="273"/>
      <c r="AI25" s="274"/>
      <c r="AJ25" s="259"/>
      <c r="AK25" s="125"/>
      <c r="AL25" s="125"/>
      <c r="AM25" s="125"/>
      <c r="AN25" s="249"/>
      <c r="AO25" s="273"/>
      <c r="AP25" s="274"/>
      <c r="AQ25" s="273"/>
      <c r="AR25" s="125"/>
      <c r="AS25" s="125"/>
      <c r="AT25" s="125"/>
      <c r="AU25" s="274"/>
      <c r="AV25" s="259"/>
      <c r="AW25" s="125"/>
      <c r="AX25" s="125"/>
      <c r="AY25" s="125"/>
      <c r="AZ25" s="126"/>
      <c r="BA25" s="127">
        <f t="shared" ref="BA25:BA61" si="13">SUM(J25:AC25)*2</f>
        <v>0</v>
      </c>
      <c r="BB25" s="22" t="str">
        <f t="shared" ref="BB25:BB62" si="14">IF(BA25&gt;=33,"A",IF(BA25&gt;=22,"B","C"))</f>
        <v>C</v>
      </c>
      <c r="BC25" s="128">
        <f t="shared" ref="BC25:BC61" si="15">SUM(E25:I25,AD25:AE25,AH25:AO25,AQ25:AZ25)*2+SUM(AF25:AG25)*3+AP25*4</f>
        <v>0</v>
      </c>
      <c r="BD25" s="21" t="str">
        <f t="shared" ref="BD25:BD62" si="16">IF(BC25&gt;=47,"A",IF(BC25&gt;=32,"B","C"))</f>
        <v>C</v>
      </c>
      <c r="BE25" s="127">
        <f t="shared" ref="BE25:BE62" si="17">SUM(J25:AC25)*2</f>
        <v>0</v>
      </c>
      <c r="BF25" s="128">
        <f t="shared" ref="BF25:BF62" si="18">SUM(E25:I25,AD25:AE25)*2+SUM(AF25:AG25)*3</f>
        <v>0</v>
      </c>
      <c r="BG25" s="128">
        <f t="shared" ref="BG25:BG62" si="19">SUM(AH25:AO25)*2+AP25*4</f>
        <v>0</v>
      </c>
      <c r="BH25" s="114">
        <f t="shared" ref="BH25:BH62" si="20">SUM(AQ25:AZ25)*2</f>
        <v>0</v>
      </c>
      <c r="BI25" s="129">
        <f t="shared" ref="BI25:BI62" si="21">BA25+BC25</f>
        <v>0</v>
      </c>
      <c r="BJ25" s="130">
        <f t="shared" ref="BJ25:BJ62" si="22">(BI25-$BI$65)/$BJ$65*10+50</f>
        <v>-5.7120500782472661</v>
      </c>
      <c r="BK25" s="96"/>
      <c r="BL25" s="97"/>
      <c r="BM25" s="57">
        <f t="shared" si="0"/>
        <v>3</v>
      </c>
      <c r="BN25" s="122">
        <f t="shared" si="1"/>
        <v>0</v>
      </c>
      <c r="BO25" s="448">
        <f t="shared" ref="BO25:BO62" si="23">BA25/$BO$22*100</f>
        <v>0</v>
      </c>
      <c r="BP25" s="449" t="str">
        <f t="shared" si="2"/>
        <v>C</v>
      </c>
      <c r="BQ25" s="449">
        <f t="shared" ref="BQ25:BQ62" si="24">BC25/$BQ$22*100</f>
        <v>0</v>
      </c>
      <c r="BR25" s="450" t="str">
        <f t="shared" si="2"/>
        <v>C</v>
      </c>
      <c r="BS25" s="448">
        <f t="shared" ref="BS25:BS62" si="25">BE25/$BS$22*100</f>
        <v>0</v>
      </c>
      <c r="BT25" s="449">
        <f t="shared" ref="BT25:BT62" si="26">BF25/$BT$22*100</f>
        <v>0</v>
      </c>
      <c r="BU25" s="449">
        <f t="shared" ref="BU25:BU62" si="27">BG25/$BU$22*100</f>
        <v>0</v>
      </c>
      <c r="BV25" s="450">
        <f t="shared" ref="BV25:BV62" si="28">BH25/$BV$22*100</f>
        <v>0</v>
      </c>
      <c r="BW25" s="414">
        <f t="shared" ref="BW25:BW62" si="29">SUM(E25:I25)*2</f>
        <v>0</v>
      </c>
      <c r="BX25" s="434">
        <f t="shared" ref="BX25:BX62" si="30">BW25/$BW$22*100</f>
        <v>0</v>
      </c>
      <c r="BY25" s="414">
        <f t="shared" ref="BY25:BY62" si="31">SUM(J25:M25)*2</f>
        <v>0</v>
      </c>
      <c r="BZ25" s="435">
        <f t="shared" ref="BZ25:BZ62" si="32">BY25/$BY$22*100</f>
        <v>0</v>
      </c>
      <c r="CA25" s="436">
        <f t="shared" ref="CA25:CA62" si="33">SUM(N25:Q25)*2</f>
        <v>0</v>
      </c>
      <c r="CB25" s="435">
        <f t="shared" ref="CB25:CB62" si="34">CA25/$CA$22*100</f>
        <v>0</v>
      </c>
      <c r="CC25" s="436">
        <f t="shared" ref="CC25:CC62" si="35">SUM(R25:V25)*2</f>
        <v>0</v>
      </c>
      <c r="CD25" s="435">
        <f t="shared" ref="CD25:CD62" si="36">CC25/$CC$22*100</f>
        <v>0</v>
      </c>
      <c r="CE25" s="436">
        <f t="shared" ref="CE25:CE62" si="37">SUM(W25:Y25)*2</f>
        <v>0</v>
      </c>
      <c r="CF25" s="435">
        <f t="shared" ref="CF25:CF62" si="38">CE25/$CE$22*100</f>
        <v>0</v>
      </c>
      <c r="CG25" s="436">
        <f t="shared" ref="CG25:CG62" si="39">SUM(Z25:AC25)*2</f>
        <v>0</v>
      </c>
      <c r="CH25" s="434">
        <f t="shared" ref="CH25:CH62" si="40">CG25/$CG$22*100</f>
        <v>0</v>
      </c>
      <c r="CI25" s="414">
        <f t="shared" ref="CI25:CI62" si="41">SUM(AD25:AE25)*2+SUM(AF25:AG25)*3</f>
        <v>0</v>
      </c>
      <c r="CJ25" s="435">
        <f t="shared" ref="CJ25:CJ62" si="42">CI25/$CI$22*100</f>
        <v>0</v>
      </c>
      <c r="CK25" s="436">
        <f t="shared" ref="CK25:CK62" si="43">SUM(AH25:AI25)*2</f>
        <v>0</v>
      </c>
      <c r="CL25" s="434">
        <f t="shared" ref="CL25:CL62" si="44">CK25/$CK$22*100</f>
        <v>0</v>
      </c>
      <c r="CM25" s="436">
        <f t="shared" ref="CM25:CM62" si="45">SUM(AJ25:AN25)*2</f>
        <v>0</v>
      </c>
      <c r="CN25" s="435">
        <f t="shared" ref="CN25:CN62" si="46">CM25/$CM$22*100</f>
        <v>0</v>
      </c>
      <c r="CO25" s="437">
        <f t="shared" ref="CO25:CO62" si="47">AO25*2+AP25*4</f>
        <v>0</v>
      </c>
      <c r="CP25" s="435">
        <f t="shared" ref="CP25:CP62" si="48">CO25/$CO$22*100</f>
        <v>0</v>
      </c>
      <c r="CQ25" s="437">
        <f t="shared" ref="CQ25:CQ62" si="49">SUM(AQ25:AU25)*2</f>
        <v>0</v>
      </c>
      <c r="CR25" s="435">
        <f t="shared" ref="CR25:CR62" si="50">CQ25/$CQ$22*100</f>
        <v>0</v>
      </c>
      <c r="CS25" s="436">
        <f t="shared" ref="CS25:CS62" si="51">SUM(AV25:AZ25)*2</f>
        <v>0</v>
      </c>
      <c r="CT25" s="438">
        <f t="shared" ref="CT25:CT62" si="52">CS25/$CS$22*100</f>
        <v>0</v>
      </c>
      <c r="CU25" s="16"/>
      <c r="CV25" s="16"/>
      <c r="CW25" s="16"/>
      <c r="CX25" s="16"/>
      <c r="CY25" s="16"/>
      <c r="CZ25" s="16"/>
      <c r="DA25" s="16"/>
      <c r="DB25" s="16"/>
      <c r="DC25" s="16"/>
      <c r="DD25" s="16"/>
      <c r="DE25" s="16"/>
      <c r="DF25" s="16"/>
      <c r="DG25" s="16"/>
      <c r="DH25" s="458">
        <v>3</v>
      </c>
      <c r="DI25" s="231">
        <f t="shared" si="3"/>
        <v>3</v>
      </c>
      <c r="DJ25" s="234">
        <f t="shared" si="4"/>
        <v>0</v>
      </c>
      <c r="DK25" s="118">
        <f t="shared" si="5"/>
        <v>0</v>
      </c>
      <c r="DL25" s="119">
        <f t="shared" si="6"/>
        <v>-5.7120500782472661</v>
      </c>
      <c r="DM25" s="101"/>
      <c r="DN25" s="659"/>
      <c r="DO25" s="659"/>
      <c r="DP25" s="659"/>
      <c r="DQ25" s="659"/>
      <c r="DR25" s="134"/>
      <c r="DS25" s="134"/>
      <c r="DT25" s="134"/>
      <c r="DU25" s="137"/>
      <c r="DV25" s="134"/>
      <c r="DW25" s="134"/>
      <c r="DX25" s="134"/>
      <c r="DY25" s="134"/>
      <c r="EA25" s="133">
        <f t="shared" si="7"/>
        <v>3</v>
      </c>
      <c r="EB25" s="239">
        <f t="shared" si="8"/>
        <v>0</v>
      </c>
      <c r="EC25" s="120">
        <f t="shared" si="9"/>
        <v>0</v>
      </c>
      <c r="ED25" s="121">
        <f t="shared" si="10"/>
        <v>0</v>
      </c>
      <c r="EE25" s="104">
        <f t="shared" si="11"/>
        <v>0</v>
      </c>
      <c r="EG25" s="611" t="s">
        <v>116</v>
      </c>
      <c r="EH25" s="611"/>
      <c r="EI25" s="611"/>
      <c r="EJ25" s="611"/>
      <c r="EK25" s="131">
        <f>SUM(EE23:EE62)/$D$63</f>
        <v>0</v>
      </c>
    </row>
    <row r="26" spans="1:142" ht="13.2" customHeight="1" thickBot="1" x14ac:dyDescent="0.25">
      <c r="A26" s="106">
        <v>4</v>
      </c>
      <c r="B26" s="107"/>
      <c r="C26" s="108">
        <f>アンケート集計!AH7</f>
        <v>0</v>
      </c>
      <c r="D26" s="369" t="str">
        <f t="shared" si="12"/>
        <v>C</v>
      </c>
      <c r="E26" s="109"/>
      <c r="F26" s="110"/>
      <c r="G26" s="110"/>
      <c r="H26" s="110"/>
      <c r="I26" s="248"/>
      <c r="J26" s="109"/>
      <c r="K26" s="110"/>
      <c r="L26" s="110"/>
      <c r="M26" s="272"/>
      <c r="N26" s="258"/>
      <c r="O26" s="110"/>
      <c r="P26" s="110"/>
      <c r="Q26" s="248"/>
      <c r="R26" s="271"/>
      <c r="S26" s="110"/>
      <c r="T26" s="110"/>
      <c r="U26" s="110"/>
      <c r="V26" s="272"/>
      <c r="W26" s="258"/>
      <c r="X26" s="110"/>
      <c r="Y26" s="248"/>
      <c r="Z26" s="271"/>
      <c r="AA26" s="110"/>
      <c r="AB26" s="110"/>
      <c r="AC26" s="248"/>
      <c r="AD26" s="109"/>
      <c r="AE26" s="110"/>
      <c r="AF26" s="110"/>
      <c r="AG26" s="272"/>
      <c r="AH26" s="271"/>
      <c r="AI26" s="272"/>
      <c r="AJ26" s="258"/>
      <c r="AK26" s="110"/>
      <c r="AL26" s="110"/>
      <c r="AM26" s="110"/>
      <c r="AN26" s="248"/>
      <c r="AO26" s="271"/>
      <c r="AP26" s="272"/>
      <c r="AQ26" s="271"/>
      <c r="AR26" s="110"/>
      <c r="AS26" s="110"/>
      <c r="AT26" s="110"/>
      <c r="AU26" s="272"/>
      <c r="AV26" s="258"/>
      <c r="AW26" s="110"/>
      <c r="AX26" s="110"/>
      <c r="AY26" s="110"/>
      <c r="AZ26" s="111"/>
      <c r="BA26" s="112">
        <f t="shared" si="13"/>
        <v>0</v>
      </c>
      <c r="BB26" s="368" t="str">
        <f t="shared" si="14"/>
        <v>C</v>
      </c>
      <c r="BC26" s="113">
        <f t="shared" si="15"/>
        <v>0</v>
      </c>
      <c r="BD26" s="369" t="str">
        <f t="shared" si="16"/>
        <v>C</v>
      </c>
      <c r="BE26" s="112">
        <f t="shared" si="17"/>
        <v>0</v>
      </c>
      <c r="BF26" s="113">
        <f t="shared" si="18"/>
        <v>0</v>
      </c>
      <c r="BG26" s="113">
        <f t="shared" si="19"/>
        <v>0</v>
      </c>
      <c r="BH26" s="115">
        <f t="shared" si="20"/>
        <v>0</v>
      </c>
      <c r="BI26" s="116">
        <f t="shared" si="21"/>
        <v>0</v>
      </c>
      <c r="BJ26" s="117">
        <f t="shared" si="22"/>
        <v>-5.7120500782472661</v>
      </c>
      <c r="BK26" s="96"/>
      <c r="BL26" s="97"/>
      <c r="BM26" s="106">
        <f t="shared" si="0"/>
        <v>4</v>
      </c>
      <c r="BN26" s="107">
        <f t="shared" si="1"/>
        <v>0</v>
      </c>
      <c r="BO26" s="439">
        <f t="shared" si="23"/>
        <v>0</v>
      </c>
      <c r="BP26" s="440" t="str">
        <f t="shared" si="2"/>
        <v>C</v>
      </c>
      <c r="BQ26" s="440">
        <f t="shared" si="24"/>
        <v>0</v>
      </c>
      <c r="BR26" s="441" t="str">
        <f t="shared" si="2"/>
        <v>C</v>
      </c>
      <c r="BS26" s="439">
        <f t="shared" si="25"/>
        <v>0</v>
      </c>
      <c r="BT26" s="440">
        <f t="shared" si="26"/>
        <v>0</v>
      </c>
      <c r="BU26" s="440">
        <f t="shared" si="27"/>
        <v>0</v>
      </c>
      <c r="BV26" s="441">
        <f t="shared" si="28"/>
        <v>0</v>
      </c>
      <c r="BW26" s="442">
        <f t="shared" si="29"/>
        <v>0</v>
      </c>
      <c r="BX26" s="443">
        <f t="shared" si="30"/>
        <v>0</v>
      </c>
      <c r="BY26" s="442">
        <f t="shared" si="31"/>
        <v>0</v>
      </c>
      <c r="BZ26" s="444">
        <f t="shared" si="32"/>
        <v>0</v>
      </c>
      <c r="CA26" s="445">
        <f t="shared" si="33"/>
        <v>0</v>
      </c>
      <c r="CB26" s="444">
        <f t="shared" si="34"/>
        <v>0</v>
      </c>
      <c r="CC26" s="445">
        <f t="shared" si="35"/>
        <v>0</v>
      </c>
      <c r="CD26" s="444">
        <f t="shared" si="36"/>
        <v>0</v>
      </c>
      <c r="CE26" s="445">
        <f t="shared" si="37"/>
        <v>0</v>
      </c>
      <c r="CF26" s="444">
        <f t="shared" si="38"/>
        <v>0</v>
      </c>
      <c r="CG26" s="445">
        <f t="shared" si="39"/>
        <v>0</v>
      </c>
      <c r="CH26" s="443">
        <f t="shared" si="40"/>
        <v>0</v>
      </c>
      <c r="CI26" s="442">
        <f t="shared" si="41"/>
        <v>0</v>
      </c>
      <c r="CJ26" s="444">
        <f t="shared" si="42"/>
        <v>0</v>
      </c>
      <c r="CK26" s="445">
        <f t="shared" si="43"/>
        <v>0</v>
      </c>
      <c r="CL26" s="443">
        <f t="shared" si="44"/>
        <v>0</v>
      </c>
      <c r="CM26" s="445">
        <f t="shared" si="45"/>
        <v>0</v>
      </c>
      <c r="CN26" s="444">
        <f t="shared" si="46"/>
        <v>0</v>
      </c>
      <c r="CO26" s="446">
        <f t="shared" si="47"/>
        <v>0</v>
      </c>
      <c r="CP26" s="444">
        <f t="shared" si="48"/>
        <v>0</v>
      </c>
      <c r="CQ26" s="446">
        <f t="shared" si="49"/>
        <v>0</v>
      </c>
      <c r="CR26" s="444">
        <f t="shared" si="50"/>
        <v>0</v>
      </c>
      <c r="CS26" s="445">
        <f t="shared" si="51"/>
        <v>0</v>
      </c>
      <c r="CT26" s="447">
        <f t="shared" si="52"/>
        <v>0</v>
      </c>
      <c r="CU26" s="132"/>
      <c r="CV26" s="132"/>
      <c r="CW26" s="132"/>
      <c r="CX26" s="132"/>
      <c r="CY26" s="132"/>
      <c r="CZ26" s="132"/>
      <c r="DA26" s="132"/>
      <c r="DB26" s="132"/>
      <c r="DC26" s="132"/>
      <c r="DD26" s="132"/>
      <c r="DE26" s="132"/>
      <c r="DF26" s="132"/>
      <c r="DG26" s="132"/>
      <c r="DH26" s="458">
        <v>4</v>
      </c>
      <c r="DI26" s="231">
        <f t="shared" si="3"/>
        <v>4</v>
      </c>
      <c r="DJ26" s="234">
        <f t="shared" si="4"/>
        <v>0</v>
      </c>
      <c r="DK26" s="118">
        <f t="shared" si="5"/>
        <v>0</v>
      </c>
      <c r="DL26" s="119">
        <f t="shared" si="6"/>
        <v>-5.7120500782472661</v>
      </c>
      <c r="DM26" s="101"/>
      <c r="DN26" s="764" t="s">
        <v>156</v>
      </c>
      <c r="DO26" s="765"/>
      <c r="DP26" s="765" t="s">
        <v>157</v>
      </c>
      <c r="DQ26" s="766"/>
      <c r="DR26" s="158"/>
      <c r="DS26" s="158"/>
      <c r="DT26" s="158"/>
      <c r="DU26" s="159"/>
      <c r="DV26" s="137"/>
      <c r="DW26" s="137"/>
      <c r="DX26" s="137"/>
      <c r="DY26" s="137"/>
      <c r="EA26" s="133">
        <f t="shared" si="7"/>
        <v>4</v>
      </c>
      <c r="EB26" s="239">
        <f t="shared" si="8"/>
        <v>0</v>
      </c>
      <c r="EC26" s="120">
        <f t="shared" si="9"/>
        <v>0</v>
      </c>
      <c r="ED26" s="121">
        <f t="shared" si="10"/>
        <v>0</v>
      </c>
      <c r="EE26" s="104">
        <f t="shared" si="11"/>
        <v>0</v>
      </c>
      <c r="EG26" s="105"/>
      <c r="EH26" s="105"/>
      <c r="EI26" s="105"/>
      <c r="EJ26" s="105"/>
      <c r="EK26" s="105"/>
      <c r="EL26" s="105"/>
    </row>
    <row r="27" spans="1:142" ht="13.2" customHeight="1" x14ac:dyDescent="0.2">
      <c r="A27" s="57">
        <v>5</v>
      </c>
      <c r="B27" s="122"/>
      <c r="C27" s="123">
        <f>アンケート集計!AH8</f>
        <v>0</v>
      </c>
      <c r="D27" s="21" t="str">
        <f t="shared" si="12"/>
        <v>C</v>
      </c>
      <c r="E27" s="124"/>
      <c r="F27" s="125"/>
      <c r="G27" s="125"/>
      <c r="H27" s="125"/>
      <c r="I27" s="249"/>
      <c r="J27" s="124"/>
      <c r="K27" s="125"/>
      <c r="L27" s="125"/>
      <c r="M27" s="274"/>
      <c r="N27" s="259"/>
      <c r="O27" s="125"/>
      <c r="P27" s="125"/>
      <c r="Q27" s="249"/>
      <c r="R27" s="273"/>
      <c r="S27" s="125"/>
      <c r="T27" s="125"/>
      <c r="U27" s="125"/>
      <c r="V27" s="274"/>
      <c r="W27" s="259"/>
      <c r="X27" s="125"/>
      <c r="Y27" s="249"/>
      <c r="Z27" s="273"/>
      <c r="AA27" s="125"/>
      <c r="AB27" s="125"/>
      <c r="AC27" s="249"/>
      <c r="AD27" s="124"/>
      <c r="AE27" s="125"/>
      <c r="AF27" s="125"/>
      <c r="AG27" s="274"/>
      <c r="AH27" s="273"/>
      <c r="AI27" s="274"/>
      <c r="AJ27" s="259"/>
      <c r="AK27" s="125"/>
      <c r="AL27" s="125"/>
      <c r="AM27" s="125"/>
      <c r="AN27" s="249"/>
      <c r="AO27" s="273"/>
      <c r="AP27" s="274"/>
      <c r="AQ27" s="273"/>
      <c r="AR27" s="125"/>
      <c r="AS27" s="125"/>
      <c r="AT27" s="125"/>
      <c r="AU27" s="274"/>
      <c r="AV27" s="259"/>
      <c r="AW27" s="125"/>
      <c r="AX27" s="125"/>
      <c r="AY27" s="125"/>
      <c r="AZ27" s="126"/>
      <c r="BA27" s="127">
        <f t="shared" si="13"/>
        <v>0</v>
      </c>
      <c r="BB27" s="22" t="str">
        <f t="shared" si="14"/>
        <v>C</v>
      </c>
      <c r="BC27" s="128">
        <f t="shared" si="15"/>
        <v>0</v>
      </c>
      <c r="BD27" s="21" t="str">
        <f t="shared" si="16"/>
        <v>C</v>
      </c>
      <c r="BE27" s="127">
        <f t="shared" si="17"/>
        <v>0</v>
      </c>
      <c r="BF27" s="128">
        <f t="shared" si="18"/>
        <v>0</v>
      </c>
      <c r="BG27" s="128">
        <f t="shared" si="19"/>
        <v>0</v>
      </c>
      <c r="BH27" s="114">
        <f t="shared" si="20"/>
        <v>0</v>
      </c>
      <c r="BI27" s="129">
        <f t="shared" si="21"/>
        <v>0</v>
      </c>
      <c r="BJ27" s="130">
        <f t="shared" si="22"/>
        <v>-5.7120500782472661</v>
      </c>
      <c r="BK27" s="96"/>
      <c r="BL27" s="97"/>
      <c r="BM27" s="57">
        <f t="shared" si="0"/>
        <v>5</v>
      </c>
      <c r="BN27" s="122">
        <f t="shared" si="1"/>
        <v>0</v>
      </c>
      <c r="BO27" s="448">
        <f t="shared" si="23"/>
        <v>0</v>
      </c>
      <c r="BP27" s="449" t="str">
        <f t="shared" si="2"/>
        <v>C</v>
      </c>
      <c r="BQ27" s="449">
        <f t="shared" si="24"/>
        <v>0</v>
      </c>
      <c r="BR27" s="450" t="str">
        <f t="shared" si="2"/>
        <v>C</v>
      </c>
      <c r="BS27" s="448">
        <f t="shared" si="25"/>
        <v>0</v>
      </c>
      <c r="BT27" s="449">
        <f t="shared" si="26"/>
        <v>0</v>
      </c>
      <c r="BU27" s="449">
        <f t="shared" si="27"/>
        <v>0</v>
      </c>
      <c r="BV27" s="450">
        <f t="shared" si="28"/>
        <v>0</v>
      </c>
      <c r="BW27" s="414">
        <f t="shared" si="29"/>
        <v>0</v>
      </c>
      <c r="BX27" s="434">
        <f t="shared" si="30"/>
        <v>0</v>
      </c>
      <c r="BY27" s="414">
        <f t="shared" si="31"/>
        <v>0</v>
      </c>
      <c r="BZ27" s="435">
        <f t="shared" si="32"/>
        <v>0</v>
      </c>
      <c r="CA27" s="436">
        <f t="shared" si="33"/>
        <v>0</v>
      </c>
      <c r="CB27" s="435">
        <f t="shared" si="34"/>
        <v>0</v>
      </c>
      <c r="CC27" s="436">
        <f t="shared" si="35"/>
        <v>0</v>
      </c>
      <c r="CD27" s="435">
        <f t="shared" si="36"/>
        <v>0</v>
      </c>
      <c r="CE27" s="436">
        <f t="shared" si="37"/>
        <v>0</v>
      </c>
      <c r="CF27" s="435">
        <f t="shared" si="38"/>
        <v>0</v>
      </c>
      <c r="CG27" s="436">
        <f t="shared" si="39"/>
        <v>0</v>
      </c>
      <c r="CH27" s="434">
        <f t="shared" si="40"/>
        <v>0</v>
      </c>
      <c r="CI27" s="414">
        <f t="shared" si="41"/>
        <v>0</v>
      </c>
      <c r="CJ27" s="435">
        <f t="shared" si="42"/>
        <v>0</v>
      </c>
      <c r="CK27" s="436">
        <f t="shared" si="43"/>
        <v>0</v>
      </c>
      <c r="CL27" s="434">
        <f t="shared" si="44"/>
        <v>0</v>
      </c>
      <c r="CM27" s="436">
        <f t="shared" si="45"/>
        <v>0</v>
      </c>
      <c r="CN27" s="435">
        <f t="shared" si="46"/>
        <v>0</v>
      </c>
      <c r="CO27" s="437">
        <f t="shared" si="47"/>
        <v>0</v>
      </c>
      <c r="CP27" s="435">
        <f t="shared" si="48"/>
        <v>0</v>
      </c>
      <c r="CQ27" s="437">
        <f t="shared" si="49"/>
        <v>0</v>
      </c>
      <c r="CR27" s="435">
        <f t="shared" si="50"/>
        <v>0</v>
      </c>
      <c r="CS27" s="436">
        <f t="shared" si="51"/>
        <v>0</v>
      </c>
      <c r="CT27" s="438">
        <f t="shared" si="52"/>
        <v>0</v>
      </c>
      <c r="CU27" s="132"/>
      <c r="CV27" s="132"/>
      <c r="CW27" s="132"/>
      <c r="CX27" s="132"/>
      <c r="CY27" s="132"/>
      <c r="CZ27" s="132"/>
      <c r="DA27" s="132"/>
      <c r="DB27" s="132"/>
      <c r="DC27" s="132"/>
      <c r="DD27" s="132"/>
      <c r="DE27" s="132"/>
      <c r="DF27" s="132"/>
      <c r="DG27" s="132"/>
      <c r="DH27" s="458">
        <v>5</v>
      </c>
      <c r="DI27" s="231">
        <f t="shared" si="3"/>
        <v>5</v>
      </c>
      <c r="DJ27" s="234">
        <f t="shared" si="4"/>
        <v>0</v>
      </c>
      <c r="DK27" s="118">
        <f t="shared" si="5"/>
        <v>0</v>
      </c>
      <c r="DL27" s="119">
        <f t="shared" si="6"/>
        <v>-5.7120500782472661</v>
      </c>
      <c r="DM27" s="101"/>
      <c r="DN27" s="767" t="s">
        <v>158</v>
      </c>
      <c r="DO27" s="768"/>
      <c r="DP27" s="769">
        <f>COUNTIF($DK$23:$DK$62,"&gt;=0")-COUNTIF($DK$23:$DK$62,"&gt;=11")</f>
        <v>40</v>
      </c>
      <c r="DQ27" s="770"/>
      <c r="DR27" s="134"/>
      <c r="DS27" s="134"/>
      <c r="EA27" s="133">
        <f t="shared" si="7"/>
        <v>5</v>
      </c>
      <c r="EB27" s="239">
        <f t="shared" si="8"/>
        <v>0</v>
      </c>
      <c r="EC27" s="120">
        <f t="shared" si="9"/>
        <v>0</v>
      </c>
      <c r="ED27" s="121">
        <f t="shared" si="10"/>
        <v>0</v>
      </c>
      <c r="EE27" s="104">
        <f t="shared" si="11"/>
        <v>0</v>
      </c>
      <c r="EG27" s="611" t="s">
        <v>117</v>
      </c>
      <c r="EH27" s="611"/>
      <c r="EI27" s="611"/>
      <c r="EJ27" s="611"/>
      <c r="EK27" s="611"/>
      <c r="EL27" s="135">
        <f>EK25^(1/2)</f>
        <v>0</v>
      </c>
    </row>
    <row r="28" spans="1:142" ht="13.2" customHeight="1" x14ac:dyDescent="0.2">
      <c r="A28" s="106">
        <v>6</v>
      </c>
      <c r="B28" s="107"/>
      <c r="C28" s="108">
        <f>アンケート集計!AH9</f>
        <v>0</v>
      </c>
      <c r="D28" s="369" t="str">
        <f t="shared" si="12"/>
        <v>C</v>
      </c>
      <c r="E28" s="109"/>
      <c r="F28" s="110"/>
      <c r="G28" s="110"/>
      <c r="H28" s="110"/>
      <c r="I28" s="248"/>
      <c r="J28" s="109"/>
      <c r="K28" s="110"/>
      <c r="L28" s="110"/>
      <c r="M28" s="272"/>
      <c r="N28" s="258"/>
      <c r="O28" s="110"/>
      <c r="P28" s="110"/>
      <c r="Q28" s="248"/>
      <c r="R28" s="271"/>
      <c r="S28" s="110"/>
      <c r="T28" s="110"/>
      <c r="U28" s="110"/>
      <c r="V28" s="272"/>
      <c r="W28" s="258"/>
      <c r="X28" s="110"/>
      <c r="Y28" s="248"/>
      <c r="Z28" s="271"/>
      <c r="AA28" s="110"/>
      <c r="AB28" s="110"/>
      <c r="AC28" s="248"/>
      <c r="AD28" s="109"/>
      <c r="AE28" s="110"/>
      <c r="AF28" s="110"/>
      <c r="AG28" s="272"/>
      <c r="AH28" s="271"/>
      <c r="AI28" s="272"/>
      <c r="AJ28" s="258"/>
      <c r="AK28" s="110"/>
      <c r="AL28" s="110"/>
      <c r="AM28" s="110"/>
      <c r="AN28" s="248"/>
      <c r="AO28" s="271"/>
      <c r="AP28" s="272"/>
      <c r="AQ28" s="271"/>
      <c r="AR28" s="110"/>
      <c r="AS28" s="110"/>
      <c r="AT28" s="110"/>
      <c r="AU28" s="272"/>
      <c r="AV28" s="258"/>
      <c r="AW28" s="110"/>
      <c r="AX28" s="110"/>
      <c r="AY28" s="110"/>
      <c r="AZ28" s="111"/>
      <c r="BA28" s="112">
        <f t="shared" si="13"/>
        <v>0</v>
      </c>
      <c r="BB28" s="368" t="str">
        <f t="shared" si="14"/>
        <v>C</v>
      </c>
      <c r="BC28" s="113">
        <f t="shared" si="15"/>
        <v>0</v>
      </c>
      <c r="BD28" s="369" t="str">
        <f t="shared" si="16"/>
        <v>C</v>
      </c>
      <c r="BE28" s="112">
        <f t="shared" si="17"/>
        <v>0</v>
      </c>
      <c r="BF28" s="113">
        <f t="shared" si="18"/>
        <v>0</v>
      </c>
      <c r="BG28" s="113">
        <f t="shared" si="19"/>
        <v>0</v>
      </c>
      <c r="BH28" s="115">
        <f t="shared" si="20"/>
        <v>0</v>
      </c>
      <c r="BI28" s="116">
        <f t="shared" si="21"/>
        <v>0</v>
      </c>
      <c r="BJ28" s="117">
        <f t="shared" si="22"/>
        <v>-5.7120500782472661</v>
      </c>
      <c r="BK28" s="96"/>
      <c r="BL28" s="97"/>
      <c r="BM28" s="106">
        <f t="shared" si="0"/>
        <v>6</v>
      </c>
      <c r="BN28" s="107">
        <f t="shared" si="1"/>
        <v>0</v>
      </c>
      <c r="BO28" s="439">
        <f t="shared" si="23"/>
        <v>0</v>
      </c>
      <c r="BP28" s="440" t="str">
        <f t="shared" si="2"/>
        <v>C</v>
      </c>
      <c r="BQ28" s="440">
        <f t="shared" si="24"/>
        <v>0</v>
      </c>
      <c r="BR28" s="441" t="str">
        <f t="shared" si="2"/>
        <v>C</v>
      </c>
      <c r="BS28" s="439">
        <f t="shared" si="25"/>
        <v>0</v>
      </c>
      <c r="BT28" s="440">
        <f t="shared" si="26"/>
        <v>0</v>
      </c>
      <c r="BU28" s="440">
        <f t="shared" si="27"/>
        <v>0</v>
      </c>
      <c r="BV28" s="441">
        <f t="shared" si="28"/>
        <v>0</v>
      </c>
      <c r="BW28" s="442">
        <f t="shared" si="29"/>
        <v>0</v>
      </c>
      <c r="BX28" s="443">
        <f t="shared" si="30"/>
        <v>0</v>
      </c>
      <c r="BY28" s="442">
        <f t="shared" si="31"/>
        <v>0</v>
      </c>
      <c r="BZ28" s="444">
        <f t="shared" si="32"/>
        <v>0</v>
      </c>
      <c r="CA28" s="445">
        <f t="shared" si="33"/>
        <v>0</v>
      </c>
      <c r="CB28" s="444">
        <f t="shared" si="34"/>
        <v>0</v>
      </c>
      <c r="CC28" s="445">
        <f t="shared" si="35"/>
        <v>0</v>
      </c>
      <c r="CD28" s="444">
        <f t="shared" si="36"/>
        <v>0</v>
      </c>
      <c r="CE28" s="445">
        <f t="shared" si="37"/>
        <v>0</v>
      </c>
      <c r="CF28" s="444">
        <f t="shared" si="38"/>
        <v>0</v>
      </c>
      <c r="CG28" s="445">
        <f t="shared" si="39"/>
        <v>0</v>
      </c>
      <c r="CH28" s="443">
        <f t="shared" si="40"/>
        <v>0</v>
      </c>
      <c r="CI28" s="442">
        <f t="shared" si="41"/>
        <v>0</v>
      </c>
      <c r="CJ28" s="444">
        <f t="shared" si="42"/>
        <v>0</v>
      </c>
      <c r="CK28" s="445">
        <f t="shared" si="43"/>
        <v>0</v>
      </c>
      <c r="CL28" s="443">
        <f t="shared" si="44"/>
        <v>0</v>
      </c>
      <c r="CM28" s="445">
        <f t="shared" si="45"/>
        <v>0</v>
      </c>
      <c r="CN28" s="444">
        <f t="shared" si="46"/>
        <v>0</v>
      </c>
      <c r="CO28" s="446">
        <f t="shared" si="47"/>
        <v>0</v>
      </c>
      <c r="CP28" s="444">
        <f t="shared" si="48"/>
        <v>0</v>
      </c>
      <c r="CQ28" s="446">
        <f t="shared" si="49"/>
        <v>0</v>
      </c>
      <c r="CR28" s="444">
        <f t="shared" si="50"/>
        <v>0</v>
      </c>
      <c r="CS28" s="445">
        <f t="shared" si="51"/>
        <v>0</v>
      </c>
      <c r="CT28" s="447">
        <f t="shared" si="52"/>
        <v>0</v>
      </c>
      <c r="CU28" s="132"/>
      <c r="CV28" s="132"/>
      <c r="CW28" s="132"/>
      <c r="CX28" s="132"/>
      <c r="CY28" s="132"/>
      <c r="CZ28" s="132"/>
      <c r="DA28" s="132"/>
      <c r="DB28" s="132"/>
      <c r="DC28" s="132"/>
      <c r="DD28" s="132"/>
      <c r="DE28" s="132"/>
      <c r="DF28" s="132"/>
      <c r="DG28" s="132"/>
      <c r="DH28" s="458">
        <v>6</v>
      </c>
      <c r="DI28" s="231">
        <f t="shared" si="3"/>
        <v>6</v>
      </c>
      <c r="DJ28" s="234">
        <f t="shared" si="4"/>
        <v>0</v>
      </c>
      <c r="DK28" s="118">
        <f t="shared" si="5"/>
        <v>0</v>
      </c>
      <c r="DL28" s="119">
        <f t="shared" si="6"/>
        <v>-5.7120500782472661</v>
      </c>
      <c r="DM28" s="101"/>
      <c r="DN28" s="771" t="s">
        <v>159</v>
      </c>
      <c r="DO28" s="772"/>
      <c r="DP28" s="749">
        <f>COUNTIF($DK$23:$DK$62,"&gt;=11")-COUNTIF($DK$23:$DK$62,"&gt;21")</f>
        <v>0</v>
      </c>
      <c r="DQ28" s="750"/>
      <c r="DR28" s="155"/>
      <c r="DS28" s="134"/>
      <c r="DT28" s="137"/>
      <c r="DU28" s="140"/>
      <c r="DV28" s="140"/>
      <c r="EA28" s="133">
        <f t="shared" si="7"/>
        <v>6</v>
      </c>
      <c r="EB28" s="239">
        <f t="shared" si="8"/>
        <v>0</v>
      </c>
      <c r="EC28" s="120">
        <f t="shared" si="9"/>
        <v>0</v>
      </c>
      <c r="ED28" s="121">
        <f t="shared" si="10"/>
        <v>0</v>
      </c>
      <c r="EE28" s="104">
        <f t="shared" si="11"/>
        <v>0</v>
      </c>
    </row>
    <row r="29" spans="1:142" ht="13.2" customHeight="1" x14ac:dyDescent="0.2">
      <c r="A29" s="57">
        <v>7</v>
      </c>
      <c r="B29" s="122"/>
      <c r="C29" s="123">
        <f>アンケート集計!AH10</f>
        <v>0</v>
      </c>
      <c r="D29" s="21" t="str">
        <f t="shared" si="12"/>
        <v>C</v>
      </c>
      <c r="E29" s="124"/>
      <c r="F29" s="125"/>
      <c r="G29" s="125"/>
      <c r="H29" s="125"/>
      <c r="I29" s="249"/>
      <c r="J29" s="124"/>
      <c r="K29" s="125"/>
      <c r="L29" s="125"/>
      <c r="M29" s="274"/>
      <c r="N29" s="259"/>
      <c r="O29" s="125"/>
      <c r="P29" s="125"/>
      <c r="Q29" s="249"/>
      <c r="R29" s="273"/>
      <c r="S29" s="125"/>
      <c r="T29" s="125"/>
      <c r="U29" s="125"/>
      <c r="V29" s="274"/>
      <c r="W29" s="259"/>
      <c r="X29" s="125"/>
      <c r="Y29" s="249"/>
      <c r="Z29" s="273"/>
      <c r="AA29" s="125"/>
      <c r="AB29" s="125"/>
      <c r="AC29" s="249"/>
      <c r="AD29" s="124"/>
      <c r="AE29" s="125"/>
      <c r="AF29" s="125"/>
      <c r="AG29" s="274"/>
      <c r="AH29" s="273"/>
      <c r="AI29" s="274"/>
      <c r="AJ29" s="259"/>
      <c r="AK29" s="125"/>
      <c r="AL29" s="125"/>
      <c r="AM29" s="125"/>
      <c r="AN29" s="249"/>
      <c r="AO29" s="273"/>
      <c r="AP29" s="274"/>
      <c r="AQ29" s="273"/>
      <c r="AR29" s="125"/>
      <c r="AS29" s="125"/>
      <c r="AT29" s="125"/>
      <c r="AU29" s="274"/>
      <c r="AV29" s="259"/>
      <c r="AW29" s="125"/>
      <c r="AX29" s="125"/>
      <c r="AY29" s="125"/>
      <c r="AZ29" s="126"/>
      <c r="BA29" s="127">
        <f t="shared" si="13"/>
        <v>0</v>
      </c>
      <c r="BB29" s="22" t="str">
        <f t="shared" si="14"/>
        <v>C</v>
      </c>
      <c r="BC29" s="128">
        <f t="shared" si="15"/>
        <v>0</v>
      </c>
      <c r="BD29" s="21" t="str">
        <f t="shared" si="16"/>
        <v>C</v>
      </c>
      <c r="BE29" s="127">
        <f t="shared" si="17"/>
        <v>0</v>
      </c>
      <c r="BF29" s="128">
        <f t="shared" si="18"/>
        <v>0</v>
      </c>
      <c r="BG29" s="128">
        <f t="shared" si="19"/>
        <v>0</v>
      </c>
      <c r="BH29" s="114">
        <f t="shared" si="20"/>
        <v>0</v>
      </c>
      <c r="BI29" s="129">
        <f t="shared" si="21"/>
        <v>0</v>
      </c>
      <c r="BJ29" s="130">
        <f t="shared" si="22"/>
        <v>-5.7120500782472661</v>
      </c>
      <c r="BK29" s="96"/>
      <c r="BL29" s="97"/>
      <c r="BM29" s="57">
        <f t="shared" si="0"/>
        <v>7</v>
      </c>
      <c r="BN29" s="122">
        <f t="shared" si="1"/>
        <v>0</v>
      </c>
      <c r="BO29" s="448">
        <f t="shared" si="23"/>
        <v>0</v>
      </c>
      <c r="BP29" s="449" t="str">
        <f t="shared" si="2"/>
        <v>C</v>
      </c>
      <c r="BQ29" s="449">
        <f t="shared" si="24"/>
        <v>0</v>
      </c>
      <c r="BR29" s="450" t="str">
        <f t="shared" si="2"/>
        <v>C</v>
      </c>
      <c r="BS29" s="448">
        <f t="shared" si="25"/>
        <v>0</v>
      </c>
      <c r="BT29" s="449">
        <f t="shared" si="26"/>
        <v>0</v>
      </c>
      <c r="BU29" s="449">
        <f t="shared" si="27"/>
        <v>0</v>
      </c>
      <c r="BV29" s="450">
        <f t="shared" si="28"/>
        <v>0</v>
      </c>
      <c r="BW29" s="414">
        <f t="shared" si="29"/>
        <v>0</v>
      </c>
      <c r="BX29" s="434">
        <f t="shared" si="30"/>
        <v>0</v>
      </c>
      <c r="BY29" s="414">
        <f t="shared" si="31"/>
        <v>0</v>
      </c>
      <c r="BZ29" s="435">
        <f t="shared" si="32"/>
        <v>0</v>
      </c>
      <c r="CA29" s="436">
        <f t="shared" si="33"/>
        <v>0</v>
      </c>
      <c r="CB29" s="435">
        <f t="shared" si="34"/>
        <v>0</v>
      </c>
      <c r="CC29" s="436">
        <f t="shared" si="35"/>
        <v>0</v>
      </c>
      <c r="CD29" s="435">
        <f t="shared" si="36"/>
        <v>0</v>
      </c>
      <c r="CE29" s="436">
        <f t="shared" si="37"/>
        <v>0</v>
      </c>
      <c r="CF29" s="435">
        <f t="shared" si="38"/>
        <v>0</v>
      </c>
      <c r="CG29" s="436">
        <f t="shared" si="39"/>
        <v>0</v>
      </c>
      <c r="CH29" s="434">
        <f t="shared" si="40"/>
        <v>0</v>
      </c>
      <c r="CI29" s="414">
        <f t="shared" si="41"/>
        <v>0</v>
      </c>
      <c r="CJ29" s="435">
        <f t="shared" si="42"/>
        <v>0</v>
      </c>
      <c r="CK29" s="436">
        <f t="shared" si="43"/>
        <v>0</v>
      </c>
      <c r="CL29" s="434">
        <f t="shared" si="44"/>
        <v>0</v>
      </c>
      <c r="CM29" s="436">
        <f t="shared" si="45"/>
        <v>0</v>
      </c>
      <c r="CN29" s="435">
        <f t="shared" si="46"/>
        <v>0</v>
      </c>
      <c r="CO29" s="437">
        <f t="shared" si="47"/>
        <v>0</v>
      </c>
      <c r="CP29" s="435">
        <f t="shared" si="48"/>
        <v>0</v>
      </c>
      <c r="CQ29" s="437">
        <f t="shared" si="49"/>
        <v>0</v>
      </c>
      <c r="CR29" s="435">
        <f t="shared" si="50"/>
        <v>0</v>
      </c>
      <c r="CS29" s="436">
        <f t="shared" si="51"/>
        <v>0</v>
      </c>
      <c r="CT29" s="438">
        <f t="shared" si="52"/>
        <v>0</v>
      </c>
      <c r="CU29" s="132"/>
      <c r="CV29" s="132"/>
      <c r="CW29" s="132"/>
      <c r="CX29" s="132"/>
      <c r="CY29" s="132"/>
      <c r="CZ29" s="132"/>
      <c r="DA29" s="132"/>
      <c r="DB29" s="132"/>
      <c r="DC29" s="132"/>
      <c r="DD29" s="132"/>
      <c r="DE29" s="132"/>
      <c r="DF29" s="132"/>
      <c r="DG29" s="132"/>
      <c r="DH29" s="458">
        <v>7</v>
      </c>
      <c r="DI29" s="231">
        <f t="shared" si="3"/>
        <v>7</v>
      </c>
      <c r="DJ29" s="234">
        <f t="shared" si="4"/>
        <v>0</v>
      </c>
      <c r="DK29" s="118">
        <f t="shared" si="5"/>
        <v>0</v>
      </c>
      <c r="DL29" s="119">
        <f t="shared" si="6"/>
        <v>-5.7120500782472661</v>
      </c>
      <c r="DM29" s="101"/>
      <c r="DN29" s="759" t="s">
        <v>160</v>
      </c>
      <c r="DO29" s="760"/>
      <c r="DP29" s="749">
        <f>COUNTIF($DK$23:$DK$62,"&gt;=21")-COUNTIF($DK$23:$DK$62,"&gt;=31")</f>
        <v>0</v>
      </c>
      <c r="DQ29" s="750"/>
      <c r="DR29" s="155"/>
      <c r="DS29" s="134"/>
      <c r="DT29" s="137"/>
      <c r="DU29" s="140"/>
      <c r="DV29" s="140"/>
      <c r="EA29" s="133">
        <f t="shared" si="7"/>
        <v>7</v>
      </c>
      <c r="EB29" s="239">
        <f t="shared" si="8"/>
        <v>0</v>
      </c>
      <c r="EC29" s="120">
        <f t="shared" si="9"/>
        <v>0</v>
      </c>
      <c r="ED29" s="121">
        <f t="shared" si="10"/>
        <v>0</v>
      </c>
      <c r="EE29" s="104">
        <f t="shared" si="11"/>
        <v>0</v>
      </c>
      <c r="EH29" s="138" t="s">
        <v>118</v>
      </c>
      <c r="EI29" s="139" t="s">
        <v>119</v>
      </c>
      <c r="EJ29" s="140" t="s">
        <v>120</v>
      </c>
    </row>
    <row r="30" spans="1:142" ht="13.2" customHeight="1" x14ac:dyDescent="0.2">
      <c r="A30" s="106">
        <v>8</v>
      </c>
      <c r="B30" s="107"/>
      <c r="C30" s="108">
        <f>アンケート集計!AH11</f>
        <v>0</v>
      </c>
      <c r="D30" s="369" t="str">
        <f t="shared" si="12"/>
        <v>C</v>
      </c>
      <c r="E30" s="109"/>
      <c r="F30" s="110"/>
      <c r="G30" s="110"/>
      <c r="H30" s="110"/>
      <c r="I30" s="248"/>
      <c r="J30" s="109"/>
      <c r="K30" s="110"/>
      <c r="L30" s="110"/>
      <c r="M30" s="272"/>
      <c r="N30" s="258"/>
      <c r="O30" s="110"/>
      <c r="P30" s="110"/>
      <c r="Q30" s="248"/>
      <c r="R30" s="271"/>
      <c r="S30" s="110"/>
      <c r="T30" s="110"/>
      <c r="U30" s="110"/>
      <c r="V30" s="272"/>
      <c r="W30" s="258"/>
      <c r="X30" s="110"/>
      <c r="Y30" s="248"/>
      <c r="Z30" s="271"/>
      <c r="AA30" s="110"/>
      <c r="AB30" s="110"/>
      <c r="AC30" s="248"/>
      <c r="AD30" s="109"/>
      <c r="AE30" s="110"/>
      <c r="AF30" s="110"/>
      <c r="AG30" s="272"/>
      <c r="AH30" s="271"/>
      <c r="AI30" s="272"/>
      <c r="AJ30" s="258"/>
      <c r="AK30" s="110"/>
      <c r="AL30" s="110"/>
      <c r="AM30" s="110"/>
      <c r="AN30" s="248"/>
      <c r="AO30" s="271"/>
      <c r="AP30" s="272"/>
      <c r="AQ30" s="271"/>
      <c r="AR30" s="110"/>
      <c r="AS30" s="110"/>
      <c r="AT30" s="110"/>
      <c r="AU30" s="272"/>
      <c r="AV30" s="258"/>
      <c r="AW30" s="110"/>
      <c r="AX30" s="110"/>
      <c r="AY30" s="110"/>
      <c r="AZ30" s="111"/>
      <c r="BA30" s="112">
        <f t="shared" si="13"/>
        <v>0</v>
      </c>
      <c r="BB30" s="368" t="str">
        <f t="shared" si="14"/>
        <v>C</v>
      </c>
      <c r="BC30" s="113">
        <f t="shared" si="15"/>
        <v>0</v>
      </c>
      <c r="BD30" s="369" t="str">
        <f t="shared" si="16"/>
        <v>C</v>
      </c>
      <c r="BE30" s="112">
        <f t="shared" si="17"/>
        <v>0</v>
      </c>
      <c r="BF30" s="113">
        <f t="shared" si="18"/>
        <v>0</v>
      </c>
      <c r="BG30" s="113">
        <f t="shared" si="19"/>
        <v>0</v>
      </c>
      <c r="BH30" s="115">
        <f t="shared" si="20"/>
        <v>0</v>
      </c>
      <c r="BI30" s="116">
        <f t="shared" si="21"/>
        <v>0</v>
      </c>
      <c r="BJ30" s="117">
        <f t="shared" si="22"/>
        <v>-5.7120500782472661</v>
      </c>
      <c r="BK30" s="96"/>
      <c r="BL30" s="97"/>
      <c r="BM30" s="106">
        <f t="shared" si="0"/>
        <v>8</v>
      </c>
      <c r="BN30" s="107">
        <f t="shared" si="1"/>
        <v>0</v>
      </c>
      <c r="BO30" s="439">
        <f t="shared" si="23"/>
        <v>0</v>
      </c>
      <c r="BP30" s="440" t="str">
        <f t="shared" si="2"/>
        <v>C</v>
      </c>
      <c r="BQ30" s="440">
        <f t="shared" si="24"/>
        <v>0</v>
      </c>
      <c r="BR30" s="441" t="str">
        <f t="shared" si="2"/>
        <v>C</v>
      </c>
      <c r="BS30" s="439">
        <f t="shared" si="25"/>
        <v>0</v>
      </c>
      <c r="BT30" s="440">
        <f t="shared" si="26"/>
        <v>0</v>
      </c>
      <c r="BU30" s="440">
        <f t="shared" si="27"/>
        <v>0</v>
      </c>
      <c r="BV30" s="441">
        <f t="shared" si="28"/>
        <v>0</v>
      </c>
      <c r="BW30" s="442">
        <f t="shared" si="29"/>
        <v>0</v>
      </c>
      <c r="BX30" s="443">
        <f t="shared" si="30"/>
        <v>0</v>
      </c>
      <c r="BY30" s="442">
        <f t="shared" si="31"/>
        <v>0</v>
      </c>
      <c r="BZ30" s="444">
        <f t="shared" si="32"/>
        <v>0</v>
      </c>
      <c r="CA30" s="445">
        <f t="shared" si="33"/>
        <v>0</v>
      </c>
      <c r="CB30" s="444">
        <f t="shared" si="34"/>
        <v>0</v>
      </c>
      <c r="CC30" s="445">
        <f t="shared" si="35"/>
        <v>0</v>
      </c>
      <c r="CD30" s="444">
        <f t="shared" si="36"/>
        <v>0</v>
      </c>
      <c r="CE30" s="445">
        <f t="shared" si="37"/>
        <v>0</v>
      </c>
      <c r="CF30" s="444">
        <f t="shared" si="38"/>
        <v>0</v>
      </c>
      <c r="CG30" s="445">
        <f t="shared" si="39"/>
        <v>0</v>
      </c>
      <c r="CH30" s="443">
        <f t="shared" si="40"/>
        <v>0</v>
      </c>
      <c r="CI30" s="442">
        <f t="shared" si="41"/>
        <v>0</v>
      </c>
      <c r="CJ30" s="444">
        <f t="shared" si="42"/>
        <v>0</v>
      </c>
      <c r="CK30" s="445">
        <f t="shared" si="43"/>
        <v>0</v>
      </c>
      <c r="CL30" s="443">
        <f t="shared" si="44"/>
        <v>0</v>
      </c>
      <c r="CM30" s="445">
        <f t="shared" si="45"/>
        <v>0</v>
      </c>
      <c r="CN30" s="444">
        <f t="shared" si="46"/>
        <v>0</v>
      </c>
      <c r="CO30" s="446">
        <f t="shared" si="47"/>
        <v>0</v>
      </c>
      <c r="CP30" s="444">
        <f t="shared" si="48"/>
        <v>0</v>
      </c>
      <c r="CQ30" s="446">
        <f t="shared" si="49"/>
        <v>0</v>
      </c>
      <c r="CR30" s="444">
        <f t="shared" si="50"/>
        <v>0</v>
      </c>
      <c r="CS30" s="445">
        <f t="shared" si="51"/>
        <v>0</v>
      </c>
      <c r="CT30" s="447">
        <f t="shared" si="52"/>
        <v>0</v>
      </c>
      <c r="CU30" s="132"/>
      <c r="CV30" s="132"/>
      <c r="CW30" s="132"/>
      <c r="CX30" s="132"/>
      <c r="CY30" s="132"/>
      <c r="CZ30" s="132"/>
      <c r="DA30" s="132"/>
      <c r="DB30" s="132"/>
      <c r="DC30" s="132"/>
      <c r="DD30" s="132"/>
      <c r="DE30" s="132"/>
      <c r="DF30" s="132"/>
      <c r="DG30" s="132"/>
      <c r="DH30" s="458">
        <v>8</v>
      </c>
      <c r="DI30" s="231">
        <f t="shared" si="3"/>
        <v>8</v>
      </c>
      <c r="DJ30" s="234">
        <f t="shared" si="4"/>
        <v>0</v>
      </c>
      <c r="DK30" s="118">
        <f t="shared" si="5"/>
        <v>0</v>
      </c>
      <c r="DL30" s="119">
        <f t="shared" si="6"/>
        <v>-5.7120500782472661</v>
      </c>
      <c r="DM30" s="101"/>
      <c r="DN30" s="759" t="s">
        <v>161</v>
      </c>
      <c r="DO30" s="760"/>
      <c r="DP30" s="749">
        <f>COUNTIF($DK$23:$DK$62,"&gt;=31")-COUNTIF($DK$23:$DK$62,"&gt;=41")</f>
        <v>0</v>
      </c>
      <c r="DQ30" s="750"/>
      <c r="DR30" s="155"/>
      <c r="DS30" s="134"/>
      <c r="DT30" s="137"/>
      <c r="DU30" s="140"/>
      <c r="DV30" s="140"/>
      <c r="EA30" s="133">
        <f t="shared" si="7"/>
        <v>8</v>
      </c>
      <c r="EB30" s="239">
        <f t="shared" si="8"/>
        <v>0</v>
      </c>
      <c r="EC30" s="120">
        <f t="shared" si="9"/>
        <v>0</v>
      </c>
      <c r="ED30" s="121">
        <f t="shared" si="10"/>
        <v>0</v>
      </c>
      <c r="EE30" s="104">
        <f t="shared" si="11"/>
        <v>0</v>
      </c>
    </row>
    <row r="31" spans="1:142" ht="13.2" customHeight="1" x14ac:dyDescent="0.2">
      <c r="A31" s="57">
        <v>9</v>
      </c>
      <c r="B31" s="122"/>
      <c r="C31" s="123">
        <f>アンケート集計!AH12</f>
        <v>0</v>
      </c>
      <c r="D31" s="21" t="str">
        <f t="shared" si="12"/>
        <v>C</v>
      </c>
      <c r="E31" s="124"/>
      <c r="F31" s="125"/>
      <c r="G31" s="125"/>
      <c r="H31" s="125"/>
      <c r="I31" s="249"/>
      <c r="J31" s="124"/>
      <c r="K31" s="125"/>
      <c r="L31" s="125"/>
      <c r="M31" s="274"/>
      <c r="N31" s="259"/>
      <c r="O31" s="125"/>
      <c r="P31" s="125"/>
      <c r="Q31" s="249"/>
      <c r="R31" s="273"/>
      <c r="S31" s="125"/>
      <c r="T31" s="125"/>
      <c r="U31" s="125"/>
      <c r="V31" s="274"/>
      <c r="W31" s="259"/>
      <c r="X31" s="125"/>
      <c r="Y31" s="249"/>
      <c r="Z31" s="273"/>
      <c r="AA31" s="125"/>
      <c r="AB31" s="125"/>
      <c r="AC31" s="249"/>
      <c r="AD31" s="124"/>
      <c r="AE31" s="125"/>
      <c r="AF31" s="125"/>
      <c r="AG31" s="274"/>
      <c r="AH31" s="273"/>
      <c r="AI31" s="274"/>
      <c r="AJ31" s="259"/>
      <c r="AK31" s="125"/>
      <c r="AL31" s="125"/>
      <c r="AM31" s="125"/>
      <c r="AN31" s="249"/>
      <c r="AO31" s="273"/>
      <c r="AP31" s="274"/>
      <c r="AQ31" s="273"/>
      <c r="AR31" s="125"/>
      <c r="AS31" s="125"/>
      <c r="AT31" s="125"/>
      <c r="AU31" s="274"/>
      <c r="AV31" s="259"/>
      <c r="AW31" s="125"/>
      <c r="AX31" s="125"/>
      <c r="AY31" s="125"/>
      <c r="AZ31" s="126"/>
      <c r="BA31" s="127">
        <f t="shared" si="13"/>
        <v>0</v>
      </c>
      <c r="BB31" s="22" t="str">
        <f t="shared" si="14"/>
        <v>C</v>
      </c>
      <c r="BC31" s="128">
        <f t="shared" si="15"/>
        <v>0</v>
      </c>
      <c r="BD31" s="21" t="str">
        <f t="shared" si="16"/>
        <v>C</v>
      </c>
      <c r="BE31" s="127">
        <f t="shared" si="17"/>
        <v>0</v>
      </c>
      <c r="BF31" s="128">
        <f t="shared" si="18"/>
        <v>0</v>
      </c>
      <c r="BG31" s="128">
        <f t="shared" si="19"/>
        <v>0</v>
      </c>
      <c r="BH31" s="114">
        <f t="shared" si="20"/>
        <v>0</v>
      </c>
      <c r="BI31" s="129">
        <f t="shared" si="21"/>
        <v>0</v>
      </c>
      <c r="BJ31" s="130">
        <f t="shared" si="22"/>
        <v>-5.7120500782472661</v>
      </c>
      <c r="BK31" s="96"/>
      <c r="BL31" s="97"/>
      <c r="BM31" s="57">
        <f t="shared" si="0"/>
        <v>9</v>
      </c>
      <c r="BN31" s="122">
        <f t="shared" si="1"/>
        <v>0</v>
      </c>
      <c r="BO31" s="448">
        <f t="shared" si="23"/>
        <v>0</v>
      </c>
      <c r="BP31" s="449" t="str">
        <f t="shared" si="2"/>
        <v>C</v>
      </c>
      <c r="BQ31" s="449">
        <f t="shared" si="24"/>
        <v>0</v>
      </c>
      <c r="BR31" s="450" t="str">
        <f t="shared" si="2"/>
        <v>C</v>
      </c>
      <c r="BS31" s="448">
        <f t="shared" si="25"/>
        <v>0</v>
      </c>
      <c r="BT31" s="449">
        <f t="shared" si="26"/>
        <v>0</v>
      </c>
      <c r="BU31" s="449">
        <f t="shared" si="27"/>
        <v>0</v>
      </c>
      <c r="BV31" s="450">
        <f t="shared" si="28"/>
        <v>0</v>
      </c>
      <c r="BW31" s="414">
        <f t="shared" si="29"/>
        <v>0</v>
      </c>
      <c r="BX31" s="434">
        <f t="shared" si="30"/>
        <v>0</v>
      </c>
      <c r="BY31" s="414">
        <f t="shared" si="31"/>
        <v>0</v>
      </c>
      <c r="BZ31" s="435">
        <f t="shared" si="32"/>
        <v>0</v>
      </c>
      <c r="CA31" s="436">
        <f t="shared" si="33"/>
        <v>0</v>
      </c>
      <c r="CB31" s="435">
        <f t="shared" si="34"/>
        <v>0</v>
      </c>
      <c r="CC31" s="436">
        <f t="shared" si="35"/>
        <v>0</v>
      </c>
      <c r="CD31" s="435">
        <f t="shared" si="36"/>
        <v>0</v>
      </c>
      <c r="CE31" s="436">
        <f t="shared" si="37"/>
        <v>0</v>
      </c>
      <c r="CF31" s="435">
        <f t="shared" si="38"/>
        <v>0</v>
      </c>
      <c r="CG31" s="436">
        <f t="shared" si="39"/>
        <v>0</v>
      </c>
      <c r="CH31" s="434">
        <f t="shared" si="40"/>
        <v>0</v>
      </c>
      <c r="CI31" s="414">
        <f t="shared" si="41"/>
        <v>0</v>
      </c>
      <c r="CJ31" s="435">
        <f t="shared" si="42"/>
        <v>0</v>
      </c>
      <c r="CK31" s="436">
        <f t="shared" si="43"/>
        <v>0</v>
      </c>
      <c r="CL31" s="434">
        <f t="shared" si="44"/>
        <v>0</v>
      </c>
      <c r="CM31" s="436">
        <f t="shared" si="45"/>
        <v>0</v>
      </c>
      <c r="CN31" s="435">
        <f t="shared" si="46"/>
        <v>0</v>
      </c>
      <c r="CO31" s="437">
        <f t="shared" si="47"/>
        <v>0</v>
      </c>
      <c r="CP31" s="435">
        <f t="shared" si="48"/>
        <v>0</v>
      </c>
      <c r="CQ31" s="437">
        <f t="shared" si="49"/>
        <v>0</v>
      </c>
      <c r="CR31" s="435">
        <f t="shared" si="50"/>
        <v>0</v>
      </c>
      <c r="CS31" s="436">
        <f t="shared" si="51"/>
        <v>0</v>
      </c>
      <c r="CT31" s="438">
        <f t="shared" si="52"/>
        <v>0</v>
      </c>
      <c r="CU31" s="132"/>
      <c r="CV31" s="132"/>
      <c r="CW31" s="132"/>
      <c r="CX31" s="132"/>
      <c r="CY31" s="132"/>
      <c r="CZ31" s="132"/>
      <c r="DA31" s="132"/>
      <c r="DB31" s="132"/>
      <c r="DC31" s="132"/>
      <c r="DD31" s="132"/>
      <c r="DE31" s="132"/>
      <c r="DF31" s="132"/>
      <c r="DG31" s="132"/>
      <c r="DH31" s="458">
        <v>9</v>
      </c>
      <c r="DI31" s="231">
        <f t="shared" si="3"/>
        <v>9</v>
      </c>
      <c r="DJ31" s="234">
        <f t="shared" si="4"/>
        <v>0</v>
      </c>
      <c r="DK31" s="118">
        <f t="shared" si="5"/>
        <v>0</v>
      </c>
      <c r="DL31" s="119">
        <f t="shared" si="6"/>
        <v>-5.7120500782472661</v>
      </c>
      <c r="DM31" s="101"/>
      <c r="DN31" s="759" t="s">
        <v>162</v>
      </c>
      <c r="DO31" s="760"/>
      <c r="DP31" s="749">
        <f>COUNTIF($DK$23:$DK$62,"&gt;=41")-COUNTIF($DK$23:$DK$62,"&gt;=51")</f>
        <v>0</v>
      </c>
      <c r="DQ31" s="750"/>
      <c r="DR31" s="155"/>
      <c r="DS31" s="134"/>
      <c r="DT31" s="137"/>
      <c r="DU31" s="140"/>
      <c r="EA31" s="133">
        <f t="shared" si="7"/>
        <v>9</v>
      </c>
      <c r="EB31" s="239">
        <f t="shared" si="8"/>
        <v>0</v>
      </c>
      <c r="EC31" s="120">
        <f t="shared" si="9"/>
        <v>0</v>
      </c>
      <c r="ED31" s="121">
        <f t="shared" si="10"/>
        <v>0</v>
      </c>
      <c r="EE31" s="104">
        <f t="shared" si="11"/>
        <v>0</v>
      </c>
    </row>
    <row r="32" spans="1:142" ht="13.2" customHeight="1" thickBot="1" x14ac:dyDescent="0.25">
      <c r="A32" s="160">
        <v>10</v>
      </c>
      <c r="B32" s="142"/>
      <c r="C32" s="143">
        <f>アンケート集計!AH13</f>
        <v>0</v>
      </c>
      <c r="D32" s="374" t="str">
        <f t="shared" si="12"/>
        <v>C</v>
      </c>
      <c r="E32" s="163"/>
      <c r="F32" s="164"/>
      <c r="G32" s="164"/>
      <c r="H32" s="164"/>
      <c r="I32" s="252"/>
      <c r="J32" s="163"/>
      <c r="K32" s="164"/>
      <c r="L32" s="164"/>
      <c r="M32" s="280"/>
      <c r="N32" s="262"/>
      <c r="O32" s="164"/>
      <c r="P32" s="164"/>
      <c r="Q32" s="252"/>
      <c r="R32" s="279"/>
      <c r="S32" s="164"/>
      <c r="T32" s="164"/>
      <c r="U32" s="164"/>
      <c r="V32" s="280"/>
      <c r="W32" s="262"/>
      <c r="X32" s="164"/>
      <c r="Y32" s="252"/>
      <c r="Z32" s="279"/>
      <c r="AA32" s="164"/>
      <c r="AB32" s="164"/>
      <c r="AC32" s="252"/>
      <c r="AD32" s="163"/>
      <c r="AE32" s="164"/>
      <c r="AF32" s="164"/>
      <c r="AG32" s="280"/>
      <c r="AH32" s="279"/>
      <c r="AI32" s="280"/>
      <c r="AJ32" s="262"/>
      <c r="AK32" s="164"/>
      <c r="AL32" s="164"/>
      <c r="AM32" s="164"/>
      <c r="AN32" s="252"/>
      <c r="AO32" s="279"/>
      <c r="AP32" s="280"/>
      <c r="AQ32" s="279"/>
      <c r="AR32" s="164"/>
      <c r="AS32" s="164"/>
      <c r="AT32" s="164"/>
      <c r="AU32" s="280"/>
      <c r="AV32" s="262"/>
      <c r="AW32" s="164"/>
      <c r="AX32" s="164"/>
      <c r="AY32" s="164"/>
      <c r="AZ32" s="320"/>
      <c r="BA32" s="372">
        <f t="shared" si="13"/>
        <v>0</v>
      </c>
      <c r="BB32" s="370" t="str">
        <f t="shared" si="14"/>
        <v>C</v>
      </c>
      <c r="BC32" s="166">
        <f t="shared" si="15"/>
        <v>0</v>
      </c>
      <c r="BD32" s="371" t="str">
        <f t="shared" si="16"/>
        <v>C</v>
      </c>
      <c r="BE32" s="372">
        <f t="shared" si="17"/>
        <v>0</v>
      </c>
      <c r="BF32" s="373">
        <f t="shared" si="18"/>
        <v>0</v>
      </c>
      <c r="BG32" s="373">
        <f t="shared" si="19"/>
        <v>0</v>
      </c>
      <c r="BH32" s="375">
        <f t="shared" si="20"/>
        <v>0</v>
      </c>
      <c r="BI32" s="376">
        <f t="shared" si="21"/>
        <v>0</v>
      </c>
      <c r="BJ32" s="151">
        <f t="shared" si="22"/>
        <v>-5.7120500782472661</v>
      </c>
      <c r="BK32" s="96"/>
      <c r="BL32" s="97"/>
      <c r="BM32" s="160">
        <f t="shared" si="0"/>
        <v>10</v>
      </c>
      <c r="BN32" s="161">
        <f t="shared" si="1"/>
        <v>0</v>
      </c>
      <c r="BO32" s="451">
        <f t="shared" si="23"/>
        <v>0</v>
      </c>
      <c r="BP32" s="452" t="str">
        <f t="shared" si="2"/>
        <v>C</v>
      </c>
      <c r="BQ32" s="452">
        <f t="shared" si="24"/>
        <v>0</v>
      </c>
      <c r="BR32" s="453" t="str">
        <f t="shared" si="2"/>
        <v>C</v>
      </c>
      <c r="BS32" s="451">
        <f t="shared" si="25"/>
        <v>0</v>
      </c>
      <c r="BT32" s="452">
        <f t="shared" si="26"/>
        <v>0</v>
      </c>
      <c r="BU32" s="452">
        <f t="shared" si="27"/>
        <v>0</v>
      </c>
      <c r="BV32" s="453">
        <f t="shared" si="28"/>
        <v>0</v>
      </c>
      <c r="BW32" s="468">
        <f t="shared" si="29"/>
        <v>0</v>
      </c>
      <c r="BX32" s="469">
        <f t="shared" si="30"/>
        <v>0</v>
      </c>
      <c r="BY32" s="468">
        <f t="shared" si="31"/>
        <v>0</v>
      </c>
      <c r="BZ32" s="470">
        <f t="shared" si="32"/>
        <v>0</v>
      </c>
      <c r="CA32" s="471">
        <f t="shared" si="33"/>
        <v>0</v>
      </c>
      <c r="CB32" s="470">
        <f t="shared" si="34"/>
        <v>0</v>
      </c>
      <c r="CC32" s="471">
        <f t="shared" si="35"/>
        <v>0</v>
      </c>
      <c r="CD32" s="470">
        <f t="shared" si="36"/>
        <v>0</v>
      </c>
      <c r="CE32" s="471">
        <f t="shared" si="37"/>
        <v>0</v>
      </c>
      <c r="CF32" s="470">
        <f t="shared" si="38"/>
        <v>0</v>
      </c>
      <c r="CG32" s="471">
        <f t="shared" si="39"/>
        <v>0</v>
      </c>
      <c r="CH32" s="469">
        <f t="shared" si="40"/>
        <v>0</v>
      </c>
      <c r="CI32" s="468">
        <f t="shared" si="41"/>
        <v>0</v>
      </c>
      <c r="CJ32" s="470">
        <f t="shared" si="42"/>
        <v>0</v>
      </c>
      <c r="CK32" s="471">
        <f t="shared" si="43"/>
        <v>0</v>
      </c>
      <c r="CL32" s="469">
        <f t="shared" si="44"/>
        <v>0</v>
      </c>
      <c r="CM32" s="471">
        <f t="shared" si="45"/>
        <v>0</v>
      </c>
      <c r="CN32" s="470">
        <f t="shared" si="46"/>
        <v>0</v>
      </c>
      <c r="CO32" s="472">
        <f t="shared" si="47"/>
        <v>0</v>
      </c>
      <c r="CP32" s="470">
        <f t="shared" si="48"/>
        <v>0</v>
      </c>
      <c r="CQ32" s="472">
        <f t="shared" si="49"/>
        <v>0</v>
      </c>
      <c r="CR32" s="470">
        <f t="shared" si="50"/>
        <v>0</v>
      </c>
      <c r="CS32" s="471">
        <f t="shared" si="51"/>
        <v>0</v>
      </c>
      <c r="CT32" s="473">
        <f t="shared" si="52"/>
        <v>0</v>
      </c>
      <c r="CU32" s="132"/>
      <c r="CV32" s="132"/>
      <c r="CW32" s="132"/>
      <c r="CX32" s="132"/>
      <c r="CY32" s="132"/>
      <c r="CZ32" s="132"/>
      <c r="DA32" s="132"/>
      <c r="DB32" s="132"/>
      <c r="DC32" s="132"/>
      <c r="DD32" s="132"/>
      <c r="DE32" s="132"/>
      <c r="DF32" s="132"/>
      <c r="DG32" s="132"/>
      <c r="DH32" s="458">
        <v>10</v>
      </c>
      <c r="DI32" s="231">
        <f t="shared" si="3"/>
        <v>10</v>
      </c>
      <c r="DJ32" s="234">
        <f t="shared" si="4"/>
        <v>0</v>
      </c>
      <c r="DK32" s="118">
        <f t="shared" si="5"/>
        <v>0</v>
      </c>
      <c r="DL32" s="119">
        <f t="shared" si="6"/>
        <v>-5.7120500782472661</v>
      </c>
      <c r="DM32" s="101"/>
      <c r="DN32" s="759" t="s">
        <v>163</v>
      </c>
      <c r="DO32" s="760"/>
      <c r="DP32" s="749">
        <f>COUNTIF($DK$23:$DK$62,"&gt;=51")-COUNTIF($DK$23:$DK$62,"&gt;=61")</f>
        <v>0</v>
      </c>
      <c r="DQ32" s="750"/>
      <c r="DR32" s="157"/>
      <c r="DS32" s="134"/>
      <c r="DT32" s="137"/>
      <c r="DU32" s="140"/>
      <c r="DV32" s="140"/>
      <c r="DW32" s="140"/>
      <c r="DX32" s="140"/>
      <c r="EA32" s="133">
        <f t="shared" si="7"/>
        <v>10</v>
      </c>
      <c r="EB32" s="239">
        <f t="shared" si="8"/>
        <v>0</v>
      </c>
      <c r="EC32" s="120">
        <f t="shared" si="9"/>
        <v>0</v>
      </c>
      <c r="ED32" s="121">
        <f t="shared" si="10"/>
        <v>0</v>
      </c>
      <c r="EE32" s="104">
        <f t="shared" si="11"/>
        <v>0</v>
      </c>
    </row>
    <row r="33" spans="1:146" ht="13.2" customHeight="1" x14ac:dyDescent="0.2">
      <c r="A33" s="311">
        <v>11</v>
      </c>
      <c r="B33" s="85"/>
      <c r="C33" s="86">
        <f>アンケート集計!AH14</f>
        <v>0</v>
      </c>
      <c r="D33" s="241" t="str">
        <f t="shared" si="12"/>
        <v>C</v>
      </c>
      <c r="E33" s="313"/>
      <c r="F33" s="314"/>
      <c r="G33" s="314"/>
      <c r="H33" s="314"/>
      <c r="I33" s="315"/>
      <c r="J33" s="313"/>
      <c r="K33" s="314"/>
      <c r="L33" s="314"/>
      <c r="M33" s="316"/>
      <c r="N33" s="317"/>
      <c r="O33" s="314"/>
      <c r="P33" s="314"/>
      <c r="Q33" s="315"/>
      <c r="R33" s="318"/>
      <c r="S33" s="314"/>
      <c r="T33" s="314"/>
      <c r="U33" s="314"/>
      <c r="V33" s="316"/>
      <c r="W33" s="317"/>
      <c r="X33" s="314"/>
      <c r="Y33" s="315"/>
      <c r="Z33" s="318"/>
      <c r="AA33" s="314"/>
      <c r="AB33" s="314"/>
      <c r="AC33" s="315"/>
      <c r="AD33" s="313"/>
      <c r="AE33" s="314"/>
      <c r="AF33" s="314"/>
      <c r="AG33" s="316"/>
      <c r="AH33" s="318"/>
      <c r="AI33" s="316"/>
      <c r="AJ33" s="317"/>
      <c r="AK33" s="314"/>
      <c r="AL33" s="314"/>
      <c r="AM33" s="314"/>
      <c r="AN33" s="315"/>
      <c r="AO33" s="318"/>
      <c r="AP33" s="316"/>
      <c r="AQ33" s="318"/>
      <c r="AR33" s="314"/>
      <c r="AS33" s="314"/>
      <c r="AT33" s="314"/>
      <c r="AU33" s="301"/>
      <c r="AV33" s="300"/>
      <c r="AW33" s="89"/>
      <c r="AX33" s="89"/>
      <c r="AY33" s="89"/>
      <c r="AZ33" s="90"/>
      <c r="BA33" s="91">
        <f t="shared" si="13"/>
        <v>0</v>
      </c>
      <c r="BB33" s="477" t="str">
        <f t="shared" si="14"/>
        <v>C</v>
      </c>
      <c r="BC33" s="478">
        <f t="shared" si="15"/>
        <v>0</v>
      </c>
      <c r="BD33" s="479" t="str">
        <f t="shared" si="16"/>
        <v>C</v>
      </c>
      <c r="BE33" s="91">
        <f t="shared" si="17"/>
        <v>0</v>
      </c>
      <c r="BF33" s="92">
        <f t="shared" si="18"/>
        <v>0</v>
      </c>
      <c r="BG33" s="92">
        <f t="shared" si="19"/>
        <v>0</v>
      </c>
      <c r="BH33" s="93">
        <f t="shared" si="20"/>
        <v>0</v>
      </c>
      <c r="BI33" s="94">
        <f t="shared" si="21"/>
        <v>0</v>
      </c>
      <c r="BJ33" s="95">
        <f t="shared" si="22"/>
        <v>-5.7120500782472661</v>
      </c>
      <c r="BK33" s="96"/>
      <c r="BL33" s="97"/>
      <c r="BM33" s="321">
        <f t="shared" si="0"/>
        <v>11</v>
      </c>
      <c r="BN33" s="322">
        <f t="shared" si="1"/>
        <v>0</v>
      </c>
      <c r="BO33" s="454">
        <f t="shared" si="23"/>
        <v>0</v>
      </c>
      <c r="BP33" s="455" t="str">
        <f t="shared" si="2"/>
        <v>C</v>
      </c>
      <c r="BQ33" s="455">
        <f t="shared" si="24"/>
        <v>0</v>
      </c>
      <c r="BR33" s="456" t="str">
        <f t="shared" si="2"/>
        <v>C</v>
      </c>
      <c r="BS33" s="454">
        <f t="shared" si="25"/>
        <v>0</v>
      </c>
      <c r="BT33" s="455">
        <f t="shared" si="26"/>
        <v>0</v>
      </c>
      <c r="BU33" s="455">
        <f t="shared" si="27"/>
        <v>0</v>
      </c>
      <c r="BV33" s="456">
        <f t="shared" si="28"/>
        <v>0</v>
      </c>
      <c r="BW33" s="414">
        <f t="shared" si="29"/>
        <v>0</v>
      </c>
      <c r="BX33" s="434">
        <f t="shared" si="30"/>
        <v>0</v>
      </c>
      <c r="BY33" s="414">
        <f t="shared" si="31"/>
        <v>0</v>
      </c>
      <c r="BZ33" s="435">
        <f t="shared" si="32"/>
        <v>0</v>
      </c>
      <c r="CA33" s="436">
        <f t="shared" si="33"/>
        <v>0</v>
      </c>
      <c r="CB33" s="435">
        <f t="shared" si="34"/>
        <v>0</v>
      </c>
      <c r="CC33" s="436">
        <f t="shared" si="35"/>
        <v>0</v>
      </c>
      <c r="CD33" s="435">
        <f t="shared" si="36"/>
        <v>0</v>
      </c>
      <c r="CE33" s="436">
        <f t="shared" si="37"/>
        <v>0</v>
      </c>
      <c r="CF33" s="435">
        <f t="shared" si="38"/>
        <v>0</v>
      </c>
      <c r="CG33" s="436">
        <f t="shared" si="39"/>
        <v>0</v>
      </c>
      <c r="CH33" s="434">
        <f t="shared" si="40"/>
        <v>0</v>
      </c>
      <c r="CI33" s="414">
        <f t="shared" si="41"/>
        <v>0</v>
      </c>
      <c r="CJ33" s="435">
        <f t="shared" si="42"/>
        <v>0</v>
      </c>
      <c r="CK33" s="436">
        <f t="shared" si="43"/>
        <v>0</v>
      </c>
      <c r="CL33" s="434">
        <f t="shared" si="44"/>
        <v>0</v>
      </c>
      <c r="CM33" s="436">
        <f t="shared" si="45"/>
        <v>0</v>
      </c>
      <c r="CN33" s="435">
        <f t="shared" si="46"/>
        <v>0</v>
      </c>
      <c r="CO33" s="437">
        <f t="shared" si="47"/>
        <v>0</v>
      </c>
      <c r="CP33" s="435">
        <f t="shared" si="48"/>
        <v>0</v>
      </c>
      <c r="CQ33" s="437">
        <f t="shared" si="49"/>
        <v>0</v>
      </c>
      <c r="CR33" s="435">
        <f t="shared" si="50"/>
        <v>0</v>
      </c>
      <c r="CS33" s="436">
        <f t="shared" si="51"/>
        <v>0</v>
      </c>
      <c r="CT33" s="438">
        <f t="shared" si="52"/>
        <v>0</v>
      </c>
      <c r="CU33" s="132"/>
      <c r="CV33" s="132"/>
      <c r="CW33" s="132"/>
      <c r="CX33" s="132"/>
      <c r="CY33" s="132"/>
      <c r="CZ33" s="132"/>
      <c r="DA33" s="132"/>
      <c r="DB33" s="132"/>
      <c r="DC33" s="132"/>
      <c r="DD33" s="132"/>
      <c r="DE33" s="132"/>
      <c r="DF33" s="132"/>
      <c r="DG33" s="132"/>
      <c r="DH33" s="458">
        <v>11</v>
      </c>
      <c r="DI33" s="231">
        <f t="shared" si="3"/>
        <v>11</v>
      </c>
      <c r="DJ33" s="234">
        <f t="shared" si="4"/>
        <v>0</v>
      </c>
      <c r="DK33" s="118">
        <f t="shared" si="5"/>
        <v>0</v>
      </c>
      <c r="DL33" s="119">
        <f t="shared" si="6"/>
        <v>-5.7120500782472661</v>
      </c>
      <c r="DM33" s="150"/>
      <c r="DN33" s="761" t="s">
        <v>164</v>
      </c>
      <c r="DO33" s="762"/>
      <c r="DP33" s="749">
        <f>COUNTIF($DK$23:$DK$62,"&gt;=61")-COUNTIF($DK$23:$DK$62,"&gt;=71")</f>
        <v>0</v>
      </c>
      <c r="DQ33" s="750"/>
      <c r="EA33" s="133">
        <f t="shared" si="7"/>
        <v>11</v>
      </c>
      <c r="EB33" s="239">
        <f t="shared" si="8"/>
        <v>0</v>
      </c>
      <c r="EC33" s="120">
        <f t="shared" si="9"/>
        <v>0</v>
      </c>
      <c r="ED33" s="121">
        <f t="shared" si="10"/>
        <v>0</v>
      </c>
      <c r="EE33" s="104">
        <f t="shared" si="11"/>
        <v>0</v>
      </c>
    </row>
    <row r="34" spans="1:146" ht="13.2" customHeight="1" x14ac:dyDescent="0.2">
      <c r="A34" s="141">
        <v>12</v>
      </c>
      <c r="B34" s="107"/>
      <c r="C34" s="108">
        <f>アンケート集計!AH15</f>
        <v>0</v>
      </c>
      <c r="D34" s="369" t="str">
        <f t="shared" si="12"/>
        <v>C</v>
      </c>
      <c r="E34" s="144"/>
      <c r="F34" s="145"/>
      <c r="G34" s="145"/>
      <c r="H34" s="145"/>
      <c r="I34" s="250"/>
      <c r="J34" s="144"/>
      <c r="K34" s="145"/>
      <c r="L34" s="145"/>
      <c r="M34" s="276"/>
      <c r="N34" s="260"/>
      <c r="O34" s="145"/>
      <c r="P34" s="145"/>
      <c r="Q34" s="250"/>
      <c r="R34" s="275"/>
      <c r="S34" s="145"/>
      <c r="T34" s="145"/>
      <c r="U34" s="145"/>
      <c r="V34" s="276"/>
      <c r="W34" s="260"/>
      <c r="X34" s="145"/>
      <c r="Y34" s="250"/>
      <c r="Z34" s="275"/>
      <c r="AA34" s="145"/>
      <c r="AB34" s="145"/>
      <c r="AC34" s="250"/>
      <c r="AD34" s="144"/>
      <c r="AE34" s="145"/>
      <c r="AF34" s="145"/>
      <c r="AG34" s="276"/>
      <c r="AH34" s="275"/>
      <c r="AI34" s="276"/>
      <c r="AJ34" s="260"/>
      <c r="AK34" s="145"/>
      <c r="AL34" s="145"/>
      <c r="AM34" s="145"/>
      <c r="AN34" s="250"/>
      <c r="AO34" s="275"/>
      <c r="AP34" s="276"/>
      <c r="AQ34" s="275"/>
      <c r="AR34" s="145"/>
      <c r="AS34" s="145"/>
      <c r="AT34" s="145"/>
      <c r="AU34" s="272"/>
      <c r="AV34" s="258"/>
      <c r="AW34" s="110"/>
      <c r="AX34" s="110"/>
      <c r="AY34" s="110"/>
      <c r="AZ34" s="111"/>
      <c r="BA34" s="112">
        <f t="shared" si="13"/>
        <v>0</v>
      </c>
      <c r="BB34" s="368" t="str">
        <f t="shared" si="14"/>
        <v>C</v>
      </c>
      <c r="BC34" s="113">
        <f t="shared" si="15"/>
        <v>0</v>
      </c>
      <c r="BD34" s="369" t="str">
        <f t="shared" si="16"/>
        <v>C</v>
      </c>
      <c r="BE34" s="112">
        <f t="shared" si="17"/>
        <v>0</v>
      </c>
      <c r="BF34" s="113">
        <f t="shared" si="18"/>
        <v>0</v>
      </c>
      <c r="BG34" s="113">
        <f t="shared" si="19"/>
        <v>0</v>
      </c>
      <c r="BH34" s="115">
        <f t="shared" si="20"/>
        <v>0</v>
      </c>
      <c r="BI34" s="116">
        <f t="shared" si="21"/>
        <v>0</v>
      </c>
      <c r="BJ34" s="117">
        <f t="shared" si="22"/>
        <v>-5.7120500782472661</v>
      </c>
      <c r="BK34" s="96"/>
      <c r="BL34" s="97"/>
      <c r="BM34" s="106">
        <f t="shared" si="0"/>
        <v>12</v>
      </c>
      <c r="BN34" s="107">
        <f t="shared" si="1"/>
        <v>0</v>
      </c>
      <c r="BO34" s="439">
        <f t="shared" si="23"/>
        <v>0</v>
      </c>
      <c r="BP34" s="440" t="str">
        <f t="shared" si="2"/>
        <v>C</v>
      </c>
      <c r="BQ34" s="440">
        <f t="shared" si="24"/>
        <v>0</v>
      </c>
      <c r="BR34" s="441" t="str">
        <f t="shared" si="2"/>
        <v>C</v>
      </c>
      <c r="BS34" s="439">
        <f t="shared" si="25"/>
        <v>0</v>
      </c>
      <c r="BT34" s="440">
        <f t="shared" si="26"/>
        <v>0</v>
      </c>
      <c r="BU34" s="440">
        <f t="shared" si="27"/>
        <v>0</v>
      </c>
      <c r="BV34" s="441">
        <f t="shared" si="28"/>
        <v>0</v>
      </c>
      <c r="BW34" s="442">
        <f t="shared" si="29"/>
        <v>0</v>
      </c>
      <c r="BX34" s="443">
        <f t="shared" si="30"/>
        <v>0</v>
      </c>
      <c r="BY34" s="442">
        <f t="shared" si="31"/>
        <v>0</v>
      </c>
      <c r="BZ34" s="444">
        <f t="shared" si="32"/>
        <v>0</v>
      </c>
      <c r="CA34" s="445">
        <f t="shared" si="33"/>
        <v>0</v>
      </c>
      <c r="CB34" s="444">
        <f t="shared" si="34"/>
        <v>0</v>
      </c>
      <c r="CC34" s="445">
        <f t="shared" si="35"/>
        <v>0</v>
      </c>
      <c r="CD34" s="444">
        <f t="shared" si="36"/>
        <v>0</v>
      </c>
      <c r="CE34" s="445">
        <f t="shared" si="37"/>
        <v>0</v>
      </c>
      <c r="CF34" s="444">
        <f t="shared" si="38"/>
        <v>0</v>
      </c>
      <c r="CG34" s="445">
        <f t="shared" si="39"/>
        <v>0</v>
      </c>
      <c r="CH34" s="443">
        <f t="shared" si="40"/>
        <v>0</v>
      </c>
      <c r="CI34" s="442">
        <f t="shared" si="41"/>
        <v>0</v>
      </c>
      <c r="CJ34" s="444">
        <f t="shared" si="42"/>
        <v>0</v>
      </c>
      <c r="CK34" s="445">
        <f t="shared" si="43"/>
        <v>0</v>
      </c>
      <c r="CL34" s="443">
        <f t="shared" si="44"/>
        <v>0</v>
      </c>
      <c r="CM34" s="445">
        <f t="shared" si="45"/>
        <v>0</v>
      </c>
      <c r="CN34" s="444">
        <f t="shared" si="46"/>
        <v>0</v>
      </c>
      <c r="CO34" s="446">
        <f t="shared" si="47"/>
        <v>0</v>
      </c>
      <c r="CP34" s="444">
        <f t="shared" si="48"/>
        <v>0</v>
      </c>
      <c r="CQ34" s="446">
        <f t="shared" si="49"/>
        <v>0</v>
      </c>
      <c r="CR34" s="444">
        <f t="shared" si="50"/>
        <v>0</v>
      </c>
      <c r="CS34" s="445">
        <f t="shared" si="51"/>
        <v>0</v>
      </c>
      <c r="CT34" s="447">
        <f t="shared" si="52"/>
        <v>0</v>
      </c>
      <c r="CU34" s="132"/>
      <c r="CV34" s="132"/>
      <c r="CW34" s="132"/>
      <c r="CX34" s="132"/>
      <c r="CY34" s="132"/>
      <c r="CZ34" s="132"/>
      <c r="DA34" s="132"/>
      <c r="DB34" s="132"/>
      <c r="DC34" s="132"/>
      <c r="DD34" s="132"/>
      <c r="DE34" s="132"/>
      <c r="DF34" s="132"/>
      <c r="DG34" s="132"/>
      <c r="DH34" s="458">
        <v>12</v>
      </c>
      <c r="DI34" s="231">
        <f t="shared" si="3"/>
        <v>12</v>
      </c>
      <c r="DJ34" s="234">
        <f t="shared" si="4"/>
        <v>0</v>
      </c>
      <c r="DK34" s="118">
        <f t="shared" si="5"/>
        <v>0</v>
      </c>
      <c r="DL34" s="119">
        <f t="shared" si="6"/>
        <v>-5.7120500782472661</v>
      </c>
      <c r="DM34" s="150"/>
      <c r="DN34" s="761" t="s">
        <v>165</v>
      </c>
      <c r="DO34" s="762"/>
      <c r="DP34" s="749">
        <f>COUNTIF($DK$23:$DK$62,"&gt;=71")-COUNTIF($DK$23:$DK$62,"&gt;=81")</f>
        <v>0</v>
      </c>
      <c r="DQ34" s="750"/>
      <c r="EA34" s="133">
        <f t="shared" si="7"/>
        <v>12</v>
      </c>
      <c r="EB34" s="239">
        <f t="shared" si="8"/>
        <v>0</v>
      </c>
      <c r="EC34" s="120">
        <f t="shared" si="9"/>
        <v>0</v>
      </c>
      <c r="ED34" s="121">
        <f t="shared" si="10"/>
        <v>0</v>
      </c>
      <c r="EE34" s="104">
        <f t="shared" si="11"/>
        <v>0</v>
      </c>
      <c r="EG34" s="152"/>
    </row>
    <row r="35" spans="1:146" ht="13.2" customHeight="1" x14ac:dyDescent="0.2">
      <c r="A35" s="73">
        <v>13</v>
      </c>
      <c r="B35" s="122"/>
      <c r="C35" s="123">
        <f>アンケート集計!AH16</f>
        <v>0</v>
      </c>
      <c r="D35" s="21" t="str">
        <f t="shared" si="12"/>
        <v>C</v>
      </c>
      <c r="E35" s="148"/>
      <c r="F35" s="149"/>
      <c r="G35" s="149"/>
      <c r="H35" s="149"/>
      <c r="I35" s="251"/>
      <c r="J35" s="148"/>
      <c r="K35" s="149"/>
      <c r="L35" s="149"/>
      <c r="M35" s="278"/>
      <c r="N35" s="261"/>
      <c r="O35" s="149"/>
      <c r="P35" s="149"/>
      <c r="Q35" s="251"/>
      <c r="R35" s="277"/>
      <c r="S35" s="149"/>
      <c r="T35" s="149"/>
      <c r="U35" s="149"/>
      <c r="V35" s="278"/>
      <c r="W35" s="261"/>
      <c r="X35" s="149"/>
      <c r="Y35" s="251"/>
      <c r="Z35" s="277"/>
      <c r="AA35" s="149"/>
      <c r="AB35" s="149"/>
      <c r="AC35" s="251"/>
      <c r="AD35" s="148"/>
      <c r="AE35" s="149"/>
      <c r="AF35" s="149"/>
      <c r="AG35" s="278"/>
      <c r="AH35" s="277"/>
      <c r="AI35" s="278"/>
      <c r="AJ35" s="261"/>
      <c r="AK35" s="149"/>
      <c r="AL35" s="149"/>
      <c r="AM35" s="149"/>
      <c r="AN35" s="251"/>
      <c r="AO35" s="277"/>
      <c r="AP35" s="278"/>
      <c r="AQ35" s="277"/>
      <c r="AR35" s="149"/>
      <c r="AS35" s="149"/>
      <c r="AT35" s="149"/>
      <c r="AU35" s="274"/>
      <c r="AV35" s="259"/>
      <c r="AW35" s="125"/>
      <c r="AX35" s="125"/>
      <c r="AY35" s="125"/>
      <c r="AZ35" s="126"/>
      <c r="BA35" s="127">
        <f t="shared" si="13"/>
        <v>0</v>
      </c>
      <c r="BB35" s="22" t="str">
        <f t="shared" si="14"/>
        <v>C</v>
      </c>
      <c r="BC35" s="128">
        <f t="shared" si="15"/>
        <v>0</v>
      </c>
      <c r="BD35" s="21" t="str">
        <f t="shared" si="16"/>
        <v>C</v>
      </c>
      <c r="BE35" s="127">
        <f t="shared" si="17"/>
        <v>0</v>
      </c>
      <c r="BF35" s="128">
        <f t="shared" si="18"/>
        <v>0</v>
      </c>
      <c r="BG35" s="128">
        <f t="shared" si="19"/>
        <v>0</v>
      </c>
      <c r="BH35" s="114">
        <f t="shared" si="20"/>
        <v>0</v>
      </c>
      <c r="BI35" s="129">
        <f t="shared" si="21"/>
        <v>0</v>
      </c>
      <c r="BJ35" s="130">
        <f t="shared" si="22"/>
        <v>-5.7120500782472661</v>
      </c>
      <c r="BK35" s="96"/>
      <c r="BL35" s="97"/>
      <c r="BM35" s="57">
        <f t="shared" si="0"/>
        <v>13</v>
      </c>
      <c r="BN35" s="122">
        <f t="shared" si="1"/>
        <v>0</v>
      </c>
      <c r="BO35" s="448">
        <f t="shared" si="23"/>
        <v>0</v>
      </c>
      <c r="BP35" s="449" t="str">
        <f t="shared" si="2"/>
        <v>C</v>
      </c>
      <c r="BQ35" s="449">
        <f t="shared" si="24"/>
        <v>0</v>
      </c>
      <c r="BR35" s="450" t="str">
        <f t="shared" si="2"/>
        <v>C</v>
      </c>
      <c r="BS35" s="448">
        <f t="shared" si="25"/>
        <v>0</v>
      </c>
      <c r="BT35" s="449">
        <f t="shared" si="26"/>
        <v>0</v>
      </c>
      <c r="BU35" s="449">
        <f t="shared" si="27"/>
        <v>0</v>
      </c>
      <c r="BV35" s="450">
        <f t="shared" si="28"/>
        <v>0</v>
      </c>
      <c r="BW35" s="414">
        <f t="shared" si="29"/>
        <v>0</v>
      </c>
      <c r="BX35" s="434">
        <f t="shared" si="30"/>
        <v>0</v>
      </c>
      <c r="BY35" s="414">
        <f t="shared" si="31"/>
        <v>0</v>
      </c>
      <c r="BZ35" s="435">
        <f t="shared" si="32"/>
        <v>0</v>
      </c>
      <c r="CA35" s="436">
        <f t="shared" si="33"/>
        <v>0</v>
      </c>
      <c r="CB35" s="435">
        <f t="shared" si="34"/>
        <v>0</v>
      </c>
      <c r="CC35" s="436">
        <f t="shared" si="35"/>
        <v>0</v>
      </c>
      <c r="CD35" s="435">
        <f t="shared" si="36"/>
        <v>0</v>
      </c>
      <c r="CE35" s="436">
        <f t="shared" si="37"/>
        <v>0</v>
      </c>
      <c r="CF35" s="435">
        <f t="shared" si="38"/>
        <v>0</v>
      </c>
      <c r="CG35" s="436">
        <f t="shared" si="39"/>
        <v>0</v>
      </c>
      <c r="CH35" s="434">
        <f t="shared" si="40"/>
        <v>0</v>
      </c>
      <c r="CI35" s="414">
        <f t="shared" si="41"/>
        <v>0</v>
      </c>
      <c r="CJ35" s="435">
        <f t="shared" si="42"/>
        <v>0</v>
      </c>
      <c r="CK35" s="436">
        <f t="shared" si="43"/>
        <v>0</v>
      </c>
      <c r="CL35" s="434">
        <f t="shared" si="44"/>
        <v>0</v>
      </c>
      <c r="CM35" s="436">
        <f t="shared" si="45"/>
        <v>0</v>
      </c>
      <c r="CN35" s="435">
        <f t="shared" si="46"/>
        <v>0</v>
      </c>
      <c r="CO35" s="437">
        <f t="shared" si="47"/>
        <v>0</v>
      </c>
      <c r="CP35" s="435">
        <f t="shared" si="48"/>
        <v>0</v>
      </c>
      <c r="CQ35" s="437">
        <f t="shared" si="49"/>
        <v>0</v>
      </c>
      <c r="CR35" s="435">
        <f t="shared" si="50"/>
        <v>0</v>
      </c>
      <c r="CS35" s="436">
        <f t="shared" si="51"/>
        <v>0</v>
      </c>
      <c r="CT35" s="438">
        <f t="shared" si="52"/>
        <v>0</v>
      </c>
      <c r="CU35" s="132"/>
      <c r="CV35" s="132"/>
      <c r="CW35" s="132"/>
      <c r="CX35" s="132"/>
      <c r="CY35" s="132"/>
      <c r="CZ35" s="132"/>
      <c r="DA35" s="132"/>
      <c r="DB35" s="132"/>
      <c r="DC35" s="132"/>
      <c r="DD35" s="132"/>
      <c r="DE35" s="132"/>
      <c r="DF35" s="132"/>
      <c r="DG35" s="132"/>
      <c r="DH35" s="458">
        <v>13</v>
      </c>
      <c r="DI35" s="231">
        <f t="shared" si="3"/>
        <v>13</v>
      </c>
      <c r="DJ35" s="234">
        <f t="shared" si="4"/>
        <v>0</v>
      </c>
      <c r="DK35" s="118">
        <f t="shared" si="5"/>
        <v>0</v>
      </c>
      <c r="DL35" s="119">
        <f t="shared" si="6"/>
        <v>-5.7120500782472661</v>
      </c>
      <c r="DM35" s="150"/>
      <c r="DN35" s="747" t="s">
        <v>166</v>
      </c>
      <c r="DO35" s="748"/>
      <c r="DP35" s="749">
        <f>COUNTIF($DK$23:$DK$62,"&gt;=81")-COUNTIF($DK$23:$DK$62,"&gt;=91")</f>
        <v>0</v>
      </c>
      <c r="DQ35" s="750"/>
      <c r="DY35" s="153"/>
      <c r="EA35" s="133">
        <f t="shared" si="7"/>
        <v>13</v>
      </c>
      <c r="EB35" s="239">
        <f t="shared" si="8"/>
        <v>0</v>
      </c>
      <c r="EC35" s="120">
        <f t="shared" si="9"/>
        <v>0</v>
      </c>
      <c r="ED35" s="121">
        <f t="shared" si="10"/>
        <v>0</v>
      </c>
      <c r="EE35" s="104">
        <f t="shared" si="11"/>
        <v>0</v>
      </c>
      <c r="EG35" s="136"/>
    </row>
    <row r="36" spans="1:146" ht="13.2" customHeight="1" thickBot="1" x14ac:dyDescent="0.25">
      <c r="A36" s="141">
        <v>14</v>
      </c>
      <c r="B36" s="107"/>
      <c r="C36" s="108">
        <f>アンケート集計!AH17</f>
        <v>0</v>
      </c>
      <c r="D36" s="369" t="str">
        <f t="shared" si="12"/>
        <v>C</v>
      </c>
      <c r="E36" s="144"/>
      <c r="F36" s="145"/>
      <c r="G36" s="145"/>
      <c r="H36" s="145"/>
      <c r="I36" s="250"/>
      <c r="J36" s="144"/>
      <c r="K36" s="145"/>
      <c r="L36" s="145"/>
      <c r="M36" s="276"/>
      <c r="N36" s="260"/>
      <c r="O36" s="145"/>
      <c r="P36" s="145"/>
      <c r="Q36" s="250"/>
      <c r="R36" s="275"/>
      <c r="S36" s="145"/>
      <c r="T36" s="145"/>
      <c r="U36" s="145"/>
      <c r="V36" s="276"/>
      <c r="W36" s="260"/>
      <c r="X36" s="145"/>
      <c r="Y36" s="250"/>
      <c r="Z36" s="275"/>
      <c r="AA36" s="145"/>
      <c r="AB36" s="145"/>
      <c r="AC36" s="250"/>
      <c r="AD36" s="144"/>
      <c r="AE36" s="145"/>
      <c r="AF36" s="145"/>
      <c r="AG36" s="276"/>
      <c r="AH36" s="275"/>
      <c r="AI36" s="276"/>
      <c r="AJ36" s="260"/>
      <c r="AK36" s="145"/>
      <c r="AL36" s="145"/>
      <c r="AM36" s="145"/>
      <c r="AN36" s="250"/>
      <c r="AO36" s="275"/>
      <c r="AP36" s="276"/>
      <c r="AQ36" s="275"/>
      <c r="AR36" s="145"/>
      <c r="AS36" s="145"/>
      <c r="AT36" s="145"/>
      <c r="AU36" s="272"/>
      <c r="AV36" s="258"/>
      <c r="AW36" s="110"/>
      <c r="AX36" s="110"/>
      <c r="AY36" s="110"/>
      <c r="AZ36" s="111"/>
      <c r="BA36" s="112">
        <f t="shared" si="13"/>
        <v>0</v>
      </c>
      <c r="BB36" s="368" t="str">
        <f t="shared" si="14"/>
        <v>C</v>
      </c>
      <c r="BC36" s="113">
        <f t="shared" si="15"/>
        <v>0</v>
      </c>
      <c r="BD36" s="369" t="str">
        <f t="shared" si="16"/>
        <v>C</v>
      </c>
      <c r="BE36" s="112">
        <f t="shared" si="17"/>
        <v>0</v>
      </c>
      <c r="BF36" s="113">
        <f t="shared" si="18"/>
        <v>0</v>
      </c>
      <c r="BG36" s="113">
        <f t="shared" si="19"/>
        <v>0</v>
      </c>
      <c r="BH36" s="115">
        <f t="shared" si="20"/>
        <v>0</v>
      </c>
      <c r="BI36" s="116">
        <f t="shared" si="21"/>
        <v>0</v>
      </c>
      <c r="BJ36" s="117">
        <f t="shared" si="22"/>
        <v>-5.7120500782472661</v>
      </c>
      <c r="BK36" s="96"/>
      <c r="BL36" s="97"/>
      <c r="BM36" s="106">
        <f t="shared" si="0"/>
        <v>14</v>
      </c>
      <c r="BN36" s="107">
        <f t="shared" si="1"/>
        <v>0</v>
      </c>
      <c r="BO36" s="439">
        <f t="shared" si="23"/>
        <v>0</v>
      </c>
      <c r="BP36" s="440" t="str">
        <f t="shared" si="2"/>
        <v>C</v>
      </c>
      <c r="BQ36" s="440">
        <f t="shared" si="24"/>
        <v>0</v>
      </c>
      <c r="BR36" s="441" t="str">
        <f t="shared" si="2"/>
        <v>C</v>
      </c>
      <c r="BS36" s="439">
        <f t="shared" si="25"/>
        <v>0</v>
      </c>
      <c r="BT36" s="440">
        <f t="shared" si="26"/>
        <v>0</v>
      </c>
      <c r="BU36" s="440">
        <f t="shared" si="27"/>
        <v>0</v>
      </c>
      <c r="BV36" s="441">
        <f t="shared" si="28"/>
        <v>0</v>
      </c>
      <c r="BW36" s="442">
        <f t="shared" si="29"/>
        <v>0</v>
      </c>
      <c r="BX36" s="443">
        <f t="shared" si="30"/>
        <v>0</v>
      </c>
      <c r="BY36" s="442">
        <f t="shared" si="31"/>
        <v>0</v>
      </c>
      <c r="BZ36" s="444">
        <f t="shared" si="32"/>
        <v>0</v>
      </c>
      <c r="CA36" s="445">
        <f t="shared" si="33"/>
        <v>0</v>
      </c>
      <c r="CB36" s="444">
        <f t="shared" si="34"/>
        <v>0</v>
      </c>
      <c r="CC36" s="445">
        <f t="shared" si="35"/>
        <v>0</v>
      </c>
      <c r="CD36" s="444">
        <f t="shared" si="36"/>
        <v>0</v>
      </c>
      <c r="CE36" s="445">
        <f t="shared" si="37"/>
        <v>0</v>
      </c>
      <c r="CF36" s="444">
        <f t="shared" si="38"/>
        <v>0</v>
      </c>
      <c r="CG36" s="445">
        <f t="shared" si="39"/>
        <v>0</v>
      </c>
      <c r="CH36" s="443">
        <f t="shared" si="40"/>
        <v>0</v>
      </c>
      <c r="CI36" s="442">
        <f t="shared" si="41"/>
        <v>0</v>
      </c>
      <c r="CJ36" s="444">
        <f t="shared" si="42"/>
        <v>0</v>
      </c>
      <c r="CK36" s="445">
        <f t="shared" si="43"/>
        <v>0</v>
      </c>
      <c r="CL36" s="443">
        <f t="shared" si="44"/>
        <v>0</v>
      </c>
      <c r="CM36" s="445">
        <f t="shared" si="45"/>
        <v>0</v>
      </c>
      <c r="CN36" s="444">
        <f t="shared" si="46"/>
        <v>0</v>
      </c>
      <c r="CO36" s="446">
        <f t="shared" si="47"/>
        <v>0</v>
      </c>
      <c r="CP36" s="444">
        <f t="shared" si="48"/>
        <v>0</v>
      </c>
      <c r="CQ36" s="446">
        <f t="shared" si="49"/>
        <v>0</v>
      </c>
      <c r="CR36" s="444">
        <f t="shared" si="50"/>
        <v>0</v>
      </c>
      <c r="CS36" s="445">
        <f t="shared" si="51"/>
        <v>0</v>
      </c>
      <c r="CT36" s="447">
        <f t="shared" si="52"/>
        <v>0</v>
      </c>
      <c r="CU36" s="132"/>
      <c r="CV36" s="132"/>
      <c r="CW36" s="132"/>
      <c r="CX36" s="132"/>
      <c r="CY36" s="132"/>
      <c r="CZ36" s="132"/>
      <c r="DA36" s="132"/>
      <c r="DB36" s="132"/>
      <c r="DC36" s="132"/>
      <c r="DD36" s="132"/>
      <c r="DE36" s="132"/>
      <c r="DF36" s="132"/>
      <c r="DG36" s="132"/>
      <c r="DH36" s="458">
        <v>14</v>
      </c>
      <c r="DI36" s="231">
        <f t="shared" si="3"/>
        <v>14</v>
      </c>
      <c r="DJ36" s="234">
        <f t="shared" si="4"/>
        <v>0</v>
      </c>
      <c r="DK36" s="118">
        <f t="shared" si="5"/>
        <v>0</v>
      </c>
      <c r="DL36" s="119">
        <f t="shared" si="6"/>
        <v>-5.7120500782472661</v>
      </c>
      <c r="DM36" s="150"/>
      <c r="DN36" s="751" t="s">
        <v>167</v>
      </c>
      <c r="DO36" s="752"/>
      <c r="DP36" s="753">
        <f>COUNTIF($DK$23:$DK$62,"&gt;=91")-COUNTIF($DK$23:$DK$62,"&gt;=101")</f>
        <v>0</v>
      </c>
      <c r="DQ36" s="754"/>
      <c r="EA36" s="133">
        <f t="shared" si="7"/>
        <v>14</v>
      </c>
      <c r="EB36" s="239">
        <f t="shared" si="8"/>
        <v>0</v>
      </c>
      <c r="EC36" s="120">
        <f t="shared" si="9"/>
        <v>0</v>
      </c>
      <c r="ED36" s="121">
        <f t="shared" si="10"/>
        <v>0</v>
      </c>
      <c r="EE36" s="104">
        <f t="shared" si="11"/>
        <v>0</v>
      </c>
    </row>
    <row r="37" spans="1:146" ht="13.2" customHeight="1" thickBot="1" x14ac:dyDescent="0.25">
      <c r="A37" s="73">
        <v>15</v>
      </c>
      <c r="B37" s="122"/>
      <c r="C37" s="123">
        <f>アンケート集計!AH18</f>
        <v>0</v>
      </c>
      <c r="D37" s="21" t="str">
        <f t="shared" si="12"/>
        <v>C</v>
      </c>
      <c r="E37" s="148"/>
      <c r="F37" s="149"/>
      <c r="G37" s="149"/>
      <c r="H37" s="149"/>
      <c r="I37" s="251"/>
      <c r="J37" s="148"/>
      <c r="K37" s="149"/>
      <c r="L37" s="149"/>
      <c r="M37" s="278"/>
      <c r="N37" s="261"/>
      <c r="O37" s="149"/>
      <c r="P37" s="149"/>
      <c r="Q37" s="251"/>
      <c r="R37" s="277"/>
      <c r="S37" s="149"/>
      <c r="T37" s="149"/>
      <c r="U37" s="149"/>
      <c r="V37" s="278"/>
      <c r="W37" s="261"/>
      <c r="X37" s="149"/>
      <c r="Y37" s="251"/>
      <c r="Z37" s="277"/>
      <c r="AA37" s="149"/>
      <c r="AB37" s="149"/>
      <c r="AC37" s="251"/>
      <c r="AD37" s="148"/>
      <c r="AE37" s="149"/>
      <c r="AF37" s="149"/>
      <c r="AG37" s="278"/>
      <c r="AH37" s="277"/>
      <c r="AI37" s="278"/>
      <c r="AJ37" s="261"/>
      <c r="AK37" s="149"/>
      <c r="AL37" s="149"/>
      <c r="AM37" s="149"/>
      <c r="AN37" s="251"/>
      <c r="AO37" s="277"/>
      <c r="AP37" s="278"/>
      <c r="AQ37" s="277"/>
      <c r="AR37" s="149"/>
      <c r="AS37" s="149"/>
      <c r="AT37" s="149"/>
      <c r="AU37" s="274"/>
      <c r="AV37" s="259"/>
      <c r="AW37" s="125"/>
      <c r="AX37" s="125"/>
      <c r="AY37" s="125"/>
      <c r="AZ37" s="126"/>
      <c r="BA37" s="127">
        <f t="shared" si="13"/>
        <v>0</v>
      </c>
      <c r="BB37" s="22" t="str">
        <f t="shared" si="14"/>
        <v>C</v>
      </c>
      <c r="BC37" s="128">
        <f t="shared" si="15"/>
        <v>0</v>
      </c>
      <c r="BD37" s="21" t="str">
        <f t="shared" si="16"/>
        <v>C</v>
      </c>
      <c r="BE37" s="127">
        <f t="shared" si="17"/>
        <v>0</v>
      </c>
      <c r="BF37" s="128">
        <f t="shared" si="18"/>
        <v>0</v>
      </c>
      <c r="BG37" s="128">
        <f t="shared" si="19"/>
        <v>0</v>
      </c>
      <c r="BH37" s="114">
        <f t="shared" si="20"/>
        <v>0</v>
      </c>
      <c r="BI37" s="129">
        <f t="shared" si="21"/>
        <v>0</v>
      </c>
      <c r="BJ37" s="130">
        <f t="shared" si="22"/>
        <v>-5.7120500782472661</v>
      </c>
      <c r="BK37" s="96"/>
      <c r="BL37" s="97"/>
      <c r="BM37" s="57">
        <f t="shared" si="0"/>
        <v>15</v>
      </c>
      <c r="BN37" s="122">
        <f t="shared" si="1"/>
        <v>0</v>
      </c>
      <c r="BO37" s="448">
        <f t="shared" si="23"/>
        <v>0</v>
      </c>
      <c r="BP37" s="449" t="str">
        <f t="shared" si="2"/>
        <v>C</v>
      </c>
      <c r="BQ37" s="449">
        <f t="shared" si="24"/>
        <v>0</v>
      </c>
      <c r="BR37" s="450" t="str">
        <f t="shared" si="2"/>
        <v>C</v>
      </c>
      <c r="BS37" s="448">
        <f t="shared" si="25"/>
        <v>0</v>
      </c>
      <c r="BT37" s="449">
        <f t="shared" si="26"/>
        <v>0</v>
      </c>
      <c r="BU37" s="449">
        <f t="shared" si="27"/>
        <v>0</v>
      </c>
      <c r="BV37" s="450">
        <f t="shared" si="28"/>
        <v>0</v>
      </c>
      <c r="BW37" s="414">
        <f t="shared" si="29"/>
        <v>0</v>
      </c>
      <c r="BX37" s="434">
        <f t="shared" si="30"/>
        <v>0</v>
      </c>
      <c r="BY37" s="414">
        <f t="shared" si="31"/>
        <v>0</v>
      </c>
      <c r="BZ37" s="435">
        <f t="shared" si="32"/>
        <v>0</v>
      </c>
      <c r="CA37" s="436">
        <f t="shared" si="33"/>
        <v>0</v>
      </c>
      <c r="CB37" s="435">
        <f t="shared" si="34"/>
        <v>0</v>
      </c>
      <c r="CC37" s="436">
        <f t="shared" si="35"/>
        <v>0</v>
      </c>
      <c r="CD37" s="435">
        <f t="shared" si="36"/>
        <v>0</v>
      </c>
      <c r="CE37" s="436">
        <f t="shared" si="37"/>
        <v>0</v>
      </c>
      <c r="CF37" s="435">
        <f t="shared" si="38"/>
        <v>0</v>
      </c>
      <c r="CG37" s="436">
        <f t="shared" si="39"/>
        <v>0</v>
      </c>
      <c r="CH37" s="434">
        <f t="shared" si="40"/>
        <v>0</v>
      </c>
      <c r="CI37" s="414">
        <f t="shared" si="41"/>
        <v>0</v>
      </c>
      <c r="CJ37" s="435">
        <f t="shared" si="42"/>
        <v>0</v>
      </c>
      <c r="CK37" s="436">
        <f t="shared" si="43"/>
        <v>0</v>
      </c>
      <c r="CL37" s="434">
        <f t="shared" si="44"/>
        <v>0</v>
      </c>
      <c r="CM37" s="436">
        <f t="shared" si="45"/>
        <v>0</v>
      </c>
      <c r="CN37" s="435">
        <f t="shared" si="46"/>
        <v>0</v>
      </c>
      <c r="CO37" s="437">
        <f t="shared" si="47"/>
        <v>0</v>
      </c>
      <c r="CP37" s="435">
        <f t="shared" si="48"/>
        <v>0</v>
      </c>
      <c r="CQ37" s="437">
        <f t="shared" si="49"/>
        <v>0</v>
      </c>
      <c r="CR37" s="435">
        <f t="shared" si="50"/>
        <v>0</v>
      </c>
      <c r="CS37" s="436">
        <f t="shared" si="51"/>
        <v>0</v>
      </c>
      <c r="CT37" s="438">
        <f t="shared" si="52"/>
        <v>0</v>
      </c>
      <c r="CU37" s="132"/>
      <c r="CV37" s="132"/>
      <c r="CW37" s="132"/>
      <c r="CX37" s="132"/>
      <c r="CY37" s="132"/>
      <c r="CZ37" s="132"/>
      <c r="DA37" s="132"/>
      <c r="DB37" s="132"/>
      <c r="DC37" s="132"/>
      <c r="DD37" s="132"/>
      <c r="DE37" s="132"/>
      <c r="DF37" s="132"/>
      <c r="DG37" s="132"/>
      <c r="DH37" s="458">
        <v>15</v>
      </c>
      <c r="DI37" s="231">
        <f t="shared" si="3"/>
        <v>15</v>
      </c>
      <c r="DJ37" s="234">
        <f t="shared" si="4"/>
        <v>0</v>
      </c>
      <c r="DK37" s="118">
        <f t="shared" si="5"/>
        <v>0</v>
      </c>
      <c r="DL37" s="119">
        <f t="shared" si="6"/>
        <v>-5.7120500782472661</v>
      </c>
      <c r="DM37" s="150"/>
      <c r="DN37" s="755" t="s">
        <v>168</v>
      </c>
      <c r="DO37" s="756"/>
      <c r="DP37" s="757">
        <f>SUM(DP27:DQ36)</f>
        <v>40</v>
      </c>
      <c r="DQ37" s="758"/>
      <c r="EA37" s="133">
        <f t="shared" si="7"/>
        <v>15</v>
      </c>
      <c r="EB37" s="239">
        <f t="shared" si="8"/>
        <v>0</v>
      </c>
      <c r="EC37" s="120">
        <f t="shared" si="9"/>
        <v>0</v>
      </c>
      <c r="ED37" s="121">
        <f t="shared" si="10"/>
        <v>0</v>
      </c>
      <c r="EE37" s="104">
        <f t="shared" si="11"/>
        <v>0</v>
      </c>
    </row>
    <row r="38" spans="1:146" ht="13.2" customHeight="1" x14ac:dyDescent="0.2">
      <c r="A38" s="141">
        <v>16</v>
      </c>
      <c r="B38" s="107"/>
      <c r="C38" s="108">
        <f>アンケート集計!AH19</f>
        <v>0</v>
      </c>
      <c r="D38" s="369" t="str">
        <f t="shared" si="12"/>
        <v>C</v>
      </c>
      <c r="E38" s="144"/>
      <c r="F38" s="145"/>
      <c r="G38" s="145"/>
      <c r="H38" s="145"/>
      <c r="I38" s="250"/>
      <c r="J38" s="144"/>
      <c r="K38" s="145"/>
      <c r="L38" s="145"/>
      <c r="M38" s="276"/>
      <c r="N38" s="260"/>
      <c r="O38" s="145"/>
      <c r="P38" s="145"/>
      <c r="Q38" s="250"/>
      <c r="R38" s="275"/>
      <c r="S38" s="145"/>
      <c r="T38" s="145"/>
      <c r="U38" s="145"/>
      <c r="V38" s="276"/>
      <c r="W38" s="260"/>
      <c r="X38" s="145"/>
      <c r="Y38" s="250"/>
      <c r="Z38" s="275"/>
      <c r="AA38" s="145"/>
      <c r="AB38" s="145"/>
      <c r="AC38" s="250"/>
      <c r="AD38" s="144"/>
      <c r="AE38" s="145"/>
      <c r="AF38" s="145"/>
      <c r="AG38" s="276"/>
      <c r="AH38" s="275"/>
      <c r="AI38" s="276"/>
      <c r="AJ38" s="260"/>
      <c r="AK38" s="145"/>
      <c r="AL38" s="145"/>
      <c r="AM38" s="145"/>
      <c r="AN38" s="250"/>
      <c r="AO38" s="275"/>
      <c r="AP38" s="276"/>
      <c r="AQ38" s="275"/>
      <c r="AR38" s="145"/>
      <c r="AS38" s="145"/>
      <c r="AT38" s="145"/>
      <c r="AU38" s="272"/>
      <c r="AV38" s="258"/>
      <c r="AW38" s="110"/>
      <c r="AX38" s="110"/>
      <c r="AY38" s="110"/>
      <c r="AZ38" s="111"/>
      <c r="BA38" s="112">
        <f t="shared" si="13"/>
        <v>0</v>
      </c>
      <c r="BB38" s="368" t="str">
        <f t="shared" si="14"/>
        <v>C</v>
      </c>
      <c r="BC38" s="113">
        <f t="shared" si="15"/>
        <v>0</v>
      </c>
      <c r="BD38" s="369" t="str">
        <f t="shared" si="16"/>
        <v>C</v>
      </c>
      <c r="BE38" s="112">
        <f t="shared" si="17"/>
        <v>0</v>
      </c>
      <c r="BF38" s="113">
        <f t="shared" si="18"/>
        <v>0</v>
      </c>
      <c r="BG38" s="113">
        <f t="shared" si="19"/>
        <v>0</v>
      </c>
      <c r="BH38" s="115">
        <f t="shared" si="20"/>
        <v>0</v>
      </c>
      <c r="BI38" s="116">
        <f t="shared" si="21"/>
        <v>0</v>
      </c>
      <c r="BJ38" s="117">
        <f t="shared" si="22"/>
        <v>-5.7120500782472661</v>
      </c>
      <c r="BK38" s="96"/>
      <c r="BL38" s="97"/>
      <c r="BM38" s="106">
        <f t="shared" si="0"/>
        <v>16</v>
      </c>
      <c r="BN38" s="107">
        <f t="shared" si="1"/>
        <v>0</v>
      </c>
      <c r="BO38" s="439">
        <f t="shared" si="23"/>
        <v>0</v>
      </c>
      <c r="BP38" s="440" t="str">
        <f t="shared" si="2"/>
        <v>C</v>
      </c>
      <c r="BQ38" s="440">
        <f t="shared" si="24"/>
        <v>0</v>
      </c>
      <c r="BR38" s="441" t="str">
        <f t="shared" si="2"/>
        <v>C</v>
      </c>
      <c r="BS38" s="439">
        <f t="shared" si="25"/>
        <v>0</v>
      </c>
      <c r="BT38" s="440">
        <f t="shared" si="26"/>
        <v>0</v>
      </c>
      <c r="BU38" s="440">
        <f t="shared" si="27"/>
        <v>0</v>
      </c>
      <c r="BV38" s="441">
        <f t="shared" si="28"/>
        <v>0</v>
      </c>
      <c r="BW38" s="442">
        <f t="shared" si="29"/>
        <v>0</v>
      </c>
      <c r="BX38" s="443">
        <f t="shared" si="30"/>
        <v>0</v>
      </c>
      <c r="BY38" s="442">
        <f t="shared" si="31"/>
        <v>0</v>
      </c>
      <c r="BZ38" s="444">
        <f t="shared" si="32"/>
        <v>0</v>
      </c>
      <c r="CA38" s="445">
        <f t="shared" si="33"/>
        <v>0</v>
      </c>
      <c r="CB38" s="444">
        <f t="shared" si="34"/>
        <v>0</v>
      </c>
      <c r="CC38" s="445">
        <f t="shared" si="35"/>
        <v>0</v>
      </c>
      <c r="CD38" s="444">
        <f t="shared" si="36"/>
        <v>0</v>
      </c>
      <c r="CE38" s="445">
        <f t="shared" si="37"/>
        <v>0</v>
      </c>
      <c r="CF38" s="444">
        <f t="shared" si="38"/>
        <v>0</v>
      </c>
      <c r="CG38" s="445">
        <f t="shared" si="39"/>
        <v>0</v>
      </c>
      <c r="CH38" s="443">
        <f t="shared" si="40"/>
        <v>0</v>
      </c>
      <c r="CI38" s="442">
        <f t="shared" si="41"/>
        <v>0</v>
      </c>
      <c r="CJ38" s="444">
        <f t="shared" si="42"/>
        <v>0</v>
      </c>
      <c r="CK38" s="445">
        <f t="shared" si="43"/>
        <v>0</v>
      </c>
      <c r="CL38" s="443">
        <f t="shared" si="44"/>
        <v>0</v>
      </c>
      <c r="CM38" s="445">
        <f t="shared" si="45"/>
        <v>0</v>
      </c>
      <c r="CN38" s="444">
        <f t="shared" si="46"/>
        <v>0</v>
      </c>
      <c r="CO38" s="446">
        <f t="shared" si="47"/>
        <v>0</v>
      </c>
      <c r="CP38" s="444">
        <f t="shared" si="48"/>
        <v>0</v>
      </c>
      <c r="CQ38" s="446">
        <f t="shared" si="49"/>
        <v>0</v>
      </c>
      <c r="CR38" s="444">
        <f t="shared" si="50"/>
        <v>0</v>
      </c>
      <c r="CS38" s="445">
        <f t="shared" si="51"/>
        <v>0</v>
      </c>
      <c r="CT38" s="447">
        <f t="shared" si="52"/>
        <v>0</v>
      </c>
      <c r="CU38" s="132"/>
      <c r="CV38" s="132"/>
      <c r="CW38" s="132"/>
      <c r="CX38" s="132"/>
      <c r="CY38" s="132"/>
      <c r="CZ38" s="132"/>
      <c r="DA38" s="132"/>
      <c r="DB38" s="132"/>
      <c r="DC38" s="132"/>
      <c r="DD38" s="132"/>
      <c r="DE38" s="132"/>
      <c r="DF38" s="132"/>
      <c r="DG38" s="132"/>
      <c r="DH38" s="458">
        <v>16</v>
      </c>
      <c r="DI38" s="231">
        <f t="shared" si="3"/>
        <v>16</v>
      </c>
      <c r="DJ38" s="234">
        <f t="shared" si="4"/>
        <v>0</v>
      </c>
      <c r="DK38" s="118">
        <f t="shared" si="5"/>
        <v>0</v>
      </c>
      <c r="DL38" s="119">
        <f t="shared" si="6"/>
        <v>-5.7120500782472661</v>
      </c>
      <c r="DM38" s="150"/>
      <c r="EA38" s="133">
        <f t="shared" si="7"/>
        <v>16</v>
      </c>
      <c r="EB38" s="239">
        <f t="shared" si="8"/>
        <v>0</v>
      </c>
      <c r="EC38" s="120">
        <f t="shared" si="9"/>
        <v>0</v>
      </c>
      <c r="ED38" s="121">
        <f t="shared" si="10"/>
        <v>0</v>
      </c>
      <c r="EE38" s="104">
        <f t="shared" si="11"/>
        <v>0</v>
      </c>
    </row>
    <row r="39" spans="1:146" ht="13.2" customHeight="1" x14ac:dyDescent="0.2">
      <c r="A39" s="73">
        <v>17</v>
      </c>
      <c r="B39" s="122"/>
      <c r="C39" s="123">
        <f>アンケート集計!AH20</f>
        <v>0</v>
      </c>
      <c r="D39" s="21" t="str">
        <f t="shared" si="12"/>
        <v>C</v>
      </c>
      <c r="E39" s="148"/>
      <c r="F39" s="149"/>
      <c r="G39" s="149"/>
      <c r="H39" s="149"/>
      <c r="I39" s="251"/>
      <c r="J39" s="148"/>
      <c r="K39" s="149"/>
      <c r="L39" s="149"/>
      <c r="M39" s="278"/>
      <c r="N39" s="261"/>
      <c r="O39" s="149"/>
      <c r="P39" s="149"/>
      <c r="Q39" s="251"/>
      <c r="R39" s="277"/>
      <c r="S39" s="149"/>
      <c r="T39" s="149"/>
      <c r="U39" s="149"/>
      <c r="V39" s="278"/>
      <c r="W39" s="261"/>
      <c r="X39" s="149"/>
      <c r="Y39" s="251"/>
      <c r="Z39" s="277"/>
      <c r="AA39" s="149"/>
      <c r="AB39" s="149"/>
      <c r="AC39" s="251"/>
      <c r="AD39" s="148"/>
      <c r="AE39" s="149"/>
      <c r="AF39" s="149"/>
      <c r="AG39" s="278"/>
      <c r="AH39" s="277"/>
      <c r="AI39" s="278"/>
      <c r="AJ39" s="261"/>
      <c r="AK39" s="149"/>
      <c r="AL39" s="149"/>
      <c r="AM39" s="149"/>
      <c r="AN39" s="251"/>
      <c r="AO39" s="277"/>
      <c r="AP39" s="278"/>
      <c r="AQ39" s="277"/>
      <c r="AR39" s="149"/>
      <c r="AS39" s="149"/>
      <c r="AT39" s="149"/>
      <c r="AU39" s="274"/>
      <c r="AV39" s="259"/>
      <c r="AW39" s="125"/>
      <c r="AX39" s="125"/>
      <c r="AY39" s="125"/>
      <c r="AZ39" s="126"/>
      <c r="BA39" s="127">
        <f t="shared" si="13"/>
        <v>0</v>
      </c>
      <c r="BB39" s="22" t="str">
        <f t="shared" si="14"/>
        <v>C</v>
      </c>
      <c r="BC39" s="128">
        <f t="shared" si="15"/>
        <v>0</v>
      </c>
      <c r="BD39" s="21" t="str">
        <f t="shared" si="16"/>
        <v>C</v>
      </c>
      <c r="BE39" s="127">
        <f t="shared" si="17"/>
        <v>0</v>
      </c>
      <c r="BF39" s="128">
        <f t="shared" si="18"/>
        <v>0</v>
      </c>
      <c r="BG39" s="128">
        <f t="shared" si="19"/>
        <v>0</v>
      </c>
      <c r="BH39" s="114">
        <f t="shared" si="20"/>
        <v>0</v>
      </c>
      <c r="BI39" s="129">
        <f t="shared" si="21"/>
        <v>0</v>
      </c>
      <c r="BJ39" s="130">
        <f t="shared" si="22"/>
        <v>-5.7120500782472661</v>
      </c>
      <c r="BK39" s="96"/>
      <c r="BL39" s="97"/>
      <c r="BM39" s="57">
        <f t="shared" si="0"/>
        <v>17</v>
      </c>
      <c r="BN39" s="122">
        <f t="shared" si="1"/>
        <v>0</v>
      </c>
      <c r="BO39" s="448">
        <f t="shared" si="23"/>
        <v>0</v>
      </c>
      <c r="BP39" s="449" t="str">
        <f t="shared" ref="BP39:BR62" si="53">BB39</f>
        <v>C</v>
      </c>
      <c r="BQ39" s="449">
        <f t="shared" si="24"/>
        <v>0</v>
      </c>
      <c r="BR39" s="450" t="str">
        <f t="shared" si="53"/>
        <v>C</v>
      </c>
      <c r="BS39" s="448">
        <f t="shared" si="25"/>
        <v>0</v>
      </c>
      <c r="BT39" s="449">
        <f t="shared" si="26"/>
        <v>0</v>
      </c>
      <c r="BU39" s="449">
        <f t="shared" si="27"/>
        <v>0</v>
      </c>
      <c r="BV39" s="450">
        <f t="shared" si="28"/>
        <v>0</v>
      </c>
      <c r="BW39" s="414">
        <f t="shared" si="29"/>
        <v>0</v>
      </c>
      <c r="BX39" s="434">
        <f t="shared" si="30"/>
        <v>0</v>
      </c>
      <c r="BY39" s="414">
        <f t="shared" si="31"/>
        <v>0</v>
      </c>
      <c r="BZ39" s="435">
        <f t="shared" si="32"/>
        <v>0</v>
      </c>
      <c r="CA39" s="436">
        <f t="shared" si="33"/>
        <v>0</v>
      </c>
      <c r="CB39" s="435">
        <f t="shared" si="34"/>
        <v>0</v>
      </c>
      <c r="CC39" s="436">
        <f t="shared" si="35"/>
        <v>0</v>
      </c>
      <c r="CD39" s="435">
        <f t="shared" si="36"/>
        <v>0</v>
      </c>
      <c r="CE39" s="436">
        <f t="shared" si="37"/>
        <v>0</v>
      </c>
      <c r="CF39" s="435">
        <f t="shared" si="38"/>
        <v>0</v>
      </c>
      <c r="CG39" s="436">
        <f t="shared" si="39"/>
        <v>0</v>
      </c>
      <c r="CH39" s="434">
        <f t="shared" si="40"/>
        <v>0</v>
      </c>
      <c r="CI39" s="414">
        <f t="shared" si="41"/>
        <v>0</v>
      </c>
      <c r="CJ39" s="435">
        <f t="shared" si="42"/>
        <v>0</v>
      </c>
      <c r="CK39" s="436">
        <f t="shared" si="43"/>
        <v>0</v>
      </c>
      <c r="CL39" s="434">
        <f t="shared" si="44"/>
        <v>0</v>
      </c>
      <c r="CM39" s="436">
        <f t="shared" si="45"/>
        <v>0</v>
      </c>
      <c r="CN39" s="435">
        <f t="shared" si="46"/>
        <v>0</v>
      </c>
      <c r="CO39" s="437">
        <f t="shared" si="47"/>
        <v>0</v>
      </c>
      <c r="CP39" s="435">
        <f t="shared" si="48"/>
        <v>0</v>
      </c>
      <c r="CQ39" s="437">
        <f t="shared" si="49"/>
        <v>0</v>
      </c>
      <c r="CR39" s="435">
        <f t="shared" si="50"/>
        <v>0</v>
      </c>
      <c r="CS39" s="436">
        <f t="shared" si="51"/>
        <v>0</v>
      </c>
      <c r="CT39" s="438">
        <f t="shared" si="52"/>
        <v>0</v>
      </c>
      <c r="CU39" s="132"/>
      <c r="CV39" s="132"/>
      <c r="CW39" s="132"/>
      <c r="CX39" s="132"/>
      <c r="CY39" s="132"/>
      <c r="CZ39" s="132"/>
      <c r="DA39" s="132"/>
      <c r="DB39" s="132"/>
      <c r="DC39" s="132"/>
      <c r="DD39" s="132"/>
      <c r="DE39" s="132"/>
      <c r="DF39" s="132"/>
      <c r="DG39" s="132"/>
      <c r="DH39" s="458">
        <v>17</v>
      </c>
      <c r="DI39" s="231">
        <f t="shared" si="3"/>
        <v>17</v>
      </c>
      <c r="DJ39" s="234">
        <f t="shared" si="4"/>
        <v>0</v>
      </c>
      <c r="DK39" s="118">
        <f t="shared" si="5"/>
        <v>0</v>
      </c>
      <c r="DL39" s="119">
        <f t="shared" si="6"/>
        <v>-5.7120500782472661</v>
      </c>
      <c r="DM39" s="367"/>
      <c r="DN39" s="365"/>
      <c r="DO39" s="365"/>
      <c r="DP39" s="365"/>
      <c r="DQ39" s="365"/>
      <c r="DR39" s="365"/>
      <c r="DS39" s="365"/>
      <c r="DT39" s="365"/>
      <c r="DU39" s="365"/>
      <c r="DV39" s="365"/>
      <c r="DW39" s="365"/>
      <c r="DX39" s="365"/>
      <c r="DY39" s="365"/>
      <c r="DZ39" s="366"/>
      <c r="EA39" s="133">
        <f t="shared" si="7"/>
        <v>17</v>
      </c>
      <c r="EB39" s="239">
        <f t="shared" si="8"/>
        <v>0</v>
      </c>
      <c r="EC39" s="120">
        <f t="shared" si="9"/>
        <v>0</v>
      </c>
      <c r="ED39" s="121">
        <f t="shared" si="10"/>
        <v>0</v>
      </c>
      <c r="EE39" s="104">
        <f t="shared" si="11"/>
        <v>0</v>
      </c>
    </row>
    <row r="40" spans="1:146" ht="13.2" customHeight="1" x14ac:dyDescent="0.2">
      <c r="A40" s="141">
        <v>18</v>
      </c>
      <c r="B40" s="107"/>
      <c r="C40" s="108">
        <f>アンケート集計!AH21</f>
        <v>0</v>
      </c>
      <c r="D40" s="369" t="str">
        <f t="shared" si="12"/>
        <v>C</v>
      </c>
      <c r="E40" s="144"/>
      <c r="F40" s="145"/>
      <c r="G40" s="145"/>
      <c r="H40" s="145"/>
      <c r="I40" s="250"/>
      <c r="J40" s="144"/>
      <c r="K40" s="145"/>
      <c r="L40" s="145"/>
      <c r="M40" s="276"/>
      <c r="N40" s="260"/>
      <c r="O40" s="145"/>
      <c r="P40" s="145"/>
      <c r="Q40" s="250"/>
      <c r="R40" s="275"/>
      <c r="S40" s="145"/>
      <c r="T40" s="145"/>
      <c r="U40" s="145"/>
      <c r="V40" s="276"/>
      <c r="W40" s="260"/>
      <c r="X40" s="145"/>
      <c r="Y40" s="250"/>
      <c r="Z40" s="275"/>
      <c r="AA40" s="145"/>
      <c r="AB40" s="145"/>
      <c r="AC40" s="250"/>
      <c r="AD40" s="144"/>
      <c r="AE40" s="145"/>
      <c r="AF40" s="145"/>
      <c r="AG40" s="276"/>
      <c r="AH40" s="275"/>
      <c r="AI40" s="276"/>
      <c r="AJ40" s="260"/>
      <c r="AK40" s="145"/>
      <c r="AL40" s="145"/>
      <c r="AM40" s="145"/>
      <c r="AN40" s="250"/>
      <c r="AO40" s="275"/>
      <c r="AP40" s="276"/>
      <c r="AQ40" s="275"/>
      <c r="AR40" s="145"/>
      <c r="AS40" s="145"/>
      <c r="AT40" s="145"/>
      <c r="AU40" s="272"/>
      <c r="AV40" s="258"/>
      <c r="AW40" s="110"/>
      <c r="AX40" s="110"/>
      <c r="AY40" s="110"/>
      <c r="AZ40" s="111"/>
      <c r="BA40" s="112">
        <f t="shared" si="13"/>
        <v>0</v>
      </c>
      <c r="BB40" s="368" t="str">
        <f t="shared" si="14"/>
        <v>C</v>
      </c>
      <c r="BC40" s="113">
        <f t="shared" si="15"/>
        <v>0</v>
      </c>
      <c r="BD40" s="369" t="str">
        <f t="shared" si="16"/>
        <v>C</v>
      </c>
      <c r="BE40" s="112">
        <f t="shared" si="17"/>
        <v>0</v>
      </c>
      <c r="BF40" s="113">
        <f t="shared" si="18"/>
        <v>0</v>
      </c>
      <c r="BG40" s="113">
        <f t="shared" si="19"/>
        <v>0</v>
      </c>
      <c r="BH40" s="115">
        <f t="shared" si="20"/>
        <v>0</v>
      </c>
      <c r="BI40" s="116">
        <f t="shared" si="21"/>
        <v>0</v>
      </c>
      <c r="BJ40" s="117">
        <f t="shared" si="22"/>
        <v>-5.7120500782472661</v>
      </c>
      <c r="BK40" s="96"/>
      <c r="BL40" s="97"/>
      <c r="BM40" s="106">
        <f t="shared" si="0"/>
        <v>18</v>
      </c>
      <c r="BN40" s="107">
        <f t="shared" si="1"/>
        <v>0</v>
      </c>
      <c r="BO40" s="439">
        <f t="shared" si="23"/>
        <v>0</v>
      </c>
      <c r="BP40" s="440" t="str">
        <f t="shared" si="53"/>
        <v>C</v>
      </c>
      <c r="BQ40" s="440">
        <f t="shared" si="24"/>
        <v>0</v>
      </c>
      <c r="BR40" s="441" t="str">
        <f t="shared" si="53"/>
        <v>C</v>
      </c>
      <c r="BS40" s="439">
        <f t="shared" si="25"/>
        <v>0</v>
      </c>
      <c r="BT40" s="440">
        <f t="shared" si="26"/>
        <v>0</v>
      </c>
      <c r="BU40" s="440">
        <f t="shared" si="27"/>
        <v>0</v>
      </c>
      <c r="BV40" s="441">
        <f t="shared" si="28"/>
        <v>0</v>
      </c>
      <c r="BW40" s="442">
        <f t="shared" si="29"/>
        <v>0</v>
      </c>
      <c r="BX40" s="443">
        <f t="shared" si="30"/>
        <v>0</v>
      </c>
      <c r="BY40" s="442">
        <f t="shared" si="31"/>
        <v>0</v>
      </c>
      <c r="BZ40" s="444">
        <f t="shared" si="32"/>
        <v>0</v>
      </c>
      <c r="CA40" s="445">
        <f t="shared" si="33"/>
        <v>0</v>
      </c>
      <c r="CB40" s="444">
        <f t="shared" si="34"/>
        <v>0</v>
      </c>
      <c r="CC40" s="445">
        <f t="shared" si="35"/>
        <v>0</v>
      </c>
      <c r="CD40" s="444">
        <f t="shared" si="36"/>
        <v>0</v>
      </c>
      <c r="CE40" s="445">
        <f t="shared" si="37"/>
        <v>0</v>
      </c>
      <c r="CF40" s="444">
        <f t="shared" si="38"/>
        <v>0</v>
      </c>
      <c r="CG40" s="445">
        <f t="shared" si="39"/>
        <v>0</v>
      </c>
      <c r="CH40" s="443">
        <f t="shared" si="40"/>
        <v>0</v>
      </c>
      <c r="CI40" s="442">
        <f t="shared" si="41"/>
        <v>0</v>
      </c>
      <c r="CJ40" s="444">
        <f t="shared" si="42"/>
        <v>0</v>
      </c>
      <c r="CK40" s="445">
        <f t="shared" si="43"/>
        <v>0</v>
      </c>
      <c r="CL40" s="443">
        <f t="shared" si="44"/>
        <v>0</v>
      </c>
      <c r="CM40" s="445">
        <f t="shared" si="45"/>
        <v>0</v>
      </c>
      <c r="CN40" s="444">
        <f t="shared" si="46"/>
        <v>0</v>
      </c>
      <c r="CO40" s="446">
        <f t="shared" si="47"/>
        <v>0</v>
      </c>
      <c r="CP40" s="444">
        <f t="shared" si="48"/>
        <v>0</v>
      </c>
      <c r="CQ40" s="446">
        <f t="shared" si="49"/>
        <v>0</v>
      </c>
      <c r="CR40" s="444">
        <f t="shared" si="50"/>
        <v>0</v>
      </c>
      <c r="CS40" s="445">
        <f t="shared" si="51"/>
        <v>0</v>
      </c>
      <c r="CT40" s="447">
        <f t="shared" si="52"/>
        <v>0</v>
      </c>
      <c r="CU40" s="132"/>
      <c r="CV40" s="132"/>
      <c r="CW40" s="132"/>
      <c r="CX40" s="132"/>
      <c r="CY40" s="132"/>
      <c r="CZ40" s="132"/>
      <c r="DA40" s="132"/>
      <c r="DB40" s="132"/>
      <c r="DC40" s="132"/>
      <c r="DD40" s="132"/>
      <c r="DE40" s="132"/>
      <c r="DF40" s="132"/>
      <c r="DG40" s="132"/>
      <c r="DH40" s="458">
        <v>18</v>
      </c>
      <c r="DI40" s="231">
        <f t="shared" si="3"/>
        <v>18</v>
      </c>
      <c r="DJ40" s="234">
        <f t="shared" si="4"/>
        <v>0</v>
      </c>
      <c r="DK40" s="118">
        <f t="shared" si="5"/>
        <v>0</v>
      </c>
      <c r="DL40" s="119">
        <f t="shared" si="6"/>
        <v>-5.7120500782472661</v>
      </c>
      <c r="DM40" s="367"/>
      <c r="DN40" s="365"/>
      <c r="DO40" s="365"/>
      <c r="DP40" s="365"/>
      <c r="DQ40" s="365"/>
      <c r="DR40" s="365"/>
      <c r="DS40" s="365"/>
      <c r="DT40" s="365"/>
      <c r="DU40" s="365"/>
      <c r="DV40" s="365"/>
      <c r="DW40" s="365"/>
      <c r="DX40" s="365"/>
      <c r="DY40" s="365"/>
      <c r="DZ40" s="366"/>
      <c r="EA40" s="133">
        <f t="shared" si="7"/>
        <v>18</v>
      </c>
      <c r="EB40" s="239">
        <f t="shared" si="8"/>
        <v>0</v>
      </c>
      <c r="EC40" s="120">
        <f t="shared" si="9"/>
        <v>0</v>
      </c>
      <c r="ED40" s="121">
        <f t="shared" si="10"/>
        <v>0</v>
      </c>
      <c r="EE40" s="104">
        <f t="shared" si="11"/>
        <v>0</v>
      </c>
      <c r="EG40" s="40"/>
      <c r="EH40" s="40"/>
      <c r="EI40" s="40"/>
      <c r="EJ40" s="40"/>
      <c r="EK40" s="40"/>
      <c r="EL40" s="40"/>
      <c r="EM40" s="40"/>
      <c r="EN40" s="40"/>
      <c r="EO40" s="154"/>
      <c r="EP40" s="154"/>
    </row>
    <row r="41" spans="1:146" ht="13.2" customHeight="1" x14ac:dyDescent="0.2">
      <c r="A41" s="73">
        <v>19</v>
      </c>
      <c r="B41" s="122"/>
      <c r="C41" s="123">
        <f>アンケート集計!AH22</f>
        <v>0</v>
      </c>
      <c r="D41" s="21" t="str">
        <f t="shared" si="12"/>
        <v>C</v>
      </c>
      <c r="E41" s="148"/>
      <c r="F41" s="149"/>
      <c r="G41" s="149"/>
      <c r="H41" s="149"/>
      <c r="I41" s="251"/>
      <c r="J41" s="148"/>
      <c r="K41" s="149"/>
      <c r="L41" s="149"/>
      <c r="M41" s="278"/>
      <c r="N41" s="261"/>
      <c r="O41" s="149"/>
      <c r="P41" s="149"/>
      <c r="Q41" s="251"/>
      <c r="R41" s="277"/>
      <c r="S41" s="149"/>
      <c r="T41" s="149"/>
      <c r="U41" s="149"/>
      <c r="V41" s="278"/>
      <c r="W41" s="261"/>
      <c r="X41" s="149"/>
      <c r="Y41" s="251"/>
      <c r="Z41" s="277"/>
      <c r="AA41" s="149"/>
      <c r="AB41" s="149"/>
      <c r="AC41" s="251"/>
      <c r="AD41" s="148"/>
      <c r="AE41" s="149"/>
      <c r="AF41" s="149"/>
      <c r="AG41" s="278"/>
      <c r="AH41" s="277"/>
      <c r="AI41" s="278"/>
      <c r="AJ41" s="261"/>
      <c r="AK41" s="149"/>
      <c r="AL41" s="149"/>
      <c r="AM41" s="149"/>
      <c r="AN41" s="251"/>
      <c r="AO41" s="277"/>
      <c r="AP41" s="278"/>
      <c r="AQ41" s="277"/>
      <c r="AR41" s="149"/>
      <c r="AS41" s="149"/>
      <c r="AT41" s="149"/>
      <c r="AU41" s="274"/>
      <c r="AV41" s="259"/>
      <c r="AW41" s="125"/>
      <c r="AX41" s="125"/>
      <c r="AY41" s="125"/>
      <c r="AZ41" s="126"/>
      <c r="BA41" s="127">
        <f t="shared" si="13"/>
        <v>0</v>
      </c>
      <c r="BB41" s="22" t="str">
        <f t="shared" si="14"/>
        <v>C</v>
      </c>
      <c r="BC41" s="128">
        <f t="shared" si="15"/>
        <v>0</v>
      </c>
      <c r="BD41" s="21" t="str">
        <f t="shared" si="16"/>
        <v>C</v>
      </c>
      <c r="BE41" s="127">
        <f t="shared" si="17"/>
        <v>0</v>
      </c>
      <c r="BF41" s="128">
        <f t="shared" si="18"/>
        <v>0</v>
      </c>
      <c r="BG41" s="128">
        <f t="shared" si="19"/>
        <v>0</v>
      </c>
      <c r="BH41" s="114">
        <f t="shared" si="20"/>
        <v>0</v>
      </c>
      <c r="BI41" s="129">
        <f t="shared" si="21"/>
        <v>0</v>
      </c>
      <c r="BJ41" s="130">
        <f t="shared" si="22"/>
        <v>-5.7120500782472661</v>
      </c>
      <c r="BK41" s="96"/>
      <c r="BL41" s="97"/>
      <c r="BM41" s="57">
        <f t="shared" si="0"/>
        <v>19</v>
      </c>
      <c r="BN41" s="122">
        <f t="shared" si="1"/>
        <v>0</v>
      </c>
      <c r="BO41" s="448">
        <f t="shared" si="23"/>
        <v>0</v>
      </c>
      <c r="BP41" s="449" t="str">
        <f t="shared" si="53"/>
        <v>C</v>
      </c>
      <c r="BQ41" s="449">
        <f t="shared" si="24"/>
        <v>0</v>
      </c>
      <c r="BR41" s="450" t="str">
        <f t="shared" si="53"/>
        <v>C</v>
      </c>
      <c r="BS41" s="448">
        <f t="shared" si="25"/>
        <v>0</v>
      </c>
      <c r="BT41" s="449">
        <f t="shared" si="26"/>
        <v>0</v>
      </c>
      <c r="BU41" s="449">
        <f t="shared" si="27"/>
        <v>0</v>
      </c>
      <c r="BV41" s="450">
        <f t="shared" si="28"/>
        <v>0</v>
      </c>
      <c r="BW41" s="414">
        <f t="shared" si="29"/>
        <v>0</v>
      </c>
      <c r="BX41" s="434">
        <f t="shared" si="30"/>
        <v>0</v>
      </c>
      <c r="BY41" s="414">
        <f t="shared" si="31"/>
        <v>0</v>
      </c>
      <c r="BZ41" s="435">
        <f t="shared" si="32"/>
        <v>0</v>
      </c>
      <c r="CA41" s="436">
        <f t="shared" si="33"/>
        <v>0</v>
      </c>
      <c r="CB41" s="435">
        <f t="shared" si="34"/>
        <v>0</v>
      </c>
      <c r="CC41" s="436">
        <f t="shared" si="35"/>
        <v>0</v>
      </c>
      <c r="CD41" s="435">
        <f t="shared" si="36"/>
        <v>0</v>
      </c>
      <c r="CE41" s="436">
        <f t="shared" si="37"/>
        <v>0</v>
      </c>
      <c r="CF41" s="435">
        <f t="shared" si="38"/>
        <v>0</v>
      </c>
      <c r="CG41" s="436">
        <f t="shared" si="39"/>
        <v>0</v>
      </c>
      <c r="CH41" s="434">
        <f t="shared" si="40"/>
        <v>0</v>
      </c>
      <c r="CI41" s="414">
        <f t="shared" si="41"/>
        <v>0</v>
      </c>
      <c r="CJ41" s="435">
        <f t="shared" si="42"/>
        <v>0</v>
      </c>
      <c r="CK41" s="436">
        <f t="shared" si="43"/>
        <v>0</v>
      </c>
      <c r="CL41" s="434">
        <f t="shared" si="44"/>
        <v>0</v>
      </c>
      <c r="CM41" s="436">
        <f t="shared" si="45"/>
        <v>0</v>
      </c>
      <c r="CN41" s="435">
        <f t="shared" si="46"/>
        <v>0</v>
      </c>
      <c r="CO41" s="437">
        <f t="shared" si="47"/>
        <v>0</v>
      </c>
      <c r="CP41" s="435">
        <f t="shared" si="48"/>
        <v>0</v>
      </c>
      <c r="CQ41" s="437">
        <f t="shared" si="49"/>
        <v>0</v>
      </c>
      <c r="CR41" s="435">
        <f t="shared" si="50"/>
        <v>0</v>
      </c>
      <c r="CS41" s="436">
        <f t="shared" si="51"/>
        <v>0</v>
      </c>
      <c r="CT41" s="438">
        <f t="shared" si="52"/>
        <v>0</v>
      </c>
      <c r="CU41" s="132"/>
      <c r="CV41" s="132"/>
      <c r="CW41" s="132"/>
      <c r="CX41" s="132"/>
      <c r="CY41" s="132"/>
      <c r="CZ41" s="132"/>
      <c r="DA41" s="132"/>
      <c r="DB41" s="132"/>
      <c r="DC41" s="132"/>
      <c r="DD41" s="132"/>
      <c r="DE41" s="132"/>
      <c r="DF41" s="132"/>
      <c r="DG41" s="132"/>
      <c r="DH41" s="458">
        <v>19</v>
      </c>
      <c r="DI41" s="231">
        <f t="shared" si="3"/>
        <v>19</v>
      </c>
      <c r="DJ41" s="234">
        <f t="shared" si="4"/>
        <v>0</v>
      </c>
      <c r="DK41" s="118">
        <f t="shared" si="5"/>
        <v>0</v>
      </c>
      <c r="DL41" s="119">
        <f t="shared" si="6"/>
        <v>-5.7120500782472661</v>
      </c>
      <c r="DM41" s="367"/>
      <c r="DN41" s="365"/>
      <c r="DO41" s="365"/>
      <c r="DP41" s="365"/>
      <c r="DQ41" s="365"/>
      <c r="DR41" s="365"/>
      <c r="DS41" s="365"/>
      <c r="DT41" s="365"/>
      <c r="DU41" s="365"/>
      <c r="DV41" s="365"/>
      <c r="DW41" s="365"/>
      <c r="DX41" s="365"/>
      <c r="DY41" s="365"/>
      <c r="DZ41" s="366"/>
      <c r="EA41" s="133">
        <f t="shared" si="7"/>
        <v>19</v>
      </c>
      <c r="EB41" s="239">
        <f t="shared" si="8"/>
        <v>0</v>
      </c>
      <c r="EC41" s="120">
        <f t="shared" si="9"/>
        <v>0</v>
      </c>
      <c r="ED41" s="121">
        <f t="shared" si="10"/>
        <v>0</v>
      </c>
      <c r="EE41" s="104">
        <f t="shared" si="11"/>
        <v>0</v>
      </c>
      <c r="EG41" s="40"/>
      <c r="EH41" s="40"/>
      <c r="EI41" s="40"/>
      <c r="EJ41" s="40"/>
      <c r="EK41" s="40"/>
      <c r="EL41" s="40"/>
      <c r="EM41" s="40"/>
      <c r="EN41" s="40"/>
      <c r="EO41" s="154"/>
      <c r="EP41" s="154"/>
    </row>
    <row r="42" spans="1:146" ht="13.2" customHeight="1" thickBot="1" x14ac:dyDescent="0.25">
      <c r="A42" s="160">
        <v>20</v>
      </c>
      <c r="B42" s="142"/>
      <c r="C42" s="143">
        <f>アンケート集計!AH23</f>
        <v>0</v>
      </c>
      <c r="D42" s="374" t="str">
        <f t="shared" si="12"/>
        <v>C</v>
      </c>
      <c r="E42" s="163"/>
      <c r="F42" s="164"/>
      <c r="G42" s="164"/>
      <c r="H42" s="164"/>
      <c r="I42" s="252"/>
      <c r="J42" s="163"/>
      <c r="K42" s="164"/>
      <c r="L42" s="164"/>
      <c r="M42" s="280"/>
      <c r="N42" s="262"/>
      <c r="O42" s="164"/>
      <c r="P42" s="164"/>
      <c r="Q42" s="252"/>
      <c r="R42" s="279"/>
      <c r="S42" s="164"/>
      <c r="T42" s="164"/>
      <c r="U42" s="164"/>
      <c r="V42" s="280"/>
      <c r="W42" s="262"/>
      <c r="X42" s="164"/>
      <c r="Y42" s="252"/>
      <c r="Z42" s="279"/>
      <c r="AA42" s="164"/>
      <c r="AB42" s="164"/>
      <c r="AC42" s="252"/>
      <c r="AD42" s="163"/>
      <c r="AE42" s="164"/>
      <c r="AF42" s="164"/>
      <c r="AG42" s="280"/>
      <c r="AH42" s="279"/>
      <c r="AI42" s="280"/>
      <c r="AJ42" s="262"/>
      <c r="AK42" s="164"/>
      <c r="AL42" s="164"/>
      <c r="AM42" s="164"/>
      <c r="AN42" s="252"/>
      <c r="AO42" s="279"/>
      <c r="AP42" s="280"/>
      <c r="AQ42" s="279"/>
      <c r="AR42" s="164"/>
      <c r="AS42" s="164"/>
      <c r="AT42" s="164"/>
      <c r="AU42" s="280"/>
      <c r="AV42" s="262"/>
      <c r="AW42" s="164"/>
      <c r="AX42" s="164"/>
      <c r="AY42" s="164"/>
      <c r="AZ42" s="320"/>
      <c r="BA42" s="372">
        <f t="shared" si="13"/>
        <v>0</v>
      </c>
      <c r="BB42" s="370" t="str">
        <f t="shared" si="14"/>
        <v>C</v>
      </c>
      <c r="BC42" s="166">
        <f t="shared" si="15"/>
        <v>0</v>
      </c>
      <c r="BD42" s="371" t="str">
        <f t="shared" si="16"/>
        <v>C</v>
      </c>
      <c r="BE42" s="372">
        <f t="shared" si="17"/>
        <v>0</v>
      </c>
      <c r="BF42" s="373">
        <f t="shared" si="18"/>
        <v>0</v>
      </c>
      <c r="BG42" s="373">
        <f t="shared" si="19"/>
        <v>0</v>
      </c>
      <c r="BH42" s="375">
        <f t="shared" si="20"/>
        <v>0</v>
      </c>
      <c r="BI42" s="376">
        <f t="shared" si="21"/>
        <v>0</v>
      </c>
      <c r="BJ42" s="151">
        <f t="shared" si="22"/>
        <v>-5.7120500782472661</v>
      </c>
      <c r="BK42" s="96"/>
      <c r="BL42" s="97"/>
      <c r="BM42" s="160">
        <f t="shared" si="0"/>
        <v>20</v>
      </c>
      <c r="BN42" s="161">
        <f t="shared" si="1"/>
        <v>0</v>
      </c>
      <c r="BO42" s="451">
        <f t="shared" si="23"/>
        <v>0</v>
      </c>
      <c r="BP42" s="452" t="str">
        <f t="shared" si="53"/>
        <v>C</v>
      </c>
      <c r="BQ42" s="452">
        <f t="shared" si="24"/>
        <v>0</v>
      </c>
      <c r="BR42" s="453" t="str">
        <f t="shared" si="53"/>
        <v>C</v>
      </c>
      <c r="BS42" s="451">
        <f t="shared" si="25"/>
        <v>0</v>
      </c>
      <c r="BT42" s="452">
        <f t="shared" si="26"/>
        <v>0</v>
      </c>
      <c r="BU42" s="452">
        <f t="shared" si="27"/>
        <v>0</v>
      </c>
      <c r="BV42" s="453">
        <f t="shared" si="28"/>
        <v>0</v>
      </c>
      <c r="BW42" s="468">
        <f t="shared" si="29"/>
        <v>0</v>
      </c>
      <c r="BX42" s="469">
        <f t="shared" si="30"/>
        <v>0</v>
      </c>
      <c r="BY42" s="468">
        <f t="shared" si="31"/>
        <v>0</v>
      </c>
      <c r="BZ42" s="470">
        <f t="shared" si="32"/>
        <v>0</v>
      </c>
      <c r="CA42" s="471">
        <f t="shared" si="33"/>
        <v>0</v>
      </c>
      <c r="CB42" s="470">
        <f t="shared" si="34"/>
        <v>0</v>
      </c>
      <c r="CC42" s="471">
        <f t="shared" si="35"/>
        <v>0</v>
      </c>
      <c r="CD42" s="470">
        <f t="shared" si="36"/>
        <v>0</v>
      </c>
      <c r="CE42" s="471">
        <f t="shared" si="37"/>
        <v>0</v>
      </c>
      <c r="CF42" s="470">
        <f t="shared" si="38"/>
        <v>0</v>
      </c>
      <c r="CG42" s="471">
        <f t="shared" si="39"/>
        <v>0</v>
      </c>
      <c r="CH42" s="469">
        <f t="shared" si="40"/>
        <v>0</v>
      </c>
      <c r="CI42" s="468">
        <f t="shared" si="41"/>
        <v>0</v>
      </c>
      <c r="CJ42" s="470">
        <f t="shared" si="42"/>
        <v>0</v>
      </c>
      <c r="CK42" s="471">
        <f t="shared" si="43"/>
        <v>0</v>
      </c>
      <c r="CL42" s="469">
        <f t="shared" si="44"/>
        <v>0</v>
      </c>
      <c r="CM42" s="471">
        <f t="shared" si="45"/>
        <v>0</v>
      </c>
      <c r="CN42" s="470">
        <f t="shared" si="46"/>
        <v>0</v>
      </c>
      <c r="CO42" s="472">
        <f t="shared" si="47"/>
        <v>0</v>
      </c>
      <c r="CP42" s="470">
        <f t="shared" si="48"/>
        <v>0</v>
      </c>
      <c r="CQ42" s="472">
        <f t="shared" si="49"/>
        <v>0</v>
      </c>
      <c r="CR42" s="470">
        <f t="shared" si="50"/>
        <v>0</v>
      </c>
      <c r="CS42" s="471">
        <f t="shared" si="51"/>
        <v>0</v>
      </c>
      <c r="CT42" s="473">
        <f t="shared" si="52"/>
        <v>0</v>
      </c>
      <c r="CU42" s="132"/>
      <c r="CV42" s="132"/>
      <c r="CW42" s="132"/>
      <c r="CX42" s="132"/>
      <c r="CY42" s="132"/>
      <c r="CZ42" s="132"/>
      <c r="DA42" s="132"/>
      <c r="DB42" s="132"/>
      <c r="DC42" s="132"/>
      <c r="DD42" s="132"/>
      <c r="DE42" s="132"/>
      <c r="DF42" s="132"/>
      <c r="DG42" s="132"/>
      <c r="DH42" s="458">
        <v>20</v>
      </c>
      <c r="DI42" s="231">
        <f t="shared" si="3"/>
        <v>20</v>
      </c>
      <c r="DJ42" s="234">
        <f t="shared" si="4"/>
        <v>0</v>
      </c>
      <c r="DK42" s="118">
        <f t="shared" si="5"/>
        <v>0</v>
      </c>
      <c r="DL42" s="119">
        <f t="shared" si="6"/>
        <v>-5.7120500782472661</v>
      </c>
      <c r="DM42" s="150"/>
      <c r="EA42" s="133">
        <f t="shared" si="7"/>
        <v>20</v>
      </c>
      <c r="EB42" s="239">
        <f t="shared" si="8"/>
        <v>0</v>
      </c>
      <c r="EC42" s="120">
        <f t="shared" si="9"/>
        <v>0</v>
      </c>
      <c r="ED42" s="121">
        <f t="shared" si="10"/>
        <v>0</v>
      </c>
      <c r="EE42" s="104">
        <f t="shared" si="11"/>
        <v>0</v>
      </c>
      <c r="EG42" s="40"/>
      <c r="EH42" s="40"/>
      <c r="EI42" s="40"/>
      <c r="EJ42" s="40"/>
      <c r="EK42" s="40"/>
      <c r="EL42" s="40"/>
      <c r="EM42" s="40"/>
      <c r="EN42" s="40"/>
      <c r="EO42" s="154"/>
      <c r="EP42" s="154"/>
    </row>
    <row r="43" spans="1:146" ht="13.2" customHeight="1" x14ac:dyDescent="0.2">
      <c r="A43" s="311">
        <v>21</v>
      </c>
      <c r="B43" s="85"/>
      <c r="C43" s="86">
        <f>アンケート集計!AH24</f>
        <v>0</v>
      </c>
      <c r="D43" s="241" t="str">
        <f t="shared" si="12"/>
        <v>C</v>
      </c>
      <c r="E43" s="313"/>
      <c r="F43" s="314"/>
      <c r="G43" s="314"/>
      <c r="H43" s="314"/>
      <c r="I43" s="315"/>
      <c r="J43" s="313"/>
      <c r="K43" s="314"/>
      <c r="L43" s="314"/>
      <c r="M43" s="316"/>
      <c r="N43" s="317"/>
      <c r="O43" s="314"/>
      <c r="P43" s="314"/>
      <c r="Q43" s="315"/>
      <c r="R43" s="318"/>
      <c r="S43" s="314"/>
      <c r="T43" s="314"/>
      <c r="U43" s="314"/>
      <c r="V43" s="316"/>
      <c r="W43" s="317"/>
      <c r="X43" s="314"/>
      <c r="Y43" s="315"/>
      <c r="Z43" s="318"/>
      <c r="AA43" s="314"/>
      <c r="AB43" s="314"/>
      <c r="AC43" s="315"/>
      <c r="AD43" s="313"/>
      <c r="AE43" s="314"/>
      <c r="AF43" s="314"/>
      <c r="AG43" s="316"/>
      <c r="AH43" s="318"/>
      <c r="AI43" s="316"/>
      <c r="AJ43" s="317"/>
      <c r="AK43" s="314"/>
      <c r="AL43" s="314"/>
      <c r="AM43" s="314"/>
      <c r="AN43" s="315"/>
      <c r="AO43" s="318"/>
      <c r="AP43" s="316"/>
      <c r="AQ43" s="318"/>
      <c r="AR43" s="314"/>
      <c r="AS43" s="314"/>
      <c r="AT43" s="314"/>
      <c r="AU43" s="301"/>
      <c r="AV43" s="300"/>
      <c r="AW43" s="89"/>
      <c r="AX43" s="89"/>
      <c r="AY43" s="89"/>
      <c r="AZ43" s="90"/>
      <c r="BA43" s="91">
        <f t="shared" si="13"/>
        <v>0</v>
      </c>
      <c r="BB43" s="477" t="str">
        <f t="shared" si="14"/>
        <v>C</v>
      </c>
      <c r="BC43" s="478">
        <f t="shared" si="15"/>
        <v>0</v>
      </c>
      <c r="BD43" s="479" t="str">
        <f t="shared" si="16"/>
        <v>C</v>
      </c>
      <c r="BE43" s="91">
        <f t="shared" si="17"/>
        <v>0</v>
      </c>
      <c r="BF43" s="92">
        <f t="shared" si="18"/>
        <v>0</v>
      </c>
      <c r="BG43" s="92">
        <f t="shared" si="19"/>
        <v>0</v>
      </c>
      <c r="BH43" s="93">
        <f t="shared" si="20"/>
        <v>0</v>
      </c>
      <c r="BI43" s="94">
        <f t="shared" si="21"/>
        <v>0</v>
      </c>
      <c r="BJ43" s="95">
        <f t="shared" si="22"/>
        <v>-5.7120500782472661</v>
      </c>
      <c r="BK43" s="96"/>
      <c r="BL43" s="97"/>
      <c r="BM43" s="321">
        <f t="shared" si="0"/>
        <v>21</v>
      </c>
      <c r="BN43" s="322">
        <f t="shared" si="1"/>
        <v>0</v>
      </c>
      <c r="BO43" s="454">
        <f t="shared" si="23"/>
        <v>0</v>
      </c>
      <c r="BP43" s="455" t="str">
        <f t="shared" si="53"/>
        <v>C</v>
      </c>
      <c r="BQ43" s="455">
        <f t="shared" si="24"/>
        <v>0</v>
      </c>
      <c r="BR43" s="456" t="str">
        <f t="shared" si="53"/>
        <v>C</v>
      </c>
      <c r="BS43" s="454">
        <f t="shared" si="25"/>
        <v>0</v>
      </c>
      <c r="BT43" s="455">
        <f t="shared" si="26"/>
        <v>0</v>
      </c>
      <c r="BU43" s="455">
        <f t="shared" si="27"/>
        <v>0</v>
      </c>
      <c r="BV43" s="456">
        <f t="shared" si="28"/>
        <v>0</v>
      </c>
      <c r="BW43" s="414">
        <f t="shared" si="29"/>
        <v>0</v>
      </c>
      <c r="BX43" s="434">
        <f t="shared" si="30"/>
        <v>0</v>
      </c>
      <c r="BY43" s="414">
        <f t="shared" si="31"/>
        <v>0</v>
      </c>
      <c r="BZ43" s="435">
        <f t="shared" si="32"/>
        <v>0</v>
      </c>
      <c r="CA43" s="436">
        <f t="shared" si="33"/>
        <v>0</v>
      </c>
      <c r="CB43" s="435">
        <f t="shared" si="34"/>
        <v>0</v>
      </c>
      <c r="CC43" s="436">
        <f t="shared" si="35"/>
        <v>0</v>
      </c>
      <c r="CD43" s="435">
        <f t="shared" si="36"/>
        <v>0</v>
      </c>
      <c r="CE43" s="436">
        <f t="shared" si="37"/>
        <v>0</v>
      </c>
      <c r="CF43" s="435">
        <f t="shared" si="38"/>
        <v>0</v>
      </c>
      <c r="CG43" s="436">
        <f t="shared" si="39"/>
        <v>0</v>
      </c>
      <c r="CH43" s="434">
        <f t="shared" si="40"/>
        <v>0</v>
      </c>
      <c r="CI43" s="414">
        <f t="shared" si="41"/>
        <v>0</v>
      </c>
      <c r="CJ43" s="435">
        <f t="shared" si="42"/>
        <v>0</v>
      </c>
      <c r="CK43" s="436">
        <f t="shared" si="43"/>
        <v>0</v>
      </c>
      <c r="CL43" s="434">
        <f t="shared" si="44"/>
        <v>0</v>
      </c>
      <c r="CM43" s="436">
        <f t="shared" si="45"/>
        <v>0</v>
      </c>
      <c r="CN43" s="435">
        <f t="shared" si="46"/>
        <v>0</v>
      </c>
      <c r="CO43" s="437">
        <f t="shared" si="47"/>
        <v>0</v>
      </c>
      <c r="CP43" s="435">
        <f t="shared" si="48"/>
        <v>0</v>
      </c>
      <c r="CQ43" s="437">
        <f t="shared" si="49"/>
        <v>0</v>
      </c>
      <c r="CR43" s="435">
        <f t="shared" si="50"/>
        <v>0</v>
      </c>
      <c r="CS43" s="436">
        <f t="shared" si="51"/>
        <v>0</v>
      </c>
      <c r="CT43" s="438">
        <f t="shared" si="52"/>
        <v>0</v>
      </c>
      <c r="CU43" s="132"/>
      <c r="CV43" s="132"/>
      <c r="CW43" s="132"/>
      <c r="CX43" s="132"/>
      <c r="CY43" s="132"/>
      <c r="CZ43" s="132"/>
      <c r="DA43" s="132"/>
      <c r="DB43" s="132"/>
      <c r="DC43" s="132"/>
      <c r="DD43" s="132"/>
      <c r="DE43" s="132"/>
      <c r="DF43" s="132"/>
      <c r="DG43" s="132"/>
      <c r="DH43" s="458">
        <v>21</v>
      </c>
      <c r="DI43" s="231">
        <f t="shared" si="3"/>
        <v>21</v>
      </c>
      <c r="DJ43" s="234">
        <f t="shared" si="4"/>
        <v>0</v>
      </c>
      <c r="DK43" s="118">
        <f t="shared" si="5"/>
        <v>0</v>
      </c>
      <c r="DL43" s="119">
        <f t="shared" si="6"/>
        <v>-5.7120500782472661</v>
      </c>
      <c r="DM43" s="150"/>
      <c r="EA43" s="133">
        <f t="shared" si="7"/>
        <v>21</v>
      </c>
      <c r="EB43" s="239">
        <f t="shared" si="8"/>
        <v>0</v>
      </c>
      <c r="EC43" s="120">
        <f t="shared" si="9"/>
        <v>0</v>
      </c>
      <c r="ED43" s="121">
        <f t="shared" si="10"/>
        <v>0</v>
      </c>
      <c r="EE43" s="104">
        <f t="shared" si="11"/>
        <v>0</v>
      </c>
    </row>
    <row r="44" spans="1:146" ht="13.2" customHeight="1" x14ac:dyDescent="0.2">
      <c r="A44" s="141">
        <v>22</v>
      </c>
      <c r="B44" s="107"/>
      <c r="C44" s="108">
        <f>アンケート集計!AH25</f>
        <v>0</v>
      </c>
      <c r="D44" s="369" t="str">
        <f t="shared" si="12"/>
        <v>C</v>
      </c>
      <c r="E44" s="144"/>
      <c r="F44" s="145"/>
      <c r="G44" s="145"/>
      <c r="H44" s="145"/>
      <c r="I44" s="250"/>
      <c r="J44" s="144"/>
      <c r="K44" s="145"/>
      <c r="L44" s="145"/>
      <c r="M44" s="276"/>
      <c r="N44" s="260"/>
      <c r="O44" s="145"/>
      <c r="P44" s="145"/>
      <c r="Q44" s="250"/>
      <c r="R44" s="275"/>
      <c r="S44" s="145"/>
      <c r="T44" s="145"/>
      <c r="U44" s="145"/>
      <c r="V44" s="276"/>
      <c r="W44" s="260"/>
      <c r="X44" s="145"/>
      <c r="Y44" s="250"/>
      <c r="Z44" s="275"/>
      <c r="AA44" s="145"/>
      <c r="AB44" s="145"/>
      <c r="AC44" s="250"/>
      <c r="AD44" s="144"/>
      <c r="AE44" s="145"/>
      <c r="AF44" s="145"/>
      <c r="AG44" s="276"/>
      <c r="AH44" s="275"/>
      <c r="AI44" s="276"/>
      <c r="AJ44" s="260"/>
      <c r="AK44" s="145"/>
      <c r="AL44" s="145"/>
      <c r="AM44" s="145"/>
      <c r="AN44" s="250"/>
      <c r="AO44" s="275"/>
      <c r="AP44" s="276"/>
      <c r="AQ44" s="275"/>
      <c r="AR44" s="145"/>
      <c r="AS44" s="145"/>
      <c r="AT44" s="145"/>
      <c r="AU44" s="272"/>
      <c r="AV44" s="258"/>
      <c r="AW44" s="110"/>
      <c r="AX44" s="110"/>
      <c r="AY44" s="110"/>
      <c r="AZ44" s="111"/>
      <c r="BA44" s="112">
        <f t="shared" si="13"/>
        <v>0</v>
      </c>
      <c r="BB44" s="368" t="str">
        <f t="shared" si="14"/>
        <v>C</v>
      </c>
      <c r="BC44" s="113">
        <f t="shared" si="15"/>
        <v>0</v>
      </c>
      <c r="BD44" s="369" t="str">
        <f t="shared" si="16"/>
        <v>C</v>
      </c>
      <c r="BE44" s="112">
        <f t="shared" si="17"/>
        <v>0</v>
      </c>
      <c r="BF44" s="113">
        <f t="shared" si="18"/>
        <v>0</v>
      </c>
      <c r="BG44" s="113">
        <f t="shared" si="19"/>
        <v>0</v>
      </c>
      <c r="BH44" s="115">
        <f t="shared" si="20"/>
        <v>0</v>
      </c>
      <c r="BI44" s="116">
        <f t="shared" si="21"/>
        <v>0</v>
      </c>
      <c r="BJ44" s="117">
        <f t="shared" si="22"/>
        <v>-5.7120500782472661</v>
      </c>
      <c r="BK44" s="96"/>
      <c r="BL44" s="97"/>
      <c r="BM44" s="106">
        <f t="shared" si="0"/>
        <v>22</v>
      </c>
      <c r="BN44" s="107">
        <f t="shared" si="1"/>
        <v>0</v>
      </c>
      <c r="BO44" s="439">
        <f t="shared" si="23"/>
        <v>0</v>
      </c>
      <c r="BP44" s="440" t="str">
        <f t="shared" si="53"/>
        <v>C</v>
      </c>
      <c r="BQ44" s="440">
        <f t="shared" si="24"/>
        <v>0</v>
      </c>
      <c r="BR44" s="441" t="str">
        <f t="shared" si="53"/>
        <v>C</v>
      </c>
      <c r="BS44" s="439">
        <f t="shared" si="25"/>
        <v>0</v>
      </c>
      <c r="BT44" s="440">
        <f t="shared" si="26"/>
        <v>0</v>
      </c>
      <c r="BU44" s="440">
        <f t="shared" si="27"/>
        <v>0</v>
      </c>
      <c r="BV44" s="441">
        <f t="shared" si="28"/>
        <v>0</v>
      </c>
      <c r="BW44" s="442">
        <f t="shared" si="29"/>
        <v>0</v>
      </c>
      <c r="BX44" s="443">
        <f t="shared" si="30"/>
        <v>0</v>
      </c>
      <c r="BY44" s="442">
        <f t="shared" si="31"/>
        <v>0</v>
      </c>
      <c r="BZ44" s="444">
        <f t="shared" si="32"/>
        <v>0</v>
      </c>
      <c r="CA44" s="445">
        <f t="shared" si="33"/>
        <v>0</v>
      </c>
      <c r="CB44" s="444">
        <f t="shared" si="34"/>
        <v>0</v>
      </c>
      <c r="CC44" s="445">
        <f t="shared" si="35"/>
        <v>0</v>
      </c>
      <c r="CD44" s="444">
        <f t="shared" si="36"/>
        <v>0</v>
      </c>
      <c r="CE44" s="445">
        <f t="shared" si="37"/>
        <v>0</v>
      </c>
      <c r="CF44" s="444">
        <f t="shared" si="38"/>
        <v>0</v>
      </c>
      <c r="CG44" s="445">
        <f t="shared" si="39"/>
        <v>0</v>
      </c>
      <c r="CH44" s="443">
        <f t="shared" si="40"/>
        <v>0</v>
      </c>
      <c r="CI44" s="442">
        <f t="shared" si="41"/>
        <v>0</v>
      </c>
      <c r="CJ44" s="444">
        <f t="shared" si="42"/>
        <v>0</v>
      </c>
      <c r="CK44" s="445">
        <f t="shared" si="43"/>
        <v>0</v>
      </c>
      <c r="CL44" s="443">
        <f t="shared" si="44"/>
        <v>0</v>
      </c>
      <c r="CM44" s="445">
        <f t="shared" si="45"/>
        <v>0</v>
      </c>
      <c r="CN44" s="444">
        <f t="shared" si="46"/>
        <v>0</v>
      </c>
      <c r="CO44" s="446">
        <f t="shared" si="47"/>
        <v>0</v>
      </c>
      <c r="CP44" s="444">
        <f t="shared" si="48"/>
        <v>0</v>
      </c>
      <c r="CQ44" s="446">
        <f t="shared" si="49"/>
        <v>0</v>
      </c>
      <c r="CR44" s="444">
        <f t="shared" si="50"/>
        <v>0</v>
      </c>
      <c r="CS44" s="445">
        <f t="shared" si="51"/>
        <v>0</v>
      </c>
      <c r="CT44" s="447">
        <f t="shared" si="52"/>
        <v>0</v>
      </c>
      <c r="CU44" s="132"/>
      <c r="CV44" s="132"/>
      <c r="CW44" s="132"/>
      <c r="CX44" s="132"/>
      <c r="CY44" s="132"/>
      <c r="CZ44" s="132"/>
      <c r="DA44" s="132"/>
      <c r="DB44" s="132"/>
      <c r="DC44" s="132"/>
      <c r="DD44" s="132"/>
      <c r="DE44" s="132"/>
      <c r="DF44" s="132"/>
      <c r="DG44" s="132"/>
      <c r="DH44" s="458">
        <v>22</v>
      </c>
      <c r="DI44" s="231">
        <f t="shared" si="3"/>
        <v>22</v>
      </c>
      <c r="DJ44" s="234">
        <f t="shared" si="4"/>
        <v>0</v>
      </c>
      <c r="DK44" s="118">
        <f t="shared" si="5"/>
        <v>0</v>
      </c>
      <c r="DL44" s="119">
        <f t="shared" si="6"/>
        <v>-5.7120500782472661</v>
      </c>
      <c r="DM44" s="150"/>
      <c r="EA44" s="133">
        <f t="shared" si="7"/>
        <v>22</v>
      </c>
      <c r="EB44" s="239">
        <f t="shared" si="8"/>
        <v>0</v>
      </c>
      <c r="EC44" s="120">
        <f t="shared" si="9"/>
        <v>0</v>
      </c>
      <c r="ED44" s="121">
        <f t="shared" si="10"/>
        <v>0</v>
      </c>
      <c r="EE44" s="104">
        <f t="shared" si="11"/>
        <v>0</v>
      </c>
    </row>
    <row r="45" spans="1:146" ht="13.2" customHeight="1" x14ac:dyDescent="0.2">
      <c r="A45" s="73">
        <v>23</v>
      </c>
      <c r="B45" s="122"/>
      <c r="C45" s="123">
        <f>アンケート集計!AH26</f>
        <v>0</v>
      </c>
      <c r="D45" s="21" t="str">
        <f t="shared" si="12"/>
        <v>C</v>
      </c>
      <c r="E45" s="148"/>
      <c r="F45" s="149"/>
      <c r="G45" s="149"/>
      <c r="H45" s="149"/>
      <c r="I45" s="251"/>
      <c r="J45" s="148"/>
      <c r="K45" s="149"/>
      <c r="L45" s="149"/>
      <c r="M45" s="278"/>
      <c r="N45" s="261"/>
      <c r="O45" s="149"/>
      <c r="P45" s="149"/>
      <c r="Q45" s="251"/>
      <c r="R45" s="277"/>
      <c r="S45" s="149"/>
      <c r="T45" s="149"/>
      <c r="U45" s="149"/>
      <c r="V45" s="278"/>
      <c r="W45" s="261"/>
      <c r="X45" s="149"/>
      <c r="Y45" s="251"/>
      <c r="Z45" s="277"/>
      <c r="AA45" s="149"/>
      <c r="AB45" s="149"/>
      <c r="AC45" s="251"/>
      <c r="AD45" s="148"/>
      <c r="AE45" s="149"/>
      <c r="AF45" s="149"/>
      <c r="AG45" s="278"/>
      <c r="AH45" s="277"/>
      <c r="AI45" s="278"/>
      <c r="AJ45" s="261"/>
      <c r="AK45" s="149"/>
      <c r="AL45" s="149"/>
      <c r="AM45" s="149"/>
      <c r="AN45" s="251"/>
      <c r="AO45" s="277"/>
      <c r="AP45" s="278"/>
      <c r="AQ45" s="277"/>
      <c r="AR45" s="149"/>
      <c r="AS45" s="149"/>
      <c r="AT45" s="149"/>
      <c r="AU45" s="274"/>
      <c r="AV45" s="259"/>
      <c r="AW45" s="125"/>
      <c r="AX45" s="125"/>
      <c r="AY45" s="125"/>
      <c r="AZ45" s="126"/>
      <c r="BA45" s="127">
        <f t="shared" si="13"/>
        <v>0</v>
      </c>
      <c r="BB45" s="22" t="str">
        <f t="shared" si="14"/>
        <v>C</v>
      </c>
      <c r="BC45" s="128">
        <f t="shared" si="15"/>
        <v>0</v>
      </c>
      <c r="BD45" s="21" t="str">
        <f t="shared" si="16"/>
        <v>C</v>
      </c>
      <c r="BE45" s="127">
        <f t="shared" si="17"/>
        <v>0</v>
      </c>
      <c r="BF45" s="128">
        <f t="shared" si="18"/>
        <v>0</v>
      </c>
      <c r="BG45" s="128">
        <f t="shared" si="19"/>
        <v>0</v>
      </c>
      <c r="BH45" s="114">
        <f t="shared" si="20"/>
        <v>0</v>
      </c>
      <c r="BI45" s="129">
        <f t="shared" si="21"/>
        <v>0</v>
      </c>
      <c r="BJ45" s="130">
        <f t="shared" si="22"/>
        <v>-5.7120500782472661</v>
      </c>
      <c r="BK45" s="96"/>
      <c r="BL45" s="97"/>
      <c r="BM45" s="57">
        <f t="shared" si="0"/>
        <v>23</v>
      </c>
      <c r="BN45" s="122">
        <f t="shared" si="1"/>
        <v>0</v>
      </c>
      <c r="BO45" s="448">
        <f t="shared" si="23"/>
        <v>0</v>
      </c>
      <c r="BP45" s="449" t="str">
        <f t="shared" si="53"/>
        <v>C</v>
      </c>
      <c r="BQ45" s="449">
        <f t="shared" si="24"/>
        <v>0</v>
      </c>
      <c r="BR45" s="450" t="str">
        <f t="shared" si="53"/>
        <v>C</v>
      </c>
      <c r="BS45" s="448">
        <f t="shared" si="25"/>
        <v>0</v>
      </c>
      <c r="BT45" s="449">
        <f t="shared" si="26"/>
        <v>0</v>
      </c>
      <c r="BU45" s="449">
        <f t="shared" si="27"/>
        <v>0</v>
      </c>
      <c r="BV45" s="450">
        <f t="shared" si="28"/>
        <v>0</v>
      </c>
      <c r="BW45" s="414">
        <f t="shared" si="29"/>
        <v>0</v>
      </c>
      <c r="BX45" s="434">
        <f t="shared" si="30"/>
        <v>0</v>
      </c>
      <c r="BY45" s="414">
        <f t="shared" si="31"/>
        <v>0</v>
      </c>
      <c r="BZ45" s="435">
        <f t="shared" si="32"/>
        <v>0</v>
      </c>
      <c r="CA45" s="436">
        <f t="shared" si="33"/>
        <v>0</v>
      </c>
      <c r="CB45" s="435">
        <f t="shared" si="34"/>
        <v>0</v>
      </c>
      <c r="CC45" s="436">
        <f t="shared" si="35"/>
        <v>0</v>
      </c>
      <c r="CD45" s="435">
        <f t="shared" si="36"/>
        <v>0</v>
      </c>
      <c r="CE45" s="436">
        <f t="shared" si="37"/>
        <v>0</v>
      </c>
      <c r="CF45" s="435">
        <f t="shared" si="38"/>
        <v>0</v>
      </c>
      <c r="CG45" s="436">
        <f t="shared" si="39"/>
        <v>0</v>
      </c>
      <c r="CH45" s="434">
        <f t="shared" si="40"/>
        <v>0</v>
      </c>
      <c r="CI45" s="414">
        <f t="shared" si="41"/>
        <v>0</v>
      </c>
      <c r="CJ45" s="435">
        <f t="shared" si="42"/>
        <v>0</v>
      </c>
      <c r="CK45" s="436">
        <f t="shared" si="43"/>
        <v>0</v>
      </c>
      <c r="CL45" s="434">
        <f t="shared" si="44"/>
        <v>0</v>
      </c>
      <c r="CM45" s="436">
        <f t="shared" si="45"/>
        <v>0</v>
      </c>
      <c r="CN45" s="435">
        <f t="shared" si="46"/>
        <v>0</v>
      </c>
      <c r="CO45" s="437">
        <f t="shared" si="47"/>
        <v>0</v>
      </c>
      <c r="CP45" s="435">
        <f t="shared" si="48"/>
        <v>0</v>
      </c>
      <c r="CQ45" s="437">
        <f t="shared" si="49"/>
        <v>0</v>
      </c>
      <c r="CR45" s="435">
        <f t="shared" si="50"/>
        <v>0</v>
      </c>
      <c r="CS45" s="436">
        <f t="shared" si="51"/>
        <v>0</v>
      </c>
      <c r="CT45" s="438">
        <f t="shared" si="52"/>
        <v>0</v>
      </c>
      <c r="CU45" s="132"/>
      <c r="CV45" s="132"/>
      <c r="CW45" s="132"/>
      <c r="CX45" s="132"/>
      <c r="CY45" s="132"/>
      <c r="CZ45" s="132"/>
      <c r="DA45" s="132"/>
      <c r="DB45" s="132"/>
      <c r="DC45" s="132"/>
      <c r="DD45" s="132"/>
      <c r="DE45" s="132"/>
      <c r="DF45" s="132"/>
      <c r="DG45" s="132"/>
      <c r="DH45" s="458">
        <v>23</v>
      </c>
      <c r="DI45" s="231">
        <f t="shared" si="3"/>
        <v>23</v>
      </c>
      <c r="DJ45" s="234">
        <f t="shared" si="4"/>
        <v>0</v>
      </c>
      <c r="DK45" s="118">
        <f t="shared" si="5"/>
        <v>0</v>
      </c>
      <c r="DL45" s="119">
        <f t="shared" si="6"/>
        <v>-5.7120500782472661</v>
      </c>
      <c r="DM45" s="150"/>
      <c r="EA45" s="133">
        <f t="shared" si="7"/>
        <v>23</v>
      </c>
      <c r="EB45" s="239">
        <f t="shared" si="8"/>
        <v>0</v>
      </c>
      <c r="EC45" s="120">
        <f t="shared" si="9"/>
        <v>0</v>
      </c>
      <c r="ED45" s="121">
        <f t="shared" si="10"/>
        <v>0</v>
      </c>
      <c r="EE45" s="104">
        <f t="shared" si="11"/>
        <v>0</v>
      </c>
    </row>
    <row r="46" spans="1:146" ht="13.2" customHeight="1" x14ac:dyDescent="0.2">
      <c r="A46" s="141">
        <v>24</v>
      </c>
      <c r="B46" s="107"/>
      <c r="C46" s="108">
        <f>アンケート集計!AH27</f>
        <v>0</v>
      </c>
      <c r="D46" s="369" t="str">
        <f t="shared" si="12"/>
        <v>C</v>
      </c>
      <c r="E46" s="144"/>
      <c r="F46" s="145"/>
      <c r="G46" s="145"/>
      <c r="H46" s="145"/>
      <c r="I46" s="250"/>
      <c r="J46" s="144"/>
      <c r="K46" s="145"/>
      <c r="L46" s="145"/>
      <c r="M46" s="276"/>
      <c r="N46" s="260"/>
      <c r="O46" s="145"/>
      <c r="P46" s="145"/>
      <c r="Q46" s="250"/>
      <c r="R46" s="275"/>
      <c r="S46" s="145"/>
      <c r="T46" s="145"/>
      <c r="U46" s="145"/>
      <c r="V46" s="276"/>
      <c r="W46" s="260"/>
      <c r="X46" s="145"/>
      <c r="Y46" s="250"/>
      <c r="Z46" s="275"/>
      <c r="AA46" s="145"/>
      <c r="AB46" s="145"/>
      <c r="AC46" s="250"/>
      <c r="AD46" s="144"/>
      <c r="AE46" s="145"/>
      <c r="AF46" s="145"/>
      <c r="AG46" s="276"/>
      <c r="AH46" s="275"/>
      <c r="AI46" s="276"/>
      <c r="AJ46" s="260"/>
      <c r="AK46" s="145"/>
      <c r="AL46" s="145"/>
      <c r="AM46" s="145"/>
      <c r="AN46" s="250"/>
      <c r="AO46" s="275"/>
      <c r="AP46" s="276"/>
      <c r="AQ46" s="275"/>
      <c r="AR46" s="145"/>
      <c r="AS46" s="145"/>
      <c r="AT46" s="145"/>
      <c r="AU46" s="272"/>
      <c r="AV46" s="258"/>
      <c r="AW46" s="110"/>
      <c r="AX46" s="110"/>
      <c r="AY46" s="110"/>
      <c r="AZ46" s="111"/>
      <c r="BA46" s="112">
        <f t="shared" si="13"/>
        <v>0</v>
      </c>
      <c r="BB46" s="368" t="str">
        <f t="shared" si="14"/>
        <v>C</v>
      </c>
      <c r="BC46" s="113">
        <f t="shared" si="15"/>
        <v>0</v>
      </c>
      <c r="BD46" s="369" t="str">
        <f t="shared" si="16"/>
        <v>C</v>
      </c>
      <c r="BE46" s="112">
        <f t="shared" si="17"/>
        <v>0</v>
      </c>
      <c r="BF46" s="113">
        <f t="shared" si="18"/>
        <v>0</v>
      </c>
      <c r="BG46" s="113">
        <f t="shared" si="19"/>
        <v>0</v>
      </c>
      <c r="BH46" s="115">
        <f t="shared" si="20"/>
        <v>0</v>
      </c>
      <c r="BI46" s="116">
        <f t="shared" si="21"/>
        <v>0</v>
      </c>
      <c r="BJ46" s="117">
        <f t="shared" si="22"/>
        <v>-5.7120500782472661</v>
      </c>
      <c r="BK46" s="96"/>
      <c r="BL46" s="97"/>
      <c r="BM46" s="106">
        <f t="shared" si="0"/>
        <v>24</v>
      </c>
      <c r="BN46" s="107">
        <f t="shared" si="1"/>
        <v>0</v>
      </c>
      <c r="BO46" s="439">
        <f t="shared" si="23"/>
        <v>0</v>
      </c>
      <c r="BP46" s="440" t="str">
        <f t="shared" si="53"/>
        <v>C</v>
      </c>
      <c r="BQ46" s="440">
        <f t="shared" si="24"/>
        <v>0</v>
      </c>
      <c r="BR46" s="441" t="str">
        <f t="shared" si="53"/>
        <v>C</v>
      </c>
      <c r="BS46" s="439">
        <f t="shared" si="25"/>
        <v>0</v>
      </c>
      <c r="BT46" s="440">
        <f t="shared" si="26"/>
        <v>0</v>
      </c>
      <c r="BU46" s="440">
        <f t="shared" si="27"/>
        <v>0</v>
      </c>
      <c r="BV46" s="441">
        <f t="shared" si="28"/>
        <v>0</v>
      </c>
      <c r="BW46" s="442">
        <f t="shared" si="29"/>
        <v>0</v>
      </c>
      <c r="BX46" s="443">
        <f t="shared" si="30"/>
        <v>0</v>
      </c>
      <c r="BY46" s="442">
        <f t="shared" si="31"/>
        <v>0</v>
      </c>
      <c r="BZ46" s="444">
        <f t="shared" si="32"/>
        <v>0</v>
      </c>
      <c r="CA46" s="445">
        <f t="shared" si="33"/>
        <v>0</v>
      </c>
      <c r="CB46" s="444">
        <f t="shared" si="34"/>
        <v>0</v>
      </c>
      <c r="CC46" s="445">
        <f t="shared" si="35"/>
        <v>0</v>
      </c>
      <c r="CD46" s="444">
        <f t="shared" si="36"/>
        <v>0</v>
      </c>
      <c r="CE46" s="445">
        <f t="shared" si="37"/>
        <v>0</v>
      </c>
      <c r="CF46" s="444">
        <f t="shared" si="38"/>
        <v>0</v>
      </c>
      <c r="CG46" s="445">
        <f t="shared" si="39"/>
        <v>0</v>
      </c>
      <c r="CH46" s="443">
        <f t="shared" si="40"/>
        <v>0</v>
      </c>
      <c r="CI46" s="442">
        <f t="shared" si="41"/>
        <v>0</v>
      </c>
      <c r="CJ46" s="444">
        <f t="shared" si="42"/>
        <v>0</v>
      </c>
      <c r="CK46" s="445">
        <f t="shared" si="43"/>
        <v>0</v>
      </c>
      <c r="CL46" s="443">
        <f t="shared" si="44"/>
        <v>0</v>
      </c>
      <c r="CM46" s="445">
        <f t="shared" si="45"/>
        <v>0</v>
      </c>
      <c r="CN46" s="444">
        <f t="shared" si="46"/>
        <v>0</v>
      </c>
      <c r="CO46" s="446">
        <f t="shared" si="47"/>
        <v>0</v>
      </c>
      <c r="CP46" s="444">
        <f t="shared" si="48"/>
        <v>0</v>
      </c>
      <c r="CQ46" s="446">
        <f t="shared" si="49"/>
        <v>0</v>
      </c>
      <c r="CR46" s="444">
        <f t="shared" si="50"/>
        <v>0</v>
      </c>
      <c r="CS46" s="445">
        <f t="shared" si="51"/>
        <v>0</v>
      </c>
      <c r="CT46" s="447">
        <f t="shared" si="52"/>
        <v>0</v>
      </c>
      <c r="CU46" s="132"/>
      <c r="CV46" s="132"/>
      <c r="CW46" s="132"/>
      <c r="CX46" s="132"/>
      <c r="CY46" s="132"/>
      <c r="CZ46" s="132"/>
      <c r="DA46" s="132"/>
      <c r="DB46" s="132"/>
      <c r="DC46" s="132"/>
      <c r="DD46" s="132"/>
      <c r="DE46" s="132"/>
      <c r="DF46" s="132"/>
      <c r="DG46" s="132"/>
      <c r="DH46" s="458">
        <v>24</v>
      </c>
      <c r="DI46" s="231">
        <f t="shared" si="3"/>
        <v>24</v>
      </c>
      <c r="DJ46" s="234">
        <f t="shared" si="4"/>
        <v>0</v>
      </c>
      <c r="DK46" s="118">
        <f t="shared" si="5"/>
        <v>0</v>
      </c>
      <c r="DL46" s="119">
        <f t="shared" si="6"/>
        <v>-5.7120500782472661</v>
      </c>
      <c r="DM46" s="150"/>
      <c r="EA46" s="133">
        <f t="shared" si="7"/>
        <v>24</v>
      </c>
      <c r="EB46" s="239">
        <f t="shared" si="8"/>
        <v>0</v>
      </c>
      <c r="EC46" s="120">
        <f t="shared" si="9"/>
        <v>0</v>
      </c>
      <c r="ED46" s="121">
        <f t="shared" si="10"/>
        <v>0</v>
      </c>
      <c r="EE46" s="104">
        <f t="shared" si="11"/>
        <v>0</v>
      </c>
    </row>
    <row r="47" spans="1:146" ht="13.2" customHeight="1" x14ac:dyDescent="0.2">
      <c r="A47" s="73">
        <v>25</v>
      </c>
      <c r="B47" s="122"/>
      <c r="C47" s="123">
        <f>アンケート集計!AH28</f>
        <v>0</v>
      </c>
      <c r="D47" s="21" t="str">
        <f t="shared" si="12"/>
        <v>C</v>
      </c>
      <c r="E47" s="148"/>
      <c r="F47" s="149"/>
      <c r="G47" s="149"/>
      <c r="H47" s="149"/>
      <c r="I47" s="251"/>
      <c r="J47" s="148"/>
      <c r="K47" s="149"/>
      <c r="L47" s="149"/>
      <c r="M47" s="278"/>
      <c r="N47" s="261"/>
      <c r="O47" s="149"/>
      <c r="P47" s="149"/>
      <c r="Q47" s="251"/>
      <c r="R47" s="277"/>
      <c r="S47" s="149"/>
      <c r="T47" s="149"/>
      <c r="U47" s="149"/>
      <c r="V47" s="278"/>
      <c r="W47" s="261"/>
      <c r="X47" s="149"/>
      <c r="Y47" s="251"/>
      <c r="Z47" s="277"/>
      <c r="AA47" s="149"/>
      <c r="AB47" s="149"/>
      <c r="AC47" s="251"/>
      <c r="AD47" s="148"/>
      <c r="AE47" s="149"/>
      <c r="AF47" s="149"/>
      <c r="AG47" s="278"/>
      <c r="AH47" s="277"/>
      <c r="AI47" s="278"/>
      <c r="AJ47" s="261"/>
      <c r="AK47" s="149"/>
      <c r="AL47" s="149"/>
      <c r="AM47" s="149"/>
      <c r="AN47" s="251"/>
      <c r="AO47" s="277"/>
      <c r="AP47" s="278"/>
      <c r="AQ47" s="277"/>
      <c r="AR47" s="149"/>
      <c r="AS47" s="149"/>
      <c r="AT47" s="149"/>
      <c r="AU47" s="274"/>
      <c r="AV47" s="259"/>
      <c r="AW47" s="125"/>
      <c r="AX47" s="125"/>
      <c r="AY47" s="125"/>
      <c r="AZ47" s="126"/>
      <c r="BA47" s="127">
        <f t="shared" si="13"/>
        <v>0</v>
      </c>
      <c r="BB47" s="22" t="str">
        <f t="shared" si="14"/>
        <v>C</v>
      </c>
      <c r="BC47" s="128">
        <f t="shared" si="15"/>
        <v>0</v>
      </c>
      <c r="BD47" s="21" t="str">
        <f t="shared" si="16"/>
        <v>C</v>
      </c>
      <c r="BE47" s="127">
        <f t="shared" si="17"/>
        <v>0</v>
      </c>
      <c r="BF47" s="128">
        <f t="shared" si="18"/>
        <v>0</v>
      </c>
      <c r="BG47" s="128">
        <f t="shared" si="19"/>
        <v>0</v>
      </c>
      <c r="BH47" s="114">
        <f t="shared" si="20"/>
        <v>0</v>
      </c>
      <c r="BI47" s="129">
        <f t="shared" si="21"/>
        <v>0</v>
      </c>
      <c r="BJ47" s="130">
        <f t="shared" si="22"/>
        <v>-5.7120500782472661</v>
      </c>
      <c r="BK47" s="96"/>
      <c r="BL47" s="97"/>
      <c r="BM47" s="57">
        <f t="shared" si="0"/>
        <v>25</v>
      </c>
      <c r="BN47" s="122">
        <f t="shared" si="1"/>
        <v>0</v>
      </c>
      <c r="BO47" s="448">
        <f t="shared" si="23"/>
        <v>0</v>
      </c>
      <c r="BP47" s="449" t="str">
        <f t="shared" si="53"/>
        <v>C</v>
      </c>
      <c r="BQ47" s="449">
        <f t="shared" si="24"/>
        <v>0</v>
      </c>
      <c r="BR47" s="450" t="str">
        <f t="shared" si="53"/>
        <v>C</v>
      </c>
      <c r="BS47" s="448">
        <f t="shared" si="25"/>
        <v>0</v>
      </c>
      <c r="BT47" s="449">
        <f t="shared" si="26"/>
        <v>0</v>
      </c>
      <c r="BU47" s="449">
        <f t="shared" si="27"/>
        <v>0</v>
      </c>
      <c r="BV47" s="450">
        <f t="shared" si="28"/>
        <v>0</v>
      </c>
      <c r="BW47" s="414">
        <f t="shared" si="29"/>
        <v>0</v>
      </c>
      <c r="BX47" s="434">
        <f t="shared" si="30"/>
        <v>0</v>
      </c>
      <c r="BY47" s="414">
        <f t="shared" si="31"/>
        <v>0</v>
      </c>
      <c r="BZ47" s="435">
        <f t="shared" si="32"/>
        <v>0</v>
      </c>
      <c r="CA47" s="436">
        <f t="shared" si="33"/>
        <v>0</v>
      </c>
      <c r="CB47" s="435">
        <f t="shared" si="34"/>
        <v>0</v>
      </c>
      <c r="CC47" s="436">
        <f t="shared" si="35"/>
        <v>0</v>
      </c>
      <c r="CD47" s="435">
        <f t="shared" si="36"/>
        <v>0</v>
      </c>
      <c r="CE47" s="436">
        <f t="shared" si="37"/>
        <v>0</v>
      </c>
      <c r="CF47" s="435">
        <f t="shared" si="38"/>
        <v>0</v>
      </c>
      <c r="CG47" s="436">
        <f t="shared" si="39"/>
        <v>0</v>
      </c>
      <c r="CH47" s="434">
        <f t="shared" si="40"/>
        <v>0</v>
      </c>
      <c r="CI47" s="414">
        <f t="shared" si="41"/>
        <v>0</v>
      </c>
      <c r="CJ47" s="435">
        <f t="shared" si="42"/>
        <v>0</v>
      </c>
      <c r="CK47" s="436">
        <f t="shared" si="43"/>
        <v>0</v>
      </c>
      <c r="CL47" s="434">
        <f t="shared" si="44"/>
        <v>0</v>
      </c>
      <c r="CM47" s="436">
        <f t="shared" si="45"/>
        <v>0</v>
      </c>
      <c r="CN47" s="435">
        <f t="shared" si="46"/>
        <v>0</v>
      </c>
      <c r="CO47" s="437">
        <f t="shared" si="47"/>
        <v>0</v>
      </c>
      <c r="CP47" s="435">
        <f t="shared" si="48"/>
        <v>0</v>
      </c>
      <c r="CQ47" s="437">
        <f t="shared" si="49"/>
        <v>0</v>
      </c>
      <c r="CR47" s="435">
        <f t="shared" si="50"/>
        <v>0</v>
      </c>
      <c r="CS47" s="436">
        <f t="shared" si="51"/>
        <v>0</v>
      </c>
      <c r="CT47" s="438">
        <f t="shared" si="52"/>
        <v>0</v>
      </c>
      <c r="CU47" s="132"/>
      <c r="CV47" s="132"/>
      <c r="CW47" s="132"/>
      <c r="CX47" s="132"/>
      <c r="CY47" s="132"/>
      <c r="CZ47" s="132"/>
      <c r="DA47" s="132"/>
      <c r="DB47" s="132"/>
      <c r="DC47" s="132"/>
      <c r="DD47" s="132"/>
      <c r="DE47" s="132"/>
      <c r="DF47" s="132"/>
      <c r="DG47" s="132"/>
      <c r="DH47" s="458">
        <v>25</v>
      </c>
      <c r="DI47" s="231">
        <f t="shared" si="3"/>
        <v>25</v>
      </c>
      <c r="DJ47" s="234">
        <f t="shared" si="4"/>
        <v>0</v>
      </c>
      <c r="DK47" s="118">
        <f t="shared" si="5"/>
        <v>0</v>
      </c>
      <c r="DL47" s="119">
        <f t="shared" si="6"/>
        <v>-5.7120500782472661</v>
      </c>
      <c r="DM47" s="150"/>
      <c r="EA47" s="133">
        <f t="shared" si="7"/>
        <v>25</v>
      </c>
      <c r="EB47" s="239">
        <f t="shared" si="8"/>
        <v>0</v>
      </c>
      <c r="EC47" s="120">
        <f t="shared" si="9"/>
        <v>0</v>
      </c>
      <c r="ED47" s="121">
        <f t="shared" si="10"/>
        <v>0</v>
      </c>
      <c r="EE47" s="104">
        <f t="shared" si="11"/>
        <v>0</v>
      </c>
    </row>
    <row r="48" spans="1:146" ht="13.2" customHeight="1" x14ac:dyDescent="0.2">
      <c r="A48" s="141">
        <v>26</v>
      </c>
      <c r="B48" s="107"/>
      <c r="C48" s="108">
        <f>アンケート集計!AH29</f>
        <v>0</v>
      </c>
      <c r="D48" s="369" t="str">
        <f t="shared" si="12"/>
        <v>C</v>
      </c>
      <c r="E48" s="144"/>
      <c r="F48" s="145"/>
      <c r="G48" s="145"/>
      <c r="H48" s="145"/>
      <c r="I48" s="250"/>
      <c r="J48" s="144"/>
      <c r="K48" s="145"/>
      <c r="L48" s="145"/>
      <c r="M48" s="276"/>
      <c r="N48" s="260"/>
      <c r="O48" s="145"/>
      <c r="P48" s="145"/>
      <c r="Q48" s="250"/>
      <c r="R48" s="275"/>
      <c r="S48" s="145"/>
      <c r="T48" s="145"/>
      <c r="U48" s="145"/>
      <c r="V48" s="276"/>
      <c r="W48" s="260"/>
      <c r="X48" s="145"/>
      <c r="Y48" s="250"/>
      <c r="Z48" s="275"/>
      <c r="AA48" s="145"/>
      <c r="AB48" s="145"/>
      <c r="AC48" s="250"/>
      <c r="AD48" s="144"/>
      <c r="AE48" s="145"/>
      <c r="AF48" s="145"/>
      <c r="AG48" s="276"/>
      <c r="AH48" s="275"/>
      <c r="AI48" s="276"/>
      <c r="AJ48" s="260"/>
      <c r="AK48" s="145"/>
      <c r="AL48" s="145"/>
      <c r="AM48" s="145"/>
      <c r="AN48" s="250"/>
      <c r="AO48" s="275"/>
      <c r="AP48" s="276"/>
      <c r="AQ48" s="275"/>
      <c r="AR48" s="145"/>
      <c r="AS48" s="145"/>
      <c r="AT48" s="145"/>
      <c r="AU48" s="272"/>
      <c r="AV48" s="258"/>
      <c r="AW48" s="110"/>
      <c r="AX48" s="110"/>
      <c r="AY48" s="110"/>
      <c r="AZ48" s="111"/>
      <c r="BA48" s="112">
        <f t="shared" si="13"/>
        <v>0</v>
      </c>
      <c r="BB48" s="368" t="str">
        <f t="shared" si="14"/>
        <v>C</v>
      </c>
      <c r="BC48" s="113">
        <f t="shared" si="15"/>
        <v>0</v>
      </c>
      <c r="BD48" s="369" t="str">
        <f t="shared" si="16"/>
        <v>C</v>
      </c>
      <c r="BE48" s="112">
        <f t="shared" si="17"/>
        <v>0</v>
      </c>
      <c r="BF48" s="113">
        <f t="shared" si="18"/>
        <v>0</v>
      </c>
      <c r="BG48" s="113">
        <f t="shared" si="19"/>
        <v>0</v>
      </c>
      <c r="BH48" s="115">
        <f t="shared" si="20"/>
        <v>0</v>
      </c>
      <c r="BI48" s="116">
        <f t="shared" si="21"/>
        <v>0</v>
      </c>
      <c r="BJ48" s="117">
        <f t="shared" si="22"/>
        <v>-5.7120500782472661</v>
      </c>
      <c r="BK48" s="96"/>
      <c r="BL48" s="97"/>
      <c r="BM48" s="106">
        <f t="shared" si="0"/>
        <v>26</v>
      </c>
      <c r="BN48" s="107">
        <f t="shared" si="1"/>
        <v>0</v>
      </c>
      <c r="BO48" s="439">
        <f t="shared" si="23"/>
        <v>0</v>
      </c>
      <c r="BP48" s="440" t="str">
        <f t="shared" si="53"/>
        <v>C</v>
      </c>
      <c r="BQ48" s="440">
        <f t="shared" si="24"/>
        <v>0</v>
      </c>
      <c r="BR48" s="441" t="str">
        <f t="shared" si="53"/>
        <v>C</v>
      </c>
      <c r="BS48" s="439">
        <f t="shared" si="25"/>
        <v>0</v>
      </c>
      <c r="BT48" s="440">
        <f t="shared" si="26"/>
        <v>0</v>
      </c>
      <c r="BU48" s="440">
        <f t="shared" si="27"/>
        <v>0</v>
      </c>
      <c r="BV48" s="441">
        <f t="shared" si="28"/>
        <v>0</v>
      </c>
      <c r="BW48" s="442">
        <f t="shared" si="29"/>
        <v>0</v>
      </c>
      <c r="BX48" s="443">
        <f t="shared" si="30"/>
        <v>0</v>
      </c>
      <c r="BY48" s="442">
        <f t="shared" si="31"/>
        <v>0</v>
      </c>
      <c r="BZ48" s="444">
        <f t="shared" si="32"/>
        <v>0</v>
      </c>
      <c r="CA48" s="445">
        <f t="shared" si="33"/>
        <v>0</v>
      </c>
      <c r="CB48" s="444">
        <f t="shared" si="34"/>
        <v>0</v>
      </c>
      <c r="CC48" s="445">
        <f t="shared" si="35"/>
        <v>0</v>
      </c>
      <c r="CD48" s="444">
        <f t="shared" si="36"/>
        <v>0</v>
      </c>
      <c r="CE48" s="445">
        <f t="shared" si="37"/>
        <v>0</v>
      </c>
      <c r="CF48" s="444">
        <f t="shared" si="38"/>
        <v>0</v>
      </c>
      <c r="CG48" s="445">
        <f t="shared" si="39"/>
        <v>0</v>
      </c>
      <c r="CH48" s="443">
        <f t="shared" si="40"/>
        <v>0</v>
      </c>
      <c r="CI48" s="442">
        <f t="shared" si="41"/>
        <v>0</v>
      </c>
      <c r="CJ48" s="444">
        <f t="shared" si="42"/>
        <v>0</v>
      </c>
      <c r="CK48" s="445">
        <f t="shared" si="43"/>
        <v>0</v>
      </c>
      <c r="CL48" s="443">
        <f t="shared" si="44"/>
        <v>0</v>
      </c>
      <c r="CM48" s="445">
        <f t="shared" si="45"/>
        <v>0</v>
      </c>
      <c r="CN48" s="444">
        <f t="shared" si="46"/>
        <v>0</v>
      </c>
      <c r="CO48" s="446">
        <f t="shared" si="47"/>
        <v>0</v>
      </c>
      <c r="CP48" s="444">
        <f t="shared" si="48"/>
        <v>0</v>
      </c>
      <c r="CQ48" s="446">
        <f t="shared" si="49"/>
        <v>0</v>
      </c>
      <c r="CR48" s="444">
        <f t="shared" si="50"/>
        <v>0</v>
      </c>
      <c r="CS48" s="445">
        <f t="shared" si="51"/>
        <v>0</v>
      </c>
      <c r="CT48" s="447">
        <f t="shared" si="52"/>
        <v>0</v>
      </c>
      <c r="CU48" s="132"/>
      <c r="CV48" s="132"/>
      <c r="CW48" s="132"/>
      <c r="CX48" s="132"/>
      <c r="CY48" s="132"/>
      <c r="CZ48" s="132"/>
      <c r="DA48" s="132"/>
      <c r="DB48" s="132"/>
      <c r="DC48" s="132"/>
      <c r="DD48" s="132"/>
      <c r="DE48" s="132"/>
      <c r="DF48" s="132"/>
      <c r="DG48" s="132"/>
      <c r="DH48" s="458">
        <v>26</v>
      </c>
      <c r="DI48" s="231">
        <f t="shared" si="3"/>
        <v>26</v>
      </c>
      <c r="DJ48" s="234">
        <f t="shared" si="4"/>
        <v>0</v>
      </c>
      <c r="DK48" s="118">
        <f t="shared" si="5"/>
        <v>0</v>
      </c>
      <c r="DL48" s="119">
        <f t="shared" si="6"/>
        <v>-5.7120500782472661</v>
      </c>
      <c r="DM48" s="150"/>
      <c r="EA48" s="133">
        <f t="shared" si="7"/>
        <v>26</v>
      </c>
      <c r="EB48" s="239">
        <f t="shared" si="8"/>
        <v>0</v>
      </c>
      <c r="EC48" s="120">
        <f t="shared" si="9"/>
        <v>0</v>
      </c>
      <c r="ED48" s="121">
        <f t="shared" si="10"/>
        <v>0</v>
      </c>
      <c r="EE48" s="104">
        <f t="shared" si="11"/>
        <v>0</v>
      </c>
    </row>
    <row r="49" spans="1:135" ht="13.2" customHeight="1" x14ac:dyDescent="0.2">
      <c r="A49" s="73">
        <v>27</v>
      </c>
      <c r="B49" s="122"/>
      <c r="C49" s="123">
        <f>アンケート集計!AH30</f>
        <v>0</v>
      </c>
      <c r="D49" s="21" t="str">
        <f t="shared" si="12"/>
        <v>C</v>
      </c>
      <c r="E49" s="148"/>
      <c r="F49" s="149"/>
      <c r="G49" s="149"/>
      <c r="H49" s="149"/>
      <c r="I49" s="251"/>
      <c r="J49" s="148"/>
      <c r="K49" s="149"/>
      <c r="L49" s="149"/>
      <c r="M49" s="278"/>
      <c r="N49" s="261"/>
      <c r="O49" s="149"/>
      <c r="P49" s="149"/>
      <c r="Q49" s="251"/>
      <c r="R49" s="277"/>
      <c r="S49" s="149"/>
      <c r="T49" s="149"/>
      <c r="U49" s="149"/>
      <c r="V49" s="278"/>
      <c r="W49" s="261"/>
      <c r="X49" s="149"/>
      <c r="Y49" s="251"/>
      <c r="Z49" s="277"/>
      <c r="AA49" s="149"/>
      <c r="AB49" s="149"/>
      <c r="AC49" s="251"/>
      <c r="AD49" s="148"/>
      <c r="AE49" s="149"/>
      <c r="AF49" s="149"/>
      <c r="AG49" s="278"/>
      <c r="AH49" s="277"/>
      <c r="AI49" s="278"/>
      <c r="AJ49" s="261"/>
      <c r="AK49" s="149"/>
      <c r="AL49" s="149"/>
      <c r="AM49" s="149"/>
      <c r="AN49" s="251"/>
      <c r="AO49" s="277"/>
      <c r="AP49" s="278"/>
      <c r="AQ49" s="277"/>
      <c r="AR49" s="149"/>
      <c r="AS49" s="149"/>
      <c r="AT49" s="149"/>
      <c r="AU49" s="274"/>
      <c r="AV49" s="259"/>
      <c r="AW49" s="125"/>
      <c r="AX49" s="125"/>
      <c r="AY49" s="125"/>
      <c r="AZ49" s="126"/>
      <c r="BA49" s="127">
        <f t="shared" si="13"/>
        <v>0</v>
      </c>
      <c r="BB49" s="22" t="str">
        <f t="shared" si="14"/>
        <v>C</v>
      </c>
      <c r="BC49" s="128">
        <f t="shared" si="15"/>
        <v>0</v>
      </c>
      <c r="BD49" s="21" t="str">
        <f t="shared" si="16"/>
        <v>C</v>
      </c>
      <c r="BE49" s="127">
        <f t="shared" si="17"/>
        <v>0</v>
      </c>
      <c r="BF49" s="128">
        <f t="shared" si="18"/>
        <v>0</v>
      </c>
      <c r="BG49" s="128">
        <f t="shared" si="19"/>
        <v>0</v>
      </c>
      <c r="BH49" s="114">
        <f t="shared" si="20"/>
        <v>0</v>
      </c>
      <c r="BI49" s="129">
        <f t="shared" si="21"/>
        <v>0</v>
      </c>
      <c r="BJ49" s="130">
        <f t="shared" si="22"/>
        <v>-5.7120500782472661</v>
      </c>
      <c r="BK49" s="96"/>
      <c r="BL49" s="97"/>
      <c r="BM49" s="57">
        <f t="shared" si="0"/>
        <v>27</v>
      </c>
      <c r="BN49" s="122">
        <f t="shared" si="1"/>
        <v>0</v>
      </c>
      <c r="BO49" s="448">
        <f t="shared" si="23"/>
        <v>0</v>
      </c>
      <c r="BP49" s="449" t="str">
        <f t="shared" si="53"/>
        <v>C</v>
      </c>
      <c r="BQ49" s="449">
        <f t="shared" si="24"/>
        <v>0</v>
      </c>
      <c r="BR49" s="450" t="str">
        <f t="shared" si="53"/>
        <v>C</v>
      </c>
      <c r="BS49" s="448">
        <f t="shared" si="25"/>
        <v>0</v>
      </c>
      <c r="BT49" s="449">
        <f t="shared" si="26"/>
        <v>0</v>
      </c>
      <c r="BU49" s="449">
        <f t="shared" si="27"/>
        <v>0</v>
      </c>
      <c r="BV49" s="450">
        <f t="shared" si="28"/>
        <v>0</v>
      </c>
      <c r="BW49" s="414">
        <f t="shared" si="29"/>
        <v>0</v>
      </c>
      <c r="BX49" s="434">
        <f t="shared" si="30"/>
        <v>0</v>
      </c>
      <c r="BY49" s="414">
        <f t="shared" si="31"/>
        <v>0</v>
      </c>
      <c r="BZ49" s="435">
        <f t="shared" si="32"/>
        <v>0</v>
      </c>
      <c r="CA49" s="436">
        <f t="shared" si="33"/>
        <v>0</v>
      </c>
      <c r="CB49" s="435">
        <f t="shared" si="34"/>
        <v>0</v>
      </c>
      <c r="CC49" s="436">
        <f t="shared" si="35"/>
        <v>0</v>
      </c>
      <c r="CD49" s="435">
        <f t="shared" si="36"/>
        <v>0</v>
      </c>
      <c r="CE49" s="436">
        <f t="shared" si="37"/>
        <v>0</v>
      </c>
      <c r="CF49" s="435">
        <f t="shared" si="38"/>
        <v>0</v>
      </c>
      <c r="CG49" s="436">
        <f t="shared" si="39"/>
        <v>0</v>
      </c>
      <c r="CH49" s="434">
        <f t="shared" si="40"/>
        <v>0</v>
      </c>
      <c r="CI49" s="414">
        <f t="shared" si="41"/>
        <v>0</v>
      </c>
      <c r="CJ49" s="435">
        <f t="shared" si="42"/>
        <v>0</v>
      </c>
      <c r="CK49" s="436">
        <f t="shared" si="43"/>
        <v>0</v>
      </c>
      <c r="CL49" s="434">
        <f t="shared" si="44"/>
        <v>0</v>
      </c>
      <c r="CM49" s="436">
        <f t="shared" si="45"/>
        <v>0</v>
      </c>
      <c r="CN49" s="435">
        <f t="shared" si="46"/>
        <v>0</v>
      </c>
      <c r="CO49" s="437">
        <f t="shared" si="47"/>
        <v>0</v>
      </c>
      <c r="CP49" s="435">
        <f t="shared" si="48"/>
        <v>0</v>
      </c>
      <c r="CQ49" s="437">
        <f t="shared" si="49"/>
        <v>0</v>
      </c>
      <c r="CR49" s="435">
        <f t="shared" si="50"/>
        <v>0</v>
      </c>
      <c r="CS49" s="436">
        <f t="shared" si="51"/>
        <v>0</v>
      </c>
      <c r="CT49" s="438">
        <f t="shared" si="52"/>
        <v>0</v>
      </c>
      <c r="CU49" s="132"/>
      <c r="CV49" s="132"/>
      <c r="CW49" s="132"/>
      <c r="CX49" s="132"/>
      <c r="CY49" s="132"/>
      <c r="CZ49" s="132"/>
      <c r="DA49" s="132"/>
      <c r="DB49" s="132"/>
      <c r="DC49" s="132"/>
      <c r="DD49" s="132"/>
      <c r="DE49" s="132"/>
      <c r="DF49" s="132"/>
      <c r="DG49" s="132"/>
      <c r="DH49" s="458">
        <v>27</v>
      </c>
      <c r="DI49" s="231">
        <f t="shared" si="3"/>
        <v>27</v>
      </c>
      <c r="DJ49" s="234">
        <f t="shared" si="4"/>
        <v>0</v>
      </c>
      <c r="DK49" s="118">
        <f t="shared" si="5"/>
        <v>0</v>
      </c>
      <c r="DL49" s="119">
        <f t="shared" si="6"/>
        <v>-5.7120500782472661</v>
      </c>
      <c r="DM49" s="150"/>
      <c r="EA49" s="133">
        <f t="shared" si="7"/>
        <v>27</v>
      </c>
      <c r="EB49" s="239">
        <f t="shared" si="8"/>
        <v>0</v>
      </c>
      <c r="EC49" s="120">
        <f t="shared" si="9"/>
        <v>0</v>
      </c>
      <c r="ED49" s="121">
        <f t="shared" si="10"/>
        <v>0</v>
      </c>
      <c r="EE49" s="104">
        <f t="shared" si="11"/>
        <v>0</v>
      </c>
    </row>
    <row r="50" spans="1:135" ht="13.2" customHeight="1" x14ac:dyDescent="0.2">
      <c r="A50" s="141">
        <v>28</v>
      </c>
      <c r="B50" s="107"/>
      <c r="C50" s="108">
        <f>アンケート集計!AH31</f>
        <v>0</v>
      </c>
      <c r="D50" s="369" t="str">
        <f t="shared" si="12"/>
        <v>C</v>
      </c>
      <c r="E50" s="144"/>
      <c r="F50" s="145"/>
      <c r="G50" s="145"/>
      <c r="H50" s="145"/>
      <c r="I50" s="250"/>
      <c r="J50" s="144"/>
      <c r="K50" s="145"/>
      <c r="L50" s="145"/>
      <c r="M50" s="276"/>
      <c r="N50" s="260"/>
      <c r="O50" s="145"/>
      <c r="P50" s="145"/>
      <c r="Q50" s="250"/>
      <c r="R50" s="275"/>
      <c r="S50" s="145"/>
      <c r="T50" s="145"/>
      <c r="U50" s="145"/>
      <c r="V50" s="276"/>
      <c r="W50" s="260"/>
      <c r="X50" s="145"/>
      <c r="Y50" s="250"/>
      <c r="Z50" s="275"/>
      <c r="AA50" s="145"/>
      <c r="AB50" s="145"/>
      <c r="AC50" s="250"/>
      <c r="AD50" s="144"/>
      <c r="AE50" s="145"/>
      <c r="AF50" s="145"/>
      <c r="AG50" s="276"/>
      <c r="AH50" s="275"/>
      <c r="AI50" s="276"/>
      <c r="AJ50" s="260"/>
      <c r="AK50" s="145"/>
      <c r="AL50" s="145"/>
      <c r="AM50" s="145"/>
      <c r="AN50" s="250"/>
      <c r="AO50" s="275"/>
      <c r="AP50" s="276"/>
      <c r="AQ50" s="275"/>
      <c r="AR50" s="145"/>
      <c r="AS50" s="145"/>
      <c r="AT50" s="145"/>
      <c r="AU50" s="272"/>
      <c r="AV50" s="258"/>
      <c r="AW50" s="110"/>
      <c r="AX50" s="110"/>
      <c r="AY50" s="110"/>
      <c r="AZ50" s="111"/>
      <c r="BA50" s="112">
        <f t="shared" si="13"/>
        <v>0</v>
      </c>
      <c r="BB50" s="368" t="str">
        <f t="shared" si="14"/>
        <v>C</v>
      </c>
      <c r="BC50" s="113">
        <f t="shared" si="15"/>
        <v>0</v>
      </c>
      <c r="BD50" s="369" t="str">
        <f t="shared" si="16"/>
        <v>C</v>
      </c>
      <c r="BE50" s="112">
        <f t="shared" si="17"/>
        <v>0</v>
      </c>
      <c r="BF50" s="113">
        <f t="shared" si="18"/>
        <v>0</v>
      </c>
      <c r="BG50" s="113">
        <f t="shared" si="19"/>
        <v>0</v>
      </c>
      <c r="BH50" s="115">
        <f t="shared" si="20"/>
        <v>0</v>
      </c>
      <c r="BI50" s="116">
        <f t="shared" si="21"/>
        <v>0</v>
      </c>
      <c r="BJ50" s="117">
        <f t="shared" si="22"/>
        <v>-5.7120500782472661</v>
      </c>
      <c r="BK50" s="96"/>
      <c r="BL50" s="97"/>
      <c r="BM50" s="106">
        <f t="shared" si="0"/>
        <v>28</v>
      </c>
      <c r="BN50" s="107">
        <f t="shared" si="1"/>
        <v>0</v>
      </c>
      <c r="BO50" s="439">
        <f t="shared" si="23"/>
        <v>0</v>
      </c>
      <c r="BP50" s="440" t="str">
        <f t="shared" si="53"/>
        <v>C</v>
      </c>
      <c r="BQ50" s="440">
        <f t="shared" si="24"/>
        <v>0</v>
      </c>
      <c r="BR50" s="441" t="str">
        <f t="shared" si="53"/>
        <v>C</v>
      </c>
      <c r="BS50" s="439">
        <f t="shared" si="25"/>
        <v>0</v>
      </c>
      <c r="BT50" s="440">
        <f t="shared" si="26"/>
        <v>0</v>
      </c>
      <c r="BU50" s="440">
        <f t="shared" si="27"/>
        <v>0</v>
      </c>
      <c r="BV50" s="441">
        <f t="shared" si="28"/>
        <v>0</v>
      </c>
      <c r="BW50" s="442">
        <f t="shared" si="29"/>
        <v>0</v>
      </c>
      <c r="BX50" s="443">
        <f t="shared" si="30"/>
        <v>0</v>
      </c>
      <c r="BY50" s="442">
        <f t="shared" si="31"/>
        <v>0</v>
      </c>
      <c r="BZ50" s="444">
        <f t="shared" si="32"/>
        <v>0</v>
      </c>
      <c r="CA50" s="445">
        <f t="shared" si="33"/>
        <v>0</v>
      </c>
      <c r="CB50" s="444">
        <f t="shared" si="34"/>
        <v>0</v>
      </c>
      <c r="CC50" s="445">
        <f t="shared" si="35"/>
        <v>0</v>
      </c>
      <c r="CD50" s="444">
        <f t="shared" si="36"/>
        <v>0</v>
      </c>
      <c r="CE50" s="445">
        <f t="shared" si="37"/>
        <v>0</v>
      </c>
      <c r="CF50" s="444">
        <f t="shared" si="38"/>
        <v>0</v>
      </c>
      <c r="CG50" s="445">
        <f t="shared" si="39"/>
        <v>0</v>
      </c>
      <c r="CH50" s="443">
        <f t="shared" si="40"/>
        <v>0</v>
      </c>
      <c r="CI50" s="442">
        <f t="shared" si="41"/>
        <v>0</v>
      </c>
      <c r="CJ50" s="444">
        <f t="shared" si="42"/>
        <v>0</v>
      </c>
      <c r="CK50" s="445">
        <f t="shared" si="43"/>
        <v>0</v>
      </c>
      <c r="CL50" s="443">
        <f t="shared" si="44"/>
        <v>0</v>
      </c>
      <c r="CM50" s="445">
        <f t="shared" si="45"/>
        <v>0</v>
      </c>
      <c r="CN50" s="444">
        <f t="shared" si="46"/>
        <v>0</v>
      </c>
      <c r="CO50" s="446">
        <f t="shared" si="47"/>
        <v>0</v>
      </c>
      <c r="CP50" s="444">
        <f t="shared" si="48"/>
        <v>0</v>
      </c>
      <c r="CQ50" s="446">
        <f t="shared" si="49"/>
        <v>0</v>
      </c>
      <c r="CR50" s="444">
        <f t="shared" si="50"/>
        <v>0</v>
      </c>
      <c r="CS50" s="445">
        <f t="shared" si="51"/>
        <v>0</v>
      </c>
      <c r="CT50" s="447">
        <f t="shared" si="52"/>
        <v>0</v>
      </c>
      <c r="CU50" s="132"/>
      <c r="CV50" s="132"/>
      <c r="CW50" s="132"/>
      <c r="CX50" s="132"/>
      <c r="CY50" s="132"/>
      <c r="CZ50" s="132"/>
      <c r="DA50" s="132"/>
      <c r="DB50" s="132"/>
      <c r="DC50" s="132"/>
      <c r="DD50" s="132"/>
      <c r="DE50" s="132"/>
      <c r="DF50" s="132"/>
      <c r="DG50" s="132"/>
      <c r="DH50" s="458">
        <v>28</v>
      </c>
      <c r="DI50" s="231">
        <f t="shared" si="3"/>
        <v>28</v>
      </c>
      <c r="DJ50" s="234">
        <f t="shared" si="4"/>
        <v>0</v>
      </c>
      <c r="DK50" s="118">
        <f t="shared" si="5"/>
        <v>0</v>
      </c>
      <c r="DL50" s="119">
        <f t="shared" si="6"/>
        <v>-5.7120500782472661</v>
      </c>
      <c r="DM50" s="150"/>
      <c r="DN50" s="152"/>
      <c r="DO50" s="150"/>
      <c r="DP50" s="150"/>
      <c r="DQ50" s="150"/>
      <c r="DR50" s="150"/>
      <c r="DS50" s="150"/>
      <c r="EA50" s="133">
        <f t="shared" si="7"/>
        <v>28</v>
      </c>
      <c r="EB50" s="239">
        <f t="shared" si="8"/>
        <v>0</v>
      </c>
      <c r="EC50" s="120">
        <f t="shared" si="9"/>
        <v>0</v>
      </c>
      <c r="ED50" s="121">
        <f t="shared" si="10"/>
        <v>0</v>
      </c>
      <c r="EE50" s="104">
        <f t="shared" si="11"/>
        <v>0</v>
      </c>
    </row>
    <row r="51" spans="1:135" ht="13.2" customHeight="1" x14ac:dyDescent="0.2">
      <c r="A51" s="73">
        <v>29</v>
      </c>
      <c r="B51" s="122"/>
      <c r="C51" s="123">
        <f>アンケート集計!AH32</f>
        <v>0</v>
      </c>
      <c r="D51" s="21" t="str">
        <f t="shared" si="12"/>
        <v>C</v>
      </c>
      <c r="E51" s="148"/>
      <c r="F51" s="149"/>
      <c r="G51" s="149"/>
      <c r="H51" s="149"/>
      <c r="I51" s="251"/>
      <c r="J51" s="148"/>
      <c r="K51" s="149"/>
      <c r="L51" s="149"/>
      <c r="M51" s="278"/>
      <c r="N51" s="261"/>
      <c r="O51" s="149"/>
      <c r="P51" s="149"/>
      <c r="Q51" s="251"/>
      <c r="R51" s="277"/>
      <c r="S51" s="149"/>
      <c r="T51" s="149"/>
      <c r="U51" s="149"/>
      <c r="V51" s="278"/>
      <c r="W51" s="261"/>
      <c r="X51" s="149"/>
      <c r="Y51" s="251"/>
      <c r="Z51" s="277"/>
      <c r="AA51" s="149"/>
      <c r="AB51" s="149"/>
      <c r="AC51" s="251"/>
      <c r="AD51" s="148"/>
      <c r="AE51" s="149"/>
      <c r="AF51" s="149"/>
      <c r="AG51" s="278"/>
      <c r="AH51" s="277"/>
      <c r="AI51" s="278"/>
      <c r="AJ51" s="261"/>
      <c r="AK51" s="149"/>
      <c r="AL51" s="149"/>
      <c r="AM51" s="149"/>
      <c r="AN51" s="251"/>
      <c r="AO51" s="277"/>
      <c r="AP51" s="278"/>
      <c r="AQ51" s="277"/>
      <c r="AR51" s="149"/>
      <c r="AS51" s="149"/>
      <c r="AT51" s="149"/>
      <c r="AU51" s="274"/>
      <c r="AV51" s="259"/>
      <c r="AW51" s="125"/>
      <c r="AX51" s="125"/>
      <c r="AY51" s="125"/>
      <c r="AZ51" s="126"/>
      <c r="BA51" s="127">
        <f t="shared" si="13"/>
        <v>0</v>
      </c>
      <c r="BB51" s="22" t="str">
        <f t="shared" si="14"/>
        <v>C</v>
      </c>
      <c r="BC51" s="128">
        <f t="shared" si="15"/>
        <v>0</v>
      </c>
      <c r="BD51" s="21" t="str">
        <f t="shared" si="16"/>
        <v>C</v>
      </c>
      <c r="BE51" s="127">
        <f t="shared" si="17"/>
        <v>0</v>
      </c>
      <c r="BF51" s="128">
        <f t="shared" si="18"/>
        <v>0</v>
      </c>
      <c r="BG51" s="128">
        <f t="shared" si="19"/>
        <v>0</v>
      </c>
      <c r="BH51" s="114">
        <f t="shared" si="20"/>
        <v>0</v>
      </c>
      <c r="BI51" s="129">
        <f t="shared" si="21"/>
        <v>0</v>
      </c>
      <c r="BJ51" s="130">
        <f t="shared" si="22"/>
        <v>-5.7120500782472661</v>
      </c>
      <c r="BK51" s="96"/>
      <c r="BL51" s="97"/>
      <c r="BM51" s="57">
        <f t="shared" si="0"/>
        <v>29</v>
      </c>
      <c r="BN51" s="122">
        <f t="shared" si="1"/>
        <v>0</v>
      </c>
      <c r="BO51" s="448">
        <f t="shared" si="23"/>
        <v>0</v>
      </c>
      <c r="BP51" s="449" t="str">
        <f t="shared" si="53"/>
        <v>C</v>
      </c>
      <c r="BQ51" s="449">
        <f t="shared" si="24"/>
        <v>0</v>
      </c>
      <c r="BR51" s="450" t="str">
        <f t="shared" si="53"/>
        <v>C</v>
      </c>
      <c r="BS51" s="448">
        <f t="shared" si="25"/>
        <v>0</v>
      </c>
      <c r="BT51" s="449">
        <f t="shared" si="26"/>
        <v>0</v>
      </c>
      <c r="BU51" s="449">
        <f t="shared" si="27"/>
        <v>0</v>
      </c>
      <c r="BV51" s="450">
        <f t="shared" si="28"/>
        <v>0</v>
      </c>
      <c r="BW51" s="414">
        <f t="shared" si="29"/>
        <v>0</v>
      </c>
      <c r="BX51" s="434">
        <f t="shared" si="30"/>
        <v>0</v>
      </c>
      <c r="BY51" s="414">
        <f t="shared" si="31"/>
        <v>0</v>
      </c>
      <c r="BZ51" s="435">
        <f t="shared" si="32"/>
        <v>0</v>
      </c>
      <c r="CA51" s="436">
        <f t="shared" si="33"/>
        <v>0</v>
      </c>
      <c r="CB51" s="435">
        <f t="shared" si="34"/>
        <v>0</v>
      </c>
      <c r="CC51" s="436">
        <f t="shared" si="35"/>
        <v>0</v>
      </c>
      <c r="CD51" s="435">
        <f t="shared" si="36"/>
        <v>0</v>
      </c>
      <c r="CE51" s="436">
        <f t="shared" si="37"/>
        <v>0</v>
      </c>
      <c r="CF51" s="435">
        <f t="shared" si="38"/>
        <v>0</v>
      </c>
      <c r="CG51" s="436">
        <f t="shared" si="39"/>
        <v>0</v>
      </c>
      <c r="CH51" s="434">
        <f t="shared" si="40"/>
        <v>0</v>
      </c>
      <c r="CI51" s="414">
        <f t="shared" si="41"/>
        <v>0</v>
      </c>
      <c r="CJ51" s="435">
        <f t="shared" si="42"/>
        <v>0</v>
      </c>
      <c r="CK51" s="436">
        <f t="shared" si="43"/>
        <v>0</v>
      </c>
      <c r="CL51" s="434">
        <f t="shared" si="44"/>
        <v>0</v>
      </c>
      <c r="CM51" s="436">
        <f t="shared" si="45"/>
        <v>0</v>
      </c>
      <c r="CN51" s="435">
        <f t="shared" si="46"/>
        <v>0</v>
      </c>
      <c r="CO51" s="437">
        <f t="shared" si="47"/>
        <v>0</v>
      </c>
      <c r="CP51" s="435">
        <f t="shared" si="48"/>
        <v>0</v>
      </c>
      <c r="CQ51" s="437">
        <f t="shared" si="49"/>
        <v>0</v>
      </c>
      <c r="CR51" s="435">
        <f t="shared" si="50"/>
        <v>0</v>
      </c>
      <c r="CS51" s="436">
        <f t="shared" si="51"/>
        <v>0</v>
      </c>
      <c r="CT51" s="438">
        <f t="shared" si="52"/>
        <v>0</v>
      </c>
      <c r="CU51" s="132"/>
      <c r="CV51" s="132"/>
      <c r="CW51" s="132"/>
      <c r="CX51" s="132"/>
      <c r="CY51" s="132"/>
      <c r="CZ51" s="132"/>
      <c r="DA51" s="132"/>
      <c r="DB51" s="132"/>
      <c r="DC51" s="132"/>
      <c r="DD51" s="132"/>
      <c r="DE51" s="132"/>
      <c r="DF51" s="132"/>
      <c r="DG51" s="132"/>
      <c r="DH51" s="458">
        <v>29</v>
      </c>
      <c r="DI51" s="231">
        <f t="shared" si="3"/>
        <v>29</v>
      </c>
      <c r="DJ51" s="234">
        <f t="shared" si="4"/>
        <v>0</v>
      </c>
      <c r="DK51" s="118">
        <f t="shared" si="5"/>
        <v>0</v>
      </c>
      <c r="DL51" s="119">
        <f t="shared" si="6"/>
        <v>-5.7120500782472661</v>
      </c>
      <c r="DM51" s="150"/>
      <c r="DN51" s="136"/>
      <c r="DO51" s="150"/>
      <c r="DP51" s="150"/>
      <c r="DQ51" s="150"/>
      <c r="DR51" s="150"/>
      <c r="DS51" s="150"/>
      <c r="EA51" s="133">
        <f t="shared" si="7"/>
        <v>29</v>
      </c>
      <c r="EB51" s="239">
        <f t="shared" si="8"/>
        <v>0</v>
      </c>
      <c r="EC51" s="120">
        <f t="shared" si="9"/>
        <v>0</v>
      </c>
      <c r="ED51" s="121">
        <f t="shared" si="10"/>
        <v>0</v>
      </c>
      <c r="EE51" s="104">
        <f t="shared" si="11"/>
        <v>0</v>
      </c>
    </row>
    <row r="52" spans="1:135" ht="13.2" customHeight="1" thickBot="1" x14ac:dyDescent="0.25">
      <c r="A52" s="160">
        <v>30</v>
      </c>
      <c r="B52" s="142"/>
      <c r="C52" s="143">
        <f>アンケート集計!AH33</f>
        <v>0</v>
      </c>
      <c r="D52" s="374" t="str">
        <f t="shared" si="12"/>
        <v>C</v>
      </c>
      <c r="E52" s="163"/>
      <c r="F52" s="164"/>
      <c r="G52" s="164"/>
      <c r="H52" s="164"/>
      <c r="I52" s="252"/>
      <c r="J52" s="163"/>
      <c r="K52" s="164"/>
      <c r="L52" s="164"/>
      <c r="M52" s="280"/>
      <c r="N52" s="262"/>
      <c r="O52" s="164"/>
      <c r="P52" s="164"/>
      <c r="Q52" s="252"/>
      <c r="R52" s="279"/>
      <c r="S52" s="164"/>
      <c r="T52" s="164"/>
      <c r="U52" s="164"/>
      <c r="V52" s="280"/>
      <c r="W52" s="262"/>
      <c r="X52" s="164"/>
      <c r="Y52" s="252"/>
      <c r="Z52" s="279"/>
      <c r="AA52" s="164"/>
      <c r="AB52" s="164"/>
      <c r="AC52" s="252"/>
      <c r="AD52" s="163"/>
      <c r="AE52" s="164"/>
      <c r="AF52" s="164"/>
      <c r="AG52" s="280"/>
      <c r="AH52" s="279"/>
      <c r="AI52" s="280"/>
      <c r="AJ52" s="262"/>
      <c r="AK52" s="164"/>
      <c r="AL52" s="164"/>
      <c r="AM52" s="164"/>
      <c r="AN52" s="252"/>
      <c r="AO52" s="279"/>
      <c r="AP52" s="280"/>
      <c r="AQ52" s="279"/>
      <c r="AR52" s="164"/>
      <c r="AS52" s="164"/>
      <c r="AT52" s="164"/>
      <c r="AU52" s="280"/>
      <c r="AV52" s="262"/>
      <c r="AW52" s="164"/>
      <c r="AX52" s="164"/>
      <c r="AY52" s="164"/>
      <c r="AZ52" s="320"/>
      <c r="BA52" s="372">
        <f t="shared" si="13"/>
        <v>0</v>
      </c>
      <c r="BB52" s="370" t="str">
        <f t="shared" si="14"/>
        <v>C</v>
      </c>
      <c r="BC52" s="166">
        <f t="shared" si="15"/>
        <v>0</v>
      </c>
      <c r="BD52" s="371" t="str">
        <f t="shared" si="16"/>
        <v>C</v>
      </c>
      <c r="BE52" s="372">
        <f t="shared" si="17"/>
        <v>0</v>
      </c>
      <c r="BF52" s="373">
        <f t="shared" si="18"/>
        <v>0</v>
      </c>
      <c r="BG52" s="373">
        <f t="shared" si="19"/>
        <v>0</v>
      </c>
      <c r="BH52" s="375">
        <f t="shared" si="20"/>
        <v>0</v>
      </c>
      <c r="BI52" s="376">
        <f t="shared" si="21"/>
        <v>0</v>
      </c>
      <c r="BJ52" s="151">
        <f t="shared" si="22"/>
        <v>-5.7120500782472661</v>
      </c>
      <c r="BK52" s="96"/>
      <c r="BL52" s="97"/>
      <c r="BM52" s="160">
        <f t="shared" si="0"/>
        <v>30</v>
      </c>
      <c r="BN52" s="161">
        <f t="shared" si="1"/>
        <v>0</v>
      </c>
      <c r="BO52" s="451">
        <f t="shared" si="23"/>
        <v>0</v>
      </c>
      <c r="BP52" s="452" t="str">
        <f t="shared" si="53"/>
        <v>C</v>
      </c>
      <c r="BQ52" s="452">
        <f t="shared" si="24"/>
        <v>0</v>
      </c>
      <c r="BR52" s="453" t="str">
        <f t="shared" si="53"/>
        <v>C</v>
      </c>
      <c r="BS52" s="451">
        <f t="shared" si="25"/>
        <v>0</v>
      </c>
      <c r="BT52" s="452">
        <f t="shared" si="26"/>
        <v>0</v>
      </c>
      <c r="BU52" s="452">
        <f t="shared" si="27"/>
        <v>0</v>
      </c>
      <c r="BV52" s="453">
        <f t="shared" si="28"/>
        <v>0</v>
      </c>
      <c r="BW52" s="468">
        <f t="shared" si="29"/>
        <v>0</v>
      </c>
      <c r="BX52" s="469">
        <f t="shared" si="30"/>
        <v>0</v>
      </c>
      <c r="BY52" s="468">
        <f t="shared" si="31"/>
        <v>0</v>
      </c>
      <c r="BZ52" s="470">
        <f t="shared" si="32"/>
        <v>0</v>
      </c>
      <c r="CA52" s="471">
        <f t="shared" si="33"/>
        <v>0</v>
      </c>
      <c r="CB52" s="470">
        <f t="shared" si="34"/>
        <v>0</v>
      </c>
      <c r="CC52" s="471">
        <f t="shared" si="35"/>
        <v>0</v>
      </c>
      <c r="CD52" s="470">
        <f t="shared" si="36"/>
        <v>0</v>
      </c>
      <c r="CE52" s="471">
        <f t="shared" si="37"/>
        <v>0</v>
      </c>
      <c r="CF52" s="470">
        <f t="shared" si="38"/>
        <v>0</v>
      </c>
      <c r="CG52" s="471">
        <f t="shared" si="39"/>
        <v>0</v>
      </c>
      <c r="CH52" s="469">
        <f t="shared" si="40"/>
        <v>0</v>
      </c>
      <c r="CI52" s="468">
        <f t="shared" si="41"/>
        <v>0</v>
      </c>
      <c r="CJ52" s="470">
        <f t="shared" si="42"/>
        <v>0</v>
      </c>
      <c r="CK52" s="471">
        <f t="shared" si="43"/>
        <v>0</v>
      </c>
      <c r="CL52" s="469">
        <f t="shared" si="44"/>
        <v>0</v>
      </c>
      <c r="CM52" s="471">
        <f t="shared" si="45"/>
        <v>0</v>
      </c>
      <c r="CN52" s="470">
        <f t="shared" si="46"/>
        <v>0</v>
      </c>
      <c r="CO52" s="472">
        <f t="shared" si="47"/>
        <v>0</v>
      </c>
      <c r="CP52" s="470">
        <f t="shared" si="48"/>
        <v>0</v>
      </c>
      <c r="CQ52" s="472">
        <f t="shared" si="49"/>
        <v>0</v>
      </c>
      <c r="CR52" s="470">
        <f t="shared" si="50"/>
        <v>0</v>
      </c>
      <c r="CS52" s="471">
        <f t="shared" si="51"/>
        <v>0</v>
      </c>
      <c r="CT52" s="473">
        <f t="shared" si="52"/>
        <v>0</v>
      </c>
      <c r="CU52" s="132"/>
      <c r="CV52" s="132"/>
      <c r="CW52" s="132"/>
      <c r="CX52" s="132"/>
      <c r="CY52" s="132"/>
      <c r="CZ52" s="132"/>
      <c r="DA52" s="132"/>
      <c r="DB52" s="132"/>
      <c r="DC52" s="132"/>
      <c r="DD52" s="132"/>
      <c r="DE52" s="132"/>
      <c r="DF52" s="132"/>
      <c r="DG52" s="132"/>
      <c r="DH52" s="458">
        <v>30</v>
      </c>
      <c r="DI52" s="231">
        <f t="shared" si="3"/>
        <v>30</v>
      </c>
      <c r="DJ52" s="234">
        <f t="shared" si="4"/>
        <v>0</v>
      </c>
      <c r="DK52" s="118">
        <f t="shared" si="5"/>
        <v>0</v>
      </c>
      <c r="DL52" s="119">
        <f t="shared" si="6"/>
        <v>-5.7120500782472661</v>
      </c>
      <c r="DM52" s="150"/>
      <c r="DN52" s="155"/>
      <c r="DO52" s="155"/>
      <c r="DP52" s="156"/>
      <c r="DQ52" s="134"/>
      <c r="DR52" s="134"/>
      <c r="DS52" s="134"/>
      <c r="DT52" s="134"/>
      <c r="DU52" s="132"/>
      <c r="DV52" s="134"/>
      <c r="DW52" s="134"/>
      <c r="DX52" s="134"/>
      <c r="DY52" s="134"/>
      <c r="EA52" s="133">
        <f t="shared" si="7"/>
        <v>30</v>
      </c>
      <c r="EB52" s="239">
        <f t="shared" si="8"/>
        <v>0</v>
      </c>
      <c r="EC52" s="120">
        <f t="shared" si="9"/>
        <v>0</v>
      </c>
      <c r="ED52" s="121">
        <f t="shared" si="10"/>
        <v>0</v>
      </c>
      <c r="EE52" s="104">
        <f t="shared" si="11"/>
        <v>0</v>
      </c>
    </row>
    <row r="53" spans="1:135" ht="13.2" customHeight="1" x14ac:dyDescent="0.2">
      <c r="A53" s="311">
        <v>31</v>
      </c>
      <c r="B53" s="85"/>
      <c r="C53" s="86">
        <f>アンケート集計!AH34</f>
        <v>0</v>
      </c>
      <c r="D53" s="241" t="str">
        <f t="shared" si="12"/>
        <v>C</v>
      </c>
      <c r="E53" s="313"/>
      <c r="F53" s="314"/>
      <c r="G53" s="314"/>
      <c r="H53" s="314"/>
      <c r="I53" s="315"/>
      <c r="J53" s="313"/>
      <c r="K53" s="314"/>
      <c r="L53" s="314"/>
      <c r="M53" s="316"/>
      <c r="N53" s="317"/>
      <c r="O53" s="314"/>
      <c r="P53" s="314"/>
      <c r="Q53" s="315"/>
      <c r="R53" s="318"/>
      <c r="S53" s="314"/>
      <c r="T53" s="314"/>
      <c r="U53" s="314"/>
      <c r="V53" s="316"/>
      <c r="W53" s="317"/>
      <c r="X53" s="314"/>
      <c r="Y53" s="315"/>
      <c r="Z53" s="318"/>
      <c r="AA53" s="314"/>
      <c r="AB53" s="314"/>
      <c r="AC53" s="315"/>
      <c r="AD53" s="313"/>
      <c r="AE53" s="314"/>
      <c r="AF53" s="314"/>
      <c r="AG53" s="316"/>
      <c r="AH53" s="318"/>
      <c r="AI53" s="316"/>
      <c r="AJ53" s="317"/>
      <c r="AK53" s="314"/>
      <c r="AL53" s="314"/>
      <c r="AM53" s="314"/>
      <c r="AN53" s="315"/>
      <c r="AO53" s="318"/>
      <c r="AP53" s="316"/>
      <c r="AQ53" s="318"/>
      <c r="AR53" s="314"/>
      <c r="AS53" s="314"/>
      <c r="AT53" s="314"/>
      <c r="AU53" s="301"/>
      <c r="AV53" s="300"/>
      <c r="AW53" s="89"/>
      <c r="AX53" s="89"/>
      <c r="AY53" s="89"/>
      <c r="AZ53" s="90"/>
      <c r="BA53" s="91">
        <f t="shared" si="13"/>
        <v>0</v>
      </c>
      <c r="BB53" s="477" t="str">
        <f t="shared" si="14"/>
        <v>C</v>
      </c>
      <c r="BC53" s="478">
        <f t="shared" si="15"/>
        <v>0</v>
      </c>
      <c r="BD53" s="479" t="str">
        <f t="shared" si="16"/>
        <v>C</v>
      </c>
      <c r="BE53" s="91">
        <f t="shared" si="17"/>
        <v>0</v>
      </c>
      <c r="BF53" s="92">
        <f t="shared" si="18"/>
        <v>0</v>
      </c>
      <c r="BG53" s="92">
        <f t="shared" si="19"/>
        <v>0</v>
      </c>
      <c r="BH53" s="93">
        <f t="shared" si="20"/>
        <v>0</v>
      </c>
      <c r="BI53" s="94">
        <f t="shared" si="21"/>
        <v>0</v>
      </c>
      <c r="BJ53" s="95">
        <f t="shared" si="22"/>
        <v>-5.7120500782472661</v>
      </c>
      <c r="BK53" s="96"/>
      <c r="BL53" s="97"/>
      <c r="BM53" s="321">
        <f t="shared" si="0"/>
        <v>31</v>
      </c>
      <c r="BN53" s="322">
        <f t="shared" si="1"/>
        <v>0</v>
      </c>
      <c r="BO53" s="454">
        <f t="shared" si="23"/>
        <v>0</v>
      </c>
      <c r="BP53" s="455" t="str">
        <f t="shared" si="53"/>
        <v>C</v>
      </c>
      <c r="BQ53" s="455">
        <f t="shared" si="24"/>
        <v>0</v>
      </c>
      <c r="BR53" s="456" t="str">
        <f t="shared" si="53"/>
        <v>C</v>
      </c>
      <c r="BS53" s="454">
        <f t="shared" si="25"/>
        <v>0</v>
      </c>
      <c r="BT53" s="455">
        <f t="shared" si="26"/>
        <v>0</v>
      </c>
      <c r="BU53" s="455">
        <f t="shared" si="27"/>
        <v>0</v>
      </c>
      <c r="BV53" s="456">
        <f t="shared" si="28"/>
        <v>0</v>
      </c>
      <c r="BW53" s="414">
        <f t="shared" si="29"/>
        <v>0</v>
      </c>
      <c r="BX53" s="434">
        <f t="shared" si="30"/>
        <v>0</v>
      </c>
      <c r="BY53" s="414">
        <f t="shared" si="31"/>
        <v>0</v>
      </c>
      <c r="BZ53" s="435">
        <f t="shared" si="32"/>
        <v>0</v>
      </c>
      <c r="CA53" s="436">
        <f t="shared" si="33"/>
        <v>0</v>
      </c>
      <c r="CB53" s="435">
        <f t="shared" si="34"/>
        <v>0</v>
      </c>
      <c r="CC53" s="436">
        <f t="shared" si="35"/>
        <v>0</v>
      </c>
      <c r="CD53" s="435">
        <f t="shared" si="36"/>
        <v>0</v>
      </c>
      <c r="CE53" s="436">
        <f t="shared" si="37"/>
        <v>0</v>
      </c>
      <c r="CF53" s="435">
        <f t="shared" si="38"/>
        <v>0</v>
      </c>
      <c r="CG53" s="436">
        <f t="shared" si="39"/>
        <v>0</v>
      </c>
      <c r="CH53" s="434">
        <f t="shared" si="40"/>
        <v>0</v>
      </c>
      <c r="CI53" s="414">
        <f t="shared" si="41"/>
        <v>0</v>
      </c>
      <c r="CJ53" s="435">
        <f t="shared" si="42"/>
        <v>0</v>
      </c>
      <c r="CK53" s="436">
        <f t="shared" si="43"/>
        <v>0</v>
      </c>
      <c r="CL53" s="434">
        <f t="shared" si="44"/>
        <v>0</v>
      </c>
      <c r="CM53" s="436">
        <f t="shared" si="45"/>
        <v>0</v>
      </c>
      <c r="CN53" s="435">
        <f t="shared" si="46"/>
        <v>0</v>
      </c>
      <c r="CO53" s="437">
        <f t="shared" si="47"/>
        <v>0</v>
      </c>
      <c r="CP53" s="435">
        <f t="shared" si="48"/>
        <v>0</v>
      </c>
      <c r="CQ53" s="437">
        <f t="shared" si="49"/>
        <v>0</v>
      </c>
      <c r="CR53" s="435">
        <f t="shared" si="50"/>
        <v>0</v>
      </c>
      <c r="CS53" s="436">
        <f t="shared" si="51"/>
        <v>0</v>
      </c>
      <c r="CT53" s="438">
        <f t="shared" si="52"/>
        <v>0</v>
      </c>
      <c r="CU53" s="132"/>
      <c r="CV53" s="132"/>
      <c r="CW53" s="132"/>
      <c r="CX53" s="132"/>
      <c r="CY53" s="132"/>
      <c r="CZ53" s="132"/>
      <c r="DA53" s="132"/>
      <c r="DB53" s="132"/>
      <c r="DC53" s="132"/>
      <c r="DD53" s="132"/>
      <c r="DE53" s="132"/>
      <c r="DF53" s="132"/>
      <c r="DG53" s="132"/>
      <c r="DH53" s="458">
        <v>31</v>
      </c>
      <c r="DI53" s="231">
        <f t="shared" si="3"/>
        <v>31</v>
      </c>
      <c r="DJ53" s="234">
        <f t="shared" si="4"/>
        <v>0</v>
      </c>
      <c r="DK53" s="118">
        <f t="shared" si="5"/>
        <v>0</v>
      </c>
      <c r="DL53" s="119">
        <f t="shared" si="6"/>
        <v>-5.7120500782472661</v>
      </c>
      <c r="DM53" s="150"/>
      <c r="DN53" s="157"/>
      <c r="DO53" s="157"/>
      <c r="DP53" s="134"/>
      <c r="DQ53" s="158"/>
      <c r="DR53" s="158"/>
      <c r="DS53" s="158"/>
      <c r="DT53" s="158"/>
      <c r="DU53" s="159"/>
      <c r="DV53" s="137"/>
      <c r="DW53" s="137"/>
      <c r="DX53" s="137"/>
      <c r="DY53" s="137"/>
      <c r="EA53" s="133">
        <f t="shared" si="7"/>
        <v>31</v>
      </c>
      <c r="EB53" s="239">
        <f t="shared" si="8"/>
        <v>0</v>
      </c>
      <c r="EC53" s="120">
        <f t="shared" si="9"/>
        <v>0</v>
      </c>
      <c r="ED53" s="121">
        <f t="shared" si="10"/>
        <v>0</v>
      </c>
      <c r="EE53" s="104">
        <f t="shared" si="11"/>
        <v>0</v>
      </c>
    </row>
    <row r="54" spans="1:135" ht="13.2" customHeight="1" x14ac:dyDescent="0.2">
      <c r="A54" s="141">
        <v>32</v>
      </c>
      <c r="B54" s="107"/>
      <c r="C54" s="108">
        <f>アンケート集計!AH35</f>
        <v>0</v>
      </c>
      <c r="D54" s="369" t="str">
        <f t="shared" si="12"/>
        <v>C</v>
      </c>
      <c r="E54" s="144"/>
      <c r="F54" s="145"/>
      <c r="G54" s="145"/>
      <c r="H54" s="145"/>
      <c r="I54" s="250"/>
      <c r="J54" s="144"/>
      <c r="K54" s="145"/>
      <c r="L54" s="145"/>
      <c r="M54" s="276"/>
      <c r="N54" s="260"/>
      <c r="O54" s="145"/>
      <c r="P54" s="145"/>
      <c r="Q54" s="250"/>
      <c r="R54" s="275"/>
      <c r="S54" s="145"/>
      <c r="T54" s="145"/>
      <c r="U54" s="145"/>
      <c r="V54" s="276"/>
      <c r="W54" s="260"/>
      <c r="X54" s="145"/>
      <c r="Y54" s="250"/>
      <c r="Z54" s="275"/>
      <c r="AA54" s="145"/>
      <c r="AB54" s="145"/>
      <c r="AC54" s="250"/>
      <c r="AD54" s="144"/>
      <c r="AE54" s="145"/>
      <c r="AF54" s="145"/>
      <c r="AG54" s="276"/>
      <c r="AH54" s="275"/>
      <c r="AI54" s="276"/>
      <c r="AJ54" s="260"/>
      <c r="AK54" s="145"/>
      <c r="AL54" s="145"/>
      <c r="AM54" s="145"/>
      <c r="AN54" s="250"/>
      <c r="AO54" s="275"/>
      <c r="AP54" s="276"/>
      <c r="AQ54" s="275"/>
      <c r="AR54" s="145"/>
      <c r="AS54" s="145"/>
      <c r="AT54" s="145"/>
      <c r="AU54" s="272"/>
      <c r="AV54" s="258"/>
      <c r="AW54" s="110"/>
      <c r="AX54" s="110"/>
      <c r="AY54" s="110"/>
      <c r="AZ54" s="111"/>
      <c r="BA54" s="112">
        <f t="shared" si="13"/>
        <v>0</v>
      </c>
      <c r="BB54" s="368" t="str">
        <f t="shared" si="14"/>
        <v>C</v>
      </c>
      <c r="BC54" s="113">
        <f t="shared" si="15"/>
        <v>0</v>
      </c>
      <c r="BD54" s="369" t="str">
        <f t="shared" si="16"/>
        <v>C</v>
      </c>
      <c r="BE54" s="112">
        <f t="shared" si="17"/>
        <v>0</v>
      </c>
      <c r="BF54" s="113">
        <f t="shared" si="18"/>
        <v>0</v>
      </c>
      <c r="BG54" s="113">
        <f t="shared" si="19"/>
        <v>0</v>
      </c>
      <c r="BH54" s="115">
        <f t="shared" si="20"/>
        <v>0</v>
      </c>
      <c r="BI54" s="116">
        <f t="shared" si="21"/>
        <v>0</v>
      </c>
      <c r="BJ54" s="117">
        <f t="shared" si="22"/>
        <v>-5.7120500782472661</v>
      </c>
      <c r="BK54" s="96"/>
      <c r="BL54" s="97"/>
      <c r="BM54" s="106">
        <f t="shared" si="0"/>
        <v>32</v>
      </c>
      <c r="BN54" s="107">
        <f t="shared" si="1"/>
        <v>0</v>
      </c>
      <c r="BO54" s="439">
        <f t="shared" si="23"/>
        <v>0</v>
      </c>
      <c r="BP54" s="440" t="str">
        <f t="shared" si="53"/>
        <v>C</v>
      </c>
      <c r="BQ54" s="440">
        <f t="shared" si="24"/>
        <v>0</v>
      </c>
      <c r="BR54" s="441" t="str">
        <f t="shared" si="53"/>
        <v>C</v>
      </c>
      <c r="BS54" s="439">
        <f t="shared" si="25"/>
        <v>0</v>
      </c>
      <c r="BT54" s="440">
        <f t="shared" si="26"/>
        <v>0</v>
      </c>
      <c r="BU54" s="440">
        <f t="shared" si="27"/>
        <v>0</v>
      </c>
      <c r="BV54" s="441">
        <f t="shared" si="28"/>
        <v>0</v>
      </c>
      <c r="BW54" s="442">
        <f t="shared" si="29"/>
        <v>0</v>
      </c>
      <c r="BX54" s="443">
        <f t="shared" si="30"/>
        <v>0</v>
      </c>
      <c r="BY54" s="442">
        <f t="shared" si="31"/>
        <v>0</v>
      </c>
      <c r="BZ54" s="444">
        <f t="shared" si="32"/>
        <v>0</v>
      </c>
      <c r="CA54" s="445">
        <f t="shared" si="33"/>
        <v>0</v>
      </c>
      <c r="CB54" s="444">
        <f t="shared" si="34"/>
        <v>0</v>
      </c>
      <c r="CC54" s="445">
        <f t="shared" si="35"/>
        <v>0</v>
      </c>
      <c r="CD54" s="444">
        <f t="shared" si="36"/>
        <v>0</v>
      </c>
      <c r="CE54" s="445">
        <f t="shared" si="37"/>
        <v>0</v>
      </c>
      <c r="CF54" s="444">
        <f t="shared" si="38"/>
        <v>0</v>
      </c>
      <c r="CG54" s="445">
        <f t="shared" si="39"/>
        <v>0</v>
      </c>
      <c r="CH54" s="443">
        <f t="shared" si="40"/>
        <v>0</v>
      </c>
      <c r="CI54" s="442">
        <f t="shared" si="41"/>
        <v>0</v>
      </c>
      <c r="CJ54" s="444">
        <f t="shared" si="42"/>
        <v>0</v>
      </c>
      <c r="CK54" s="445">
        <f t="shared" si="43"/>
        <v>0</v>
      </c>
      <c r="CL54" s="443">
        <f t="shared" si="44"/>
        <v>0</v>
      </c>
      <c r="CM54" s="445">
        <f t="shared" si="45"/>
        <v>0</v>
      </c>
      <c r="CN54" s="444">
        <f t="shared" si="46"/>
        <v>0</v>
      </c>
      <c r="CO54" s="446">
        <f t="shared" si="47"/>
        <v>0</v>
      </c>
      <c r="CP54" s="444">
        <f t="shared" si="48"/>
        <v>0</v>
      </c>
      <c r="CQ54" s="446">
        <f t="shared" si="49"/>
        <v>0</v>
      </c>
      <c r="CR54" s="444">
        <f t="shared" si="50"/>
        <v>0</v>
      </c>
      <c r="CS54" s="445">
        <f t="shared" si="51"/>
        <v>0</v>
      </c>
      <c r="CT54" s="447">
        <f t="shared" si="52"/>
        <v>0</v>
      </c>
      <c r="CU54" s="132"/>
      <c r="CV54" s="132"/>
      <c r="CW54" s="132"/>
      <c r="CX54" s="132"/>
      <c r="CY54" s="132"/>
      <c r="CZ54" s="132"/>
      <c r="DA54" s="132"/>
      <c r="DB54" s="132"/>
      <c r="DC54" s="132"/>
      <c r="DD54" s="132"/>
      <c r="DE54" s="132"/>
      <c r="DF54" s="132"/>
      <c r="DG54" s="132"/>
      <c r="DH54" s="458">
        <v>32</v>
      </c>
      <c r="DI54" s="231">
        <f t="shared" si="3"/>
        <v>32</v>
      </c>
      <c r="DJ54" s="234">
        <f t="shared" si="4"/>
        <v>0</v>
      </c>
      <c r="DK54" s="118">
        <f t="shared" si="5"/>
        <v>0</v>
      </c>
      <c r="DL54" s="119">
        <f t="shared" si="6"/>
        <v>-5.7120500782472661</v>
      </c>
      <c r="DM54" s="150"/>
      <c r="DN54" s="150"/>
      <c r="DO54" s="150"/>
      <c r="DP54" s="150"/>
      <c r="DQ54" s="150"/>
      <c r="DR54" s="150"/>
      <c r="DS54" s="150"/>
      <c r="EA54" s="133">
        <f t="shared" si="7"/>
        <v>32</v>
      </c>
      <c r="EB54" s="239">
        <f t="shared" si="8"/>
        <v>0</v>
      </c>
      <c r="EC54" s="120">
        <f t="shared" si="9"/>
        <v>0</v>
      </c>
      <c r="ED54" s="121">
        <f t="shared" si="10"/>
        <v>0</v>
      </c>
      <c r="EE54" s="104">
        <f t="shared" si="11"/>
        <v>0</v>
      </c>
    </row>
    <row r="55" spans="1:135" ht="13.2" customHeight="1" x14ac:dyDescent="0.2">
      <c r="A55" s="73">
        <v>33</v>
      </c>
      <c r="B55" s="122"/>
      <c r="C55" s="123">
        <f>アンケート集計!AH36</f>
        <v>0</v>
      </c>
      <c r="D55" s="21" t="str">
        <f t="shared" si="12"/>
        <v>C</v>
      </c>
      <c r="E55" s="148"/>
      <c r="F55" s="149"/>
      <c r="G55" s="149"/>
      <c r="H55" s="149"/>
      <c r="I55" s="251"/>
      <c r="J55" s="148"/>
      <c r="K55" s="149"/>
      <c r="L55" s="149"/>
      <c r="M55" s="278"/>
      <c r="N55" s="261"/>
      <c r="O55" s="149"/>
      <c r="P55" s="149"/>
      <c r="Q55" s="251"/>
      <c r="R55" s="277"/>
      <c r="S55" s="149"/>
      <c r="T55" s="149"/>
      <c r="U55" s="149"/>
      <c r="V55" s="278"/>
      <c r="W55" s="261"/>
      <c r="X55" s="149"/>
      <c r="Y55" s="251"/>
      <c r="Z55" s="277"/>
      <c r="AA55" s="149"/>
      <c r="AB55" s="149"/>
      <c r="AC55" s="251"/>
      <c r="AD55" s="148"/>
      <c r="AE55" s="149"/>
      <c r="AF55" s="149"/>
      <c r="AG55" s="278"/>
      <c r="AH55" s="277"/>
      <c r="AI55" s="278"/>
      <c r="AJ55" s="261"/>
      <c r="AK55" s="149"/>
      <c r="AL55" s="149"/>
      <c r="AM55" s="149"/>
      <c r="AN55" s="251"/>
      <c r="AO55" s="277"/>
      <c r="AP55" s="278"/>
      <c r="AQ55" s="277"/>
      <c r="AR55" s="149"/>
      <c r="AS55" s="149"/>
      <c r="AT55" s="149"/>
      <c r="AU55" s="274"/>
      <c r="AV55" s="259"/>
      <c r="AW55" s="125"/>
      <c r="AX55" s="125"/>
      <c r="AY55" s="125"/>
      <c r="AZ55" s="126"/>
      <c r="BA55" s="127">
        <f t="shared" si="13"/>
        <v>0</v>
      </c>
      <c r="BB55" s="22" t="str">
        <f t="shared" si="14"/>
        <v>C</v>
      </c>
      <c r="BC55" s="128">
        <f t="shared" si="15"/>
        <v>0</v>
      </c>
      <c r="BD55" s="21" t="str">
        <f t="shared" si="16"/>
        <v>C</v>
      </c>
      <c r="BE55" s="127">
        <f t="shared" si="17"/>
        <v>0</v>
      </c>
      <c r="BF55" s="128">
        <f t="shared" si="18"/>
        <v>0</v>
      </c>
      <c r="BG55" s="128">
        <f t="shared" si="19"/>
        <v>0</v>
      </c>
      <c r="BH55" s="114">
        <f t="shared" si="20"/>
        <v>0</v>
      </c>
      <c r="BI55" s="129">
        <f t="shared" si="21"/>
        <v>0</v>
      </c>
      <c r="BJ55" s="130">
        <f t="shared" si="22"/>
        <v>-5.7120500782472661</v>
      </c>
      <c r="BK55" s="96"/>
      <c r="BL55" s="97"/>
      <c r="BM55" s="57">
        <f t="shared" si="0"/>
        <v>33</v>
      </c>
      <c r="BN55" s="122">
        <f t="shared" si="1"/>
        <v>0</v>
      </c>
      <c r="BO55" s="448">
        <f t="shared" si="23"/>
        <v>0</v>
      </c>
      <c r="BP55" s="449" t="str">
        <f t="shared" si="53"/>
        <v>C</v>
      </c>
      <c r="BQ55" s="449">
        <f t="shared" si="24"/>
        <v>0</v>
      </c>
      <c r="BR55" s="450" t="str">
        <f t="shared" si="53"/>
        <v>C</v>
      </c>
      <c r="BS55" s="448">
        <f t="shared" si="25"/>
        <v>0</v>
      </c>
      <c r="BT55" s="449">
        <f t="shared" si="26"/>
        <v>0</v>
      </c>
      <c r="BU55" s="449">
        <f t="shared" si="27"/>
        <v>0</v>
      </c>
      <c r="BV55" s="450">
        <f t="shared" si="28"/>
        <v>0</v>
      </c>
      <c r="BW55" s="414">
        <f t="shared" si="29"/>
        <v>0</v>
      </c>
      <c r="BX55" s="434">
        <f t="shared" si="30"/>
        <v>0</v>
      </c>
      <c r="BY55" s="414">
        <f t="shared" si="31"/>
        <v>0</v>
      </c>
      <c r="BZ55" s="435">
        <f t="shared" si="32"/>
        <v>0</v>
      </c>
      <c r="CA55" s="436">
        <f t="shared" si="33"/>
        <v>0</v>
      </c>
      <c r="CB55" s="435">
        <f t="shared" si="34"/>
        <v>0</v>
      </c>
      <c r="CC55" s="436">
        <f t="shared" si="35"/>
        <v>0</v>
      </c>
      <c r="CD55" s="435">
        <f t="shared" si="36"/>
        <v>0</v>
      </c>
      <c r="CE55" s="436">
        <f t="shared" si="37"/>
        <v>0</v>
      </c>
      <c r="CF55" s="435">
        <f t="shared" si="38"/>
        <v>0</v>
      </c>
      <c r="CG55" s="436">
        <f t="shared" si="39"/>
        <v>0</v>
      </c>
      <c r="CH55" s="434">
        <f t="shared" si="40"/>
        <v>0</v>
      </c>
      <c r="CI55" s="414">
        <f t="shared" si="41"/>
        <v>0</v>
      </c>
      <c r="CJ55" s="435">
        <f t="shared" si="42"/>
        <v>0</v>
      </c>
      <c r="CK55" s="436">
        <f t="shared" si="43"/>
        <v>0</v>
      </c>
      <c r="CL55" s="434">
        <f t="shared" si="44"/>
        <v>0</v>
      </c>
      <c r="CM55" s="436">
        <f t="shared" si="45"/>
        <v>0</v>
      </c>
      <c r="CN55" s="435">
        <f t="shared" si="46"/>
        <v>0</v>
      </c>
      <c r="CO55" s="437">
        <f t="shared" si="47"/>
        <v>0</v>
      </c>
      <c r="CP55" s="435">
        <f t="shared" si="48"/>
        <v>0</v>
      </c>
      <c r="CQ55" s="437">
        <f t="shared" si="49"/>
        <v>0</v>
      </c>
      <c r="CR55" s="435">
        <f t="shared" si="50"/>
        <v>0</v>
      </c>
      <c r="CS55" s="436">
        <f t="shared" si="51"/>
        <v>0</v>
      </c>
      <c r="CT55" s="438">
        <f t="shared" si="52"/>
        <v>0</v>
      </c>
      <c r="CU55" s="132"/>
      <c r="CV55" s="132"/>
      <c r="CW55" s="132"/>
      <c r="CX55" s="132"/>
      <c r="CY55" s="132"/>
      <c r="CZ55" s="132"/>
      <c r="DA55" s="132"/>
      <c r="DB55" s="132"/>
      <c r="DC55" s="132"/>
      <c r="DD55" s="132"/>
      <c r="DE55" s="132"/>
      <c r="DF55" s="132"/>
      <c r="DG55" s="132"/>
      <c r="DH55" s="458">
        <v>33</v>
      </c>
      <c r="DI55" s="231">
        <f t="shared" si="3"/>
        <v>33</v>
      </c>
      <c r="DJ55" s="234">
        <f t="shared" si="4"/>
        <v>0</v>
      </c>
      <c r="DK55" s="118">
        <f t="shared" si="5"/>
        <v>0</v>
      </c>
      <c r="DL55" s="119">
        <f t="shared" si="6"/>
        <v>-5.7120500782472661</v>
      </c>
      <c r="DM55" s="150"/>
      <c r="DN55" s="136"/>
      <c r="DO55" s="150"/>
      <c r="DP55" s="136"/>
      <c r="DQ55" s="150"/>
      <c r="DR55" s="150"/>
      <c r="DS55" s="150"/>
      <c r="EA55" s="133">
        <f t="shared" si="7"/>
        <v>33</v>
      </c>
      <c r="EB55" s="239">
        <f t="shared" si="8"/>
        <v>0</v>
      </c>
      <c r="EC55" s="120">
        <f t="shared" si="9"/>
        <v>0</v>
      </c>
      <c r="ED55" s="121">
        <f t="shared" si="10"/>
        <v>0</v>
      </c>
      <c r="EE55" s="104">
        <f t="shared" si="11"/>
        <v>0</v>
      </c>
    </row>
    <row r="56" spans="1:135" ht="13.2" customHeight="1" x14ac:dyDescent="0.2">
      <c r="A56" s="141">
        <v>34</v>
      </c>
      <c r="B56" s="107"/>
      <c r="C56" s="108">
        <f>アンケート集計!AH37</f>
        <v>0</v>
      </c>
      <c r="D56" s="369" t="str">
        <f t="shared" si="12"/>
        <v>C</v>
      </c>
      <c r="E56" s="144"/>
      <c r="F56" s="145"/>
      <c r="G56" s="145"/>
      <c r="H56" s="145"/>
      <c r="I56" s="250"/>
      <c r="J56" s="144"/>
      <c r="K56" s="145"/>
      <c r="L56" s="145"/>
      <c r="M56" s="276"/>
      <c r="N56" s="260"/>
      <c r="O56" s="145"/>
      <c r="P56" s="145"/>
      <c r="Q56" s="250"/>
      <c r="R56" s="275"/>
      <c r="S56" s="145"/>
      <c r="T56" s="145"/>
      <c r="U56" s="145"/>
      <c r="V56" s="276"/>
      <c r="W56" s="260"/>
      <c r="X56" s="145"/>
      <c r="Y56" s="250"/>
      <c r="Z56" s="275"/>
      <c r="AA56" s="145"/>
      <c r="AB56" s="145"/>
      <c r="AC56" s="250"/>
      <c r="AD56" s="144"/>
      <c r="AE56" s="145"/>
      <c r="AF56" s="145"/>
      <c r="AG56" s="276"/>
      <c r="AH56" s="275"/>
      <c r="AI56" s="276"/>
      <c r="AJ56" s="260"/>
      <c r="AK56" s="145"/>
      <c r="AL56" s="145"/>
      <c r="AM56" s="145"/>
      <c r="AN56" s="250"/>
      <c r="AO56" s="275"/>
      <c r="AP56" s="276"/>
      <c r="AQ56" s="275"/>
      <c r="AR56" s="145"/>
      <c r="AS56" s="145"/>
      <c r="AT56" s="145"/>
      <c r="AU56" s="272"/>
      <c r="AV56" s="258"/>
      <c r="AW56" s="110"/>
      <c r="AX56" s="110"/>
      <c r="AY56" s="110"/>
      <c r="AZ56" s="111"/>
      <c r="BA56" s="112">
        <f t="shared" si="13"/>
        <v>0</v>
      </c>
      <c r="BB56" s="368" t="str">
        <f t="shared" si="14"/>
        <v>C</v>
      </c>
      <c r="BC56" s="113">
        <f t="shared" si="15"/>
        <v>0</v>
      </c>
      <c r="BD56" s="369" t="str">
        <f t="shared" si="16"/>
        <v>C</v>
      </c>
      <c r="BE56" s="112">
        <f t="shared" si="17"/>
        <v>0</v>
      </c>
      <c r="BF56" s="113">
        <f t="shared" si="18"/>
        <v>0</v>
      </c>
      <c r="BG56" s="113">
        <f t="shared" si="19"/>
        <v>0</v>
      </c>
      <c r="BH56" s="115">
        <f t="shared" si="20"/>
        <v>0</v>
      </c>
      <c r="BI56" s="116">
        <f t="shared" si="21"/>
        <v>0</v>
      </c>
      <c r="BJ56" s="117">
        <f t="shared" si="22"/>
        <v>-5.7120500782472661</v>
      </c>
      <c r="BK56" s="96"/>
      <c r="BL56" s="97"/>
      <c r="BM56" s="106">
        <f t="shared" si="0"/>
        <v>34</v>
      </c>
      <c r="BN56" s="107">
        <f t="shared" si="1"/>
        <v>0</v>
      </c>
      <c r="BO56" s="439">
        <f t="shared" si="23"/>
        <v>0</v>
      </c>
      <c r="BP56" s="440" t="str">
        <f t="shared" si="53"/>
        <v>C</v>
      </c>
      <c r="BQ56" s="440">
        <f t="shared" si="24"/>
        <v>0</v>
      </c>
      <c r="BR56" s="441" t="str">
        <f t="shared" si="53"/>
        <v>C</v>
      </c>
      <c r="BS56" s="439">
        <f t="shared" si="25"/>
        <v>0</v>
      </c>
      <c r="BT56" s="440">
        <f t="shared" si="26"/>
        <v>0</v>
      </c>
      <c r="BU56" s="440">
        <f t="shared" si="27"/>
        <v>0</v>
      </c>
      <c r="BV56" s="441">
        <f t="shared" si="28"/>
        <v>0</v>
      </c>
      <c r="BW56" s="442">
        <f t="shared" si="29"/>
        <v>0</v>
      </c>
      <c r="BX56" s="443">
        <f t="shared" si="30"/>
        <v>0</v>
      </c>
      <c r="BY56" s="442">
        <f t="shared" si="31"/>
        <v>0</v>
      </c>
      <c r="BZ56" s="444">
        <f t="shared" si="32"/>
        <v>0</v>
      </c>
      <c r="CA56" s="445">
        <f t="shared" si="33"/>
        <v>0</v>
      </c>
      <c r="CB56" s="444">
        <f t="shared" si="34"/>
        <v>0</v>
      </c>
      <c r="CC56" s="445">
        <f t="shared" si="35"/>
        <v>0</v>
      </c>
      <c r="CD56" s="444">
        <f t="shared" si="36"/>
        <v>0</v>
      </c>
      <c r="CE56" s="445">
        <f t="shared" si="37"/>
        <v>0</v>
      </c>
      <c r="CF56" s="444">
        <f t="shared" si="38"/>
        <v>0</v>
      </c>
      <c r="CG56" s="445">
        <f t="shared" si="39"/>
        <v>0</v>
      </c>
      <c r="CH56" s="443">
        <f t="shared" si="40"/>
        <v>0</v>
      </c>
      <c r="CI56" s="442">
        <f t="shared" si="41"/>
        <v>0</v>
      </c>
      <c r="CJ56" s="444">
        <f t="shared" si="42"/>
        <v>0</v>
      </c>
      <c r="CK56" s="445">
        <f t="shared" si="43"/>
        <v>0</v>
      </c>
      <c r="CL56" s="443">
        <f t="shared" si="44"/>
        <v>0</v>
      </c>
      <c r="CM56" s="445">
        <f t="shared" si="45"/>
        <v>0</v>
      </c>
      <c r="CN56" s="444">
        <f t="shared" si="46"/>
        <v>0</v>
      </c>
      <c r="CO56" s="446">
        <f t="shared" si="47"/>
        <v>0</v>
      </c>
      <c r="CP56" s="444">
        <f t="shared" si="48"/>
        <v>0</v>
      </c>
      <c r="CQ56" s="446">
        <f t="shared" si="49"/>
        <v>0</v>
      </c>
      <c r="CR56" s="444">
        <f t="shared" si="50"/>
        <v>0</v>
      </c>
      <c r="CS56" s="445">
        <f t="shared" si="51"/>
        <v>0</v>
      </c>
      <c r="CT56" s="447">
        <f t="shared" si="52"/>
        <v>0</v>
      </c>
      <c r="CU56" s="132"/>
      <c r="CV56" s="132"/>
      <c r="CW56" s="132"/>
      <c r="CX56" s="132"/>
      <c r="CY56" s="132"/>
      <c r="CZ56" s="132"/>
      <c r="DA56" s="132"/>
      <c r="DB56" s="132"/>
      <c r="DC56" s="132"/>
      <c r="DD56" s="132"/>
      <c r="DE56" s="132"/>
      <c r="DF56" s="132"/>
      <c r="DG56" s="132"/>
      <c r="DH56" s="458">
        <v>34</v>
      </c>
      <c r="DI56" s="231">
        <f t="shared" si="3"/>
        <v>34</v>
      </c>
      <c r="DJ56" s="234">
        <f t="shared" si="4"/>
        <v>0</v>
      </c>
      <c r="DK56" s="118">
        <f t="shared" si="5"/>
        <v>0</v>
      </c>
      <c r="DL56" s="119">
        <f t="shared" si="6"/>
        <v>-5.7120500782472661</v>
      </c>
      <c r="DM56" s="150"/>
      <c r="DN56" s="16"/>
      <c r="DO56" s="140"/>
      <c r="DP56" s="150"/>
      <c r="DQ56" s="150"/>
      <c r="DR56" s="150"/>
      <c r="DS56" s="150"/>
      <c r="DU56" s="140"/>
      <c r="EA56" s="133">
        <f t="shared" si="7"/>
        <v>34</v>
      </c>
      <c r="EB56" s="239">
        <f t="shared" si="8"/>
        <v>0</v>
      </c>
      <c r="EC56" s="120">
        <f t="shared" si="9"/>
        <v>0</v>
      </c>
      <c r="ED56" s="121">
        <f t="shared" si="10"/>
        <v>0</v>
      </c>
      <c r="EE56" s="104">
        <f t="shared" si="11"/>
        <v>0</v>
      </c>
    </row>
    <row r="57" spans="1:135" ht="13.2" customHeight="1" x14ac:dyDescent="0.2">
      <c r="A57" s="73">
        <v>35</v>
      </c>
      <c r="B57" s="122"/>
      <c r="C57" s="123">
        <f>アンケート集計!AH38</f>
        <v>0</v>
      </c>
      <c r="D57" s="21" t="str">
        <f t="shared" si="12"/>
        <v>C</v>
      </c>
      <c r="E57" s="148"/>
      <c r="F57" s="149"/>
      <c r="G57" s="149"/>
      <c r="H57" s="149"/>
      <c r="I57" s="251"/>
      <c r="J57" s="148"/>
      <c r="K57" s="149"/>
      <c r="L57" s="149"/>
      <c r="M57" s="278"/>
      <c r="N57" s="261"/>
      <c r="O57" s="149"/>
      <c r="P57" s="149"/>
      <c r="Q57" s="251"/>
      <c r="R57" s="277"/>
      <c r="S57" s="149"/>
      <c r="T57" s="149"/>
      <c r="U57" s="149"/>
      <c r="V57" s="278"/>
      <c r="W57" s="261"/>
      <c r="X57" s="149"/>
      <c r="Y57" s="251"/>
      <c r="Z57" s="277"/>
      <c r="AA57" s="149"/>
      <c r="AB57" s="149"/>
      <c r="AC57" s="251"/>
      <c r="AD57" s="148"/>
      <c r="AE57" s="149"/>
      <c r="AF57" s="149"/>
      <c r="AG57" s="278"/>
      <c r="AH57" s="277"/>
      <c r="AI57" s="278"/>
      <c r="AJ57" s="261"/>
      <c r="AK57" s="149"/>
      <c r="AL57" s="149"/>
      <c r="AM57" s="149"/>
      <c r="AN57" s="251"/>
      <c r="AO57" s="277"/>
      <c r="AP57" s="278"/>
      <c r="AQ57" s="277"/>
      <c r="AR57" s="149"/>
      <c r="AS57" s="149"/>
      <c r="AT57" s="149"/>
      <c r="AU57" s="274"/>
      <c r="AV57" s="259"/>
      <c r="AW57" s="125"/>
      <c r="AX57" s="125"/>
      <c r="AY57" s="125"/>
      <c r="AZ57" s="126"/>
      <c r="BA57" s="127">
        <f t="shared" si="13"/>
        <v>0</v>
      </c>
      <c r="BB57" s="22" t="str">
        <f t="shared" si="14"/>
        <v>C</v>
      </c>
      <c r="BC57" s="128">
        <f t="shared" si="15"/>
        <v>0</v>
      </c>
      <c r="BD57" s="21" t="str">
        <f t="shared" si="16"/>
        <v>C</v>
      </c>
      <c r="BE57" s="127">
        <f t="shared" si="17"/>
        <v>0</v>
      </c>
      <c r="BF57" s="128">
        <f t="shared" si="18"/>
        <v>0</v>
      </c>
      <c r="BG57" s="128">
        <f t="shared" si="19"/>
        <v>0</v>
      </c>
      <c r="BH57" s="114">
        <f t="shared" si="20"/>
        <v>0</v>
      </c>
      <c r="BI57" s="129">
        <f t="shared" si="21"/>
        <v>0</v>
      </c>
      <c r="BJ57" s="130">
        <f t="shared" si="22"/>
        <v>-5.7120500782472661</v>
      </c>
      <c r="BK57" s="96"/>
      <c r="BL57" s="97"/>
      <c r="BM57" s="57">
        <f t="shared" si="0"/>
        <v>35</v>
      </c>
      <c r="BN57" s="122">
        <f t="shared" si="1"/>
        <v>0</v>
      </c>
      <c r="BO57" s="448">
        <f t="shared" si="23"/>
        <v>0</v>
      </c>
      <c r="BP57" s="449" t="str">
        <f t="shared" si="53"/>
        <v>C</v>
      </c>
      <c r="BQ57" s="449">
        <f t="shared" si="24"/>
        <v>0</v>
      </c>
      <c r="BR57" s="450" t="str">
        <f t="shared" si="53"/>
        <v>C</v>
      </c>
      <c r="BS57" s="448">
        <f t="shared" si="25"/>
        <v>0</v>
      </c>
      <c r="BT57" s="449">
        <f t="shared" si="26"/>
        <v>0</v>
      </c>
      <c r="BU57" s="449">
        <f t="shared" si="27"/>
        <v>0</v>
      </c>
      <c r="BV57" s="450">
        <f t="shared" si="28"/>
        <v>0</v>
      </c>
      <c r="BW57" s="414">
        <f t="shared" si="29"/>
        <v>0</v>
      </c>
      <c r="BX57" s="434">
        <f t="shared" si="30"/>
        <v>0</v>
      </c>
      <c r="BY57" s="414">
        <f t="shared" si="31"/>
        <v>0</v>
      </c>
      <c r="BZ57" s="435">
        <f t="shared" si="32"/>
        <v>0</v>
      </c>
      <c r="CA57" s="436">
        <f t="shared" si="33"/>
        <v>0</v>
      </c>
      <c r="CB57" s="435">
        <f t="shared" si="34"/>
        <v>0</v>
      </c>
      <c r="CC57" s="436">
        <f t="shared" si="35"/>
        <v>0</v>
      </c>
      <c r="CD57" s="435">
        <f t="shared" si="36"/>
        <v>0</v>
      </c>
      <c r="CE57" s="436">
        <f t="shared" si="37"/>
        <v>0</v>
      </c>
      <c r="CF57" s="435">
        <f t="shared" si="38"/>
        <v>0</v>
      </c>
      <c r="CG57" s="436">
        <f t="shared" si="39"/>
        <v>0</v>
      </c>
      <c r="CH57" s="434">
        <f t="shared" si="40"/>
        <v>0</v>
      </c>
      <c r="CI57" s="414">
        <f t="shared" si="41"/>
        <v>0</v>
      </c>
      <c r="CJ57" s="435">
        <f t="shared" si="42"/>
        <v>0</v>
      </c>
      <c r="CK57" s="436">
        <f t="shared" si="43"/>
        <v>0</v>
      </c>
      <c r="CL57" s="434">
        <f t="shared" si="44"/>
        <v>0</v>
      </c>
      <c r="CM57" s="436">
        <f t="shared" si="45"/>
        <v>0</v>
      </c>
      <c r="CN57" s="435">
        <f t="shared" si="46"/>
        <v>0</v>
      </c>
      <c r="CO57" s="437">
        <f t="shared" si="47"/>
        <v>0</v>
      </c>
      <c r="CP57" s="435">
        <f t="shared" si="48"/>
        <v>0</v>
      </c>
      <c r="CQ57" s="437">
        <f t="shared" si="49"/>
        <v>0</v>
      </c>
      <c r="CR57" s="435">
        <f t="shared" si="50"/>
        <v>0</v>
      </c>
      <c r="CS57" s="436">
        <f t="shared" si="51"/>
        <v>0</v>
      </c>
      <c r="CT57" s="438">
        <f t="shared" si="52"/>
        <v>0</v>
      </c>
      <c r="CU57" s="132"/>
      <c r="CV57" s="132"/>
      <c r="CW57" s="132"/>
      <c r="CX57" s="132"/>
      <c r="CY57" s="132"/>
      <c r="CZ57" s="132"/>
      <c r="DA57" s="132"/>
      <c r="DB57" s="132"/>
      <c r="DC57" s="132"/>
      <c r="DD57" s="132"/>
      <c r="DE57" s="132"/>
      <c r="DF57" s="132"/>
      <c r="DG57" s="132"/>
      <c r="DH57" s="458">
        <v>35</v>
      </c>
      <c r="DI57" s="231">
        <f t="shared" si="3"/>
        <v>35</v>
      </c>
      <c r="DJ57" s="234">
        <f t="shared" si="4"/>
        <v>0</v>
      </c>
      <c r="DK57" s="118">
        <f t="shared" si="5"/>
        <v>0</v>
      </c>
      <c r="DL57" s="119">
        <f t="shared" si="6"/>
        <v>-5.7120500782472661</v>
      </c>
      <c r="DM57" s="150"/>
      <c r="DN57" s="16"/>
      <c r="DO57" s="16"/>
      <c r="DP57" s="16"/>
      <c r="DQ57" s="16"/>
      <c r="DR57" s="16"/>
      <c r="DS57" s="16"/>
      <c r="EA57" s="133">
        <f t="shared" si="7"/>
        <v>35</v>
      </c>
      <c r="EB57" s="239">
        <f t="shared" si="8"/>
        <v>0</v>
      </c>
      <c r="EC57" s="120">
        <f t="shared" si="9"/>
        <v>0</v>
      </c>
      <c r="ED57" s="121">
        <f t="shared" si="10"/>
        <v>0</v>
      </c>
      <c r="EE57" s="104">
        <f t="shared" si="11"/>
        <v>0</v>
      </c>
    </row>
    <row r="58" spans="1:135" ht="13.2" customHeight="1" x14ac:dyDescent="0.2">
      <c r="A58" s="141">
        <v>36</v>
      </c>
      <c r="B58" s="107"/>
      <c r="C58" s="108">
        <f>アンケート集計!AH39</f>
        <v>0</v>
      </c>
      <c r="D58" s="369" t="str">
        <f t="shared" si="12"/>
        <v>C</v>
      </c>
      <c r="E58" s="144"/>
      <c r="F58" s="145"/>
      <c r="G58" s="145"/>
      <c r="H58" s="145"/>
      <c r="I58" s="250"/>
      <c r="J58" s="144"/>
      <c r="K58" s="145"/>
      <c r="L58" s="145"/>
      <c r="M58" s="276"/>
      <c r="N58" s="260"/>
      <c r="O58" s="145"/>
      <c r="P58" s="145"/>
      <c r="Q58" s="250"/>
      <c r="R58" s="275"/>
      <c r="S58" s="145"/>
      <c r="T58" s="145"/>
      <c r="U58" s="145"/>
      <c r="V58" s="276"/>
      <c r="W58" s="260"/>
      <c r="X58" s="145"/>
      <c r="Y58" s="250"/>
      <c r="Z58" s="275"/>
      <c r="AA58" s="145"/>
      <c r="AB58" s="145"/>
      <c r="AC58" s="250"/>
      <c r="AD58" s="144"/>
      <c r="AE58" s="145"/>
      <c r="AF58" s="145"/>
      <c r="AG58" s="276"/>
      <c r="AH58" s="275"/>
      <c r="AI58" s="276"/>
      <c r="AJ58" s="260"/>
      <c r="AK58" s="145"/>
      <c r="AL58" s="145"/>
      <c r="AM58" s="145"/>
      <c r="AN58" s="250"/>
      <c r="AO58" s="275"/>
      <c r="AP58" s="276"/>
      <c r="AQ58" s="275"/>
      <c r="AR58" s="145"/>
      <c r="AS58" s="145"/>
      <c r="AT58" s="145"/>
      <c r="AU58" s="272"/>
      <c r="AV58" s="258"/>
      <c r="AW58" s="110"/>
      <c r="AX58" s="110"/>
      <c r="AY58" s="110"/>
      <c r="AZ58" s="111"/>
      <c r="BA58" s="112">
        <f t="shared" si="13"/>
        <v>0</v>
      </c>
      <c r="BB58" s="368" t="str">
        <f t="shared" si="14"/>
        <v>C</v>
      </c>
      <c r="BC58" s="113">
        <f t="shared" si="15"/>
        <v>0</v>
      </c>
      <c r="BD58" s="369" t="str">
        <f t="shared" si="16"/>
        <v>C</v>
      </c>
      <c r="BE58" s="112">
        <f t="shared" si="17"/>
        <v>0</v>
      </c>
      <c r="BF58" s="113">
        <f t="shared" si="18"/>
        <v>0</v>
      </c>
      <c r="BG58" s="113">
        <f t="shared" si="19"/>
        <v>0</v>
      </c>
      <c r="BH58" s="115">
        <f t="shared" si="20"/>
        <v>0</v>
      </c>
      <c r="BI58" s="116">
        <f t="shared" si="21"/>
        <v>0</v>
      </c>
      <c r="BJ58" s="117">
        <f t="shared" si="22"/>
        <v>-5.7120500782472661</v>
      </c>
      <c r="BK58" s="96"/>
      <c r="BL58" s="97"/>
      <c r="BM58" s="106">
        <f t="shared" si="0"/>
        <v>36</v>
      </c>
      <c r="BN58" s="107">
        <f t="shared" si="1"/>
        <v>0</v>
      </c>
      <c r="BO58" s="439">
        <f t="shared" si="23"/>
        <v>0</v>
      </c>
      <c r="BP58" s="440" t="str">
        <f t="shared" si="53"/>
        <v>C</v>
      </c>
      <c r="BQ58" s="440">
        <f t="shared" si="24"/>
        <v>0</v>
      </c>
      <c r="BR58" s="441" t="str">
        <f t="shared" si="53"/>
        <v>C</v>
      </c>
      <c r="BS58" s="439">
        <f t="shared" si="25"/>
        <v>0</v>
      </c>
      <c r="BT58" s="440">
        <f t="shared" si="26"/>
        <v>0</v>
      </c>
      <c r="BU58" s="440">
        <f t="shared" si="27"/>
        <v>0</v>
      </c>
      <c r="BV58" s="441">
        <f t="shared" si="28"/>
        <v>0</v>
      </c>
      <c r="BW58" s="442">
        <f t="shared" si="29"/>
        <v>0</v>
      </c>
      <c r="BX58" s="443">
        <f t="shared" si="30"/>
        <v>0</v>
      </c>
      <c r="BY58" s="442">
        <f t="shared" si="31"/>
        <v>0</v>
      </c>
      <c r="BZ58" s="444">
        <f t="shared" si="32"/>
        <v>0</v>
      </c>
      <c r="CA58" s="445">
        <f t="shared" si="33"/>
        <v>0</v>
      </c>
      <c r="CB58" s="444">
        <f t="shared" si="34"/>
        <v>0</v>
      </c>
      <c r="CC58" s="445">
        <f t="shared" si="35"/>
        <v>0</v>
      </c>
      <c r="CD58" s="444">
        <f t="shared" si="36"/>
        <v>0</v>
      </c>
      <c r="CE58" s="445">
        <f t="shared" si="37"/>
        <v>0</v>
      </c>
      <c r="CF58" s="444">
        <f t="shared" si="38"/>
        <v>0</v>
      </c>
      <c r="CG58" s="445">
        <f t="shared" si="39"/>
        <v>0</v>
      </c>
      <c r="CH58" s="443">
        <f t="shared" si="40"/>
        <v>0</v>
      </c>
      <c r="CI58" s="442">
        <f t="shared" si="41"/>
        <v>0</v>
      </c>
      <c r="CJ58" s="444">
        <f t="shared" si="42"/>
        <v>0</v>
      </c>
      <c r="CK58" s="445">
        <f t="shared" si="43"/>
        <v>0</v>
      </c>
      <c r="CL58" s="443">
        <f t="shared" si="44"/>
        <v>0</v>
      </c>
      <c r="CM58" s="445">
        <f t="shared" si="45"/>
        <v>0</v>
      </c>
      <c r="CN58" s="444">
        <f t="shared" si="46"/>
        <v>0</v>
      </c>
      <c r="CO58" s="446">
        <f t="shared" si="47"/>
        <v>0</v>
      </c>
      <c r="CP58" s="444">
        <f t="shared" si="48"/>
        <v>0</v>
      </c>
      <c r="CQ58" s="446">
        <f t="shared" si="49"/>
        <v>0</v>
      </c>
      <c r="CR58" s="444">
        <f t="shared" si="50"/>
        <v>0</v>
      </c>
      <c r="CS58" s="445">
        <f t="shared" si="51"/>
        <v>0</v>
      </c>
      <c r="CT58" s="447">
        <f t="shared" si="52"/>
        <v>0</v>
      </c>
      <c r="CU58" s="132"/>
      <c r="CV58" s="132"/>
      <c r="CW58" s="132"/>
      <c r="CX58" s="132"/>
      <c r="CY58" s="132"/>
      <c r="CZ58" s="132"/>
      <c r="DA58" s="132"/>
      <c r="DB58" s="132"/>
      <c r="DC58" s="132"/>
      <c r="DD58" s="132"/>
      <c r="DE58" s="132"/>
      <c r="DF58" s="132"/>
      <c r="DG58" s="132"/>
      <c r="DH58" s="458">
        <v>36</v>
      </c>
      <c r="DI58" s="231">
        <f t="shared" si="3"/>
        <v>36</v>
      </c>
      <c r="DJ58" s="234">
        <f t="shared" si="4"/>
        <v>0</v>
      </c>
      <c r="DK58" s="118">
        <f t="shared" si="5"/>
        <v>0</v>
      </c>
      <c r="DL58" s="119">
        <f t="shared" si="6"/>
        <v>-5.7120500782472661</v>
      </c>
      <c r="DM58" s="150"/>
      <c r="DN58" s="16"/>
      <c r="DO58" s="16"/>
      <c r="DP58" s="16"/>
      <c r="DQ58" s="16"/>
      <c r="DR58" s="16"/>
      <c r="DS58" s="16"/>
      <c r="EA58" s="133">
        <f t="shared" si="7"/>
        <v>36</v>
      </c>
      <c r="EB58" s="239">
        <f t="shared" si="8"/>
        <v>0</v>
      </c>
      <c r="EC58" s="120">
        <f t="shared" si="9"/>
        <v>0</v>
      </c>
      <c r="ED58" s="121">
        <f t="shared" si="10"/>
        <v>0</v>
      </c>
      <c r="EE58" s="104">
        <f t="shared" si="11"/>
        <v>0</v>
      </c>
    </row>
    <row r="59" spans="1:135" ht="13.2" customHeight="1" x14ac:dyDescent="0.2">
      <c r="A59" s="73">
        <v>37</v>
      </c>
      <c r="B59" s="122"/>
      <c r="C59" s="123">
        <f>アンケート集計!AH40</f>
        <v>0</v>
      </c>
      <c r="D59" s="21" t="str">
        <f t="shared" si="12"/>
        <v>C</v>
      </c>
      <c r="E59" s="148"/>
      <c r="F59" s="149"/>
      <c r="G59" s="149"/>
      <c r="H59" s="149"/>
      <c r="I59" s="251"/>
      <c r="J59" s="148"/>
      <c r="K59" s="149"/>
      <c r="L59" s="149"/>
      <c r="M59" s="278"/>
      <c r="N59" s="261"/>
      <c r="O59" s="149"/>
      <c r="P59" s="149"/>
      <c r="Q59" s="251"/>
      <c r="R59" s="277"/>
      <c r="S59" s="149"/>
      <c r="T59" s="149"/>
      <c r="U59" s="149"/>
      <c r="V59" s="278"/>
      <c r="W59" s="261"/>
      <c r="X59" s="149"/>
      <c r="Y59" s="251"/>
      <c r="Z59" s="277"/>
      <c r="AA59" s="149"/>
      <c r="AB59" s="149"/>
      <c r="AC59" s="251"/>
      <c r="AD59" s="148"/>
      <c r="AE59" s="149"/>
      <c r="AF59" s="149"/>
      <c r="AG59" s="278"/>
      <c r="AH59" s="277"/>
      <c r="AI59" s="278"/>
      <c r="AJ59" s="261"/>
      <c r="AK59" s="149"/>
      <c r="AL59" s="149"/>
      <c r="AM59" s="149"/>
      <c r="AN59" s="251"/>
      <c r="AO59" s="277"/>
      <c r="AP59" s="278"/>
      <c r="AQ59" s="277"/>
      <c r="AR59" s="149"/>
      <c r="AS59" s="149"/>
      <c r="AT59" s="149"/>
      <c r="AU59" s="274"/>
      <c r="AV59" s="259"/>
      <c r="AW59" s="125"/>
      <c r="AX59" s="125"/>
      <c r="AY59" s="125"/>
      <c r="AZ59" s="126"/>
      <c r="BA59" s="127">
        <f t="shared" si="13"/>
        <v>0</v>
      </c>
      <c r="BB59" s="22" t="str">
        <f t="shared" si="14"/>
        <v>C</v>
      </c>
      <c r="BC59" s="128">
        <f t="shared" si="15"/>
        <v>0</v>
      </c>
      <c r="BD59" s="21" t="str">
        <f t="shared" si="16"/>
        <v>C</v>
      </c>
      <c r="BE59" s="127">
        <f t="shared" si="17"/>
        <v>0</v>
      </c>
      <c r="BF59" s="128">
        <f t="shared" si="18"/>
        <v>0</v>
      </c>
      <c r="BG59" s="128">
        <f t="shared" si="19"/>
        <v>0</v>
      </c>
      <c r="BH59" s="114">
        <f t="shared" si="20"/>
        <v>0</v>
      </c>
      <c r="BI59" s="129">
        <f t="shared" si="21"/>
        <v>0</v>
      </c>
      <c r="BJ59" s="130">
        <f t="shared" si="22"/>
        <v>-5.7120500782472661</v>
      </c>
      <c r="BK59" s="96"/>
      <c r="BL59" s="97"/>
      <c r="BM59" s="57">
        <f t="shared" si="0"/>
        <v>37</v>
      </c>
      <c r="BN59" s="122">
        <f t="shared" si="1"/>
        <v>0</v>
      </c>
      <c r="BO59" s="448">
        <f t="shared" si="23"/>
        <v>0</v>
      </c>
      <c r="BP59" s="449" t="str">
        <f t="shared" si="53"/>
        <v>C</v>
      </c>
      <c r="BQ59" s="449">
        <f t="shared" si="24"/>
        <v>0</v>
      </c>
      <c r="BR59" s="450" t="str">
        <f t="shared" si="53"/>
        <v>C</v>
      </c>
      <c r="BS59" s="448">
        <f t="shared" si="25"/>
        <v>0</v>
      </c>
      <c r="BT59" s="449">
        <f t="shared" si="26"/>
        <v>0</v>
      </c>
      <c r="BU59" s="449">
        <f t="shared" si="27"/>
        <v>0</v>
      </c>
      <c r="BV59" s="450">
        <f t="shared" si="28"/>
        <v>0</v>
      </c>
      <c r="BW59" s="414">
        <f t="shared" si="29"/>
        <v>0</v>
      </c>
      <c r="BX59" s="434">
        <f t="shared" si="30"/>
        <v>0</v>
      </c>
      <c r="BY59" s="414">
        <f t="shared" si="31"/>
        <v>0</v>
      </c>
      <c r="BZ59" s="435">
        <f t="shared" si="32"/>
        <v>0</v>
      </c>
      <c r="CA59" s="436">
        <f t="shared" si="33"/>
        <v>0</v>
      </c>
      <c r="CB59" s="435">
        <f t="shared" si="34"/>
        <v>0</v>
      </c>
      <c r="CC59" s="436">
        <f t="shared" si="35"/>
        <v>0</v>
      </c>
      <c r="CD59" s="435">
        <f t="shared" si="36"/>
        <v>0</v>
      </c>
      <c r="CE59" s="436">
        <f t="shared" si="37"/>
        <v>0</v>
      </c>
      <c r="CF59" s="435">
        <f t="shared" si="38"/>
        <v>0</v>
      </c>
      <c r="CG59" s="436">
        <f t="shared" si="39"/>
        <v>0</v>
      </c>
      <c r="CH59" s="434">
        <f t="shared" si="40"/>
        <v>0</v>
      </c>
      <c r="CI59" s="414">
        <f t="shared" si="41"/>
        <v>0</v>
      </c>
      <c r="CJ59" s="435">
        <f t="shared" si="42"/>
        <v>0</v>
      </c>
      <c r="CK59" s="436">
        <f t="shared" si="43"/>
        <v>0</v>
      </c>
      <c r="CL59" s="434">
        <f t="shared" si="44"/>
        <v>0</v>
      </c>
      <c r="CM59" s="436">
        <f t="shared" si="45"/>
        <v>0</v>
      </c>
      <c r="CN59" s="435">
        <f t="shared" si="46"/>
        <v>0</v>
      </c>
      <c r="CO59" s="437">
        <f t="shared" si="47"/>
        <v>0</v>
      </c>
      <c r="CP59" s="435">
        <f t="shared" si="48"/>
        <v>0</v>
      </c>
      <c r="CQ59" s="437">
        <f t="shared" si="49"/>
        <v>0</v>
      </c>
      <c r="CR59" s="435">
        <f t="shared" si="50"/>
        <v>0</v>
      </c>
      <c r="CS59" s="436">
        <f t="shared" si="51"/>
        <v>0</v>
      </c>
      <c r="CT59" s="438">
        <f t="shared" si="52"/>
        <v>0</v>
      </c>
      <c r="CU59" s="132"/>
      <c r="CV59" s="132"/>
      <c r="CW59" s="132"/>
      <c r="CX59" s="132"/>
      <c r="CY59" s="132"/>
      <c r="CZ59" s="132"/>
      <c r="DA59" s="132"/>
      <c r="DB59" s="132"/>
      <c r="DC59" s="132"/>
      <c r="DD59" s="132"/>
      <c r="DE59" s="132"/>
      <c r="DF59" s="132"/>
      <c r="DG59" s="132"/>
      <c r="DH59" s="458">
        <v>37</v>
      </c>
      <c r="DI59" s="231">
        <f t="shared" si="3"/>
        <v>37</v>
      </c>
      <c r="DJ59" s="234">
        <f t="shared" si="4"/>
        <v>0</v>
      </c>
      <c r="DK59" s="118">
        <f t="shared" si="5"/>
        <v>0</v>
      </c>
      <c r="DL59" s="119">
        <f t="shared" si="6"/>
        <v>-5.7120500782472661</v>
      </c>
      <c r="DM59" s="150"/>
      <c r="DN59" s="150"/>
      <c r="DO59" s="150"/>
      <c r="DP59" s="150"/>
      <c r="DQ59" s="150"/>
      <c r="DR59" s="150"/>
      <c r="DS59" s="150"/>
      <c r="EA59" s="133">
        <f t="shared" si="7"/>
        <v>37</v>
      </c>
      <c r="EB59" s="239">
        <f t="shared" si="8"/>
        <v>0</v>
      </c>
      <c r="EC59" s="120">
        <f t="shared" si="9"/>
        <v>0</v>
      </c>
      <c r="ED59" s="121">
        <f t="shared" si="10"/>
        <v>0</v>
      </c>
      <c r="EE59" s="104">
        <f t="shared" si="11"/>
        <v>0</v>
      </c>
    </row>
    <row r="60" spans="1:135" ht="13.2" customHeight="1" x14ac:dyDescent="0.2">
      <c r="A60" s="141">
        <v>38</v>
      </c>
      <c r="B60" s="107"/>
      <c r="C60" s="108">
        <f>アンケート集計!AH41</f>
        <v>0</v>
      </c>
      <c r="D60" s="369" t="str">
        <f t="shared" si="12"/>
        <v>C</v>
      </c>
      <c r="E60" s="144"/>
      <c r="F60" s="145"/>
      <c r="G60" s="145"/>
      <c r="H60" s="145"/>
      <c r="I60" s="250"/>
      <c r="J60" s="144"/>
      <c r="K60" s="145"/>
      <c r="L60" s="145"/>
      <c r="M60" s="276"/>
      <c r="N60" s="260"/>
      <c r="O60" s="145"/>
      <c r="P60" s="145"/>
      <c r="Q60" s="250"/>
      <c r="R60" s="275"/>
      <c r="S60" s="145"/>
      <c r="T60" s="145"/>
      <c r="U60" s="145"/>
      <c r="V60" s="276"/>
      <c r="W60" s="260"/>
      <c r="X60" s="145"/>
      <c r="Y60" s="250"/>
      <c r="Z60" s="275"/>
      <c r="AA60" s="145"/>
      <c r="AB60" s="145"/>
      <c r="AC60" s="250"/>
      <c r="AD60" s="144"/>
      <c r="AE60" s="145"/>
      <c r="AF60" s="145"/>
      <c r="AG60" s="276"/>
      <c r="AH60" s="275"/>
      <c r="AI60" s="276"/>
      <c r="AJ60" s="260"/>
      <c r="AK60" s="145"/>
      <c r="AL60" s="145"/>
      <c r="AM60" s="145"/>
      <c r="AN60" s="250"/>
      <c r="AO60" s="275"/>
      <c r="AP60" s="276"/>
      <c r="AQ60" s="275"/>
      <c r="AR60" s="145"/>
      <c r="AS60" s="145"/>
      <c r="AT60" s="145"/>
      <c r="AU60" s="272"/>
      <c r="AV60" s="258"/>
      <c r="AW60" s="110"/>
      <c r="AX60" s="110"/>
      <c r="AY60" s="110"/>
      <c r="AZ60" s="111"/>
      <c r="BA60" s="112">
        <f t="shared" si="13"/>
        <v>0</v>
      </c>
      <c r="BB60" s="368" t="str">
        <f t="shared" si="14"/>
        <v>C</v>
      </c>
      <c r="BC60" s="113">
        <f t="shared" si="15"/>
        <v>0</v>
      </c>
      <c r="BD60" s="369" t="str">
        <f t="shared" si="16"/>
        <v>C</v>
      </c>
      <c r="BE60" s="112">
        <f t="shared" si="17"/>
        <v>0</v>
      </c>
      <c r="BF60" s="113">
        <f t="shared" si="18"/>
        <v>0</v>
      </c>
      <c r="BG60" s="113">
        <f t="shared" si="19"/>
        <v>0</v>
      </c>
      <c r="BH60" s="115">
        <f t="shared" si="20"/>
        <v>0</v>
      </c>
      <c r="BI60" s="116">
        <f t="shared" si="21"/>
        <v>0</v>
      </c>
      <c r="BJ60" s="117">
        <f t="shared" si="22"/>
        <v>-5.7120500782472661</v>
      </c>
      <c r="BK60" s="96"/>
      <c r="BL60" s="97"/>
      <c r="BM60" s="106">
        <f t="shared" si="0"/>
        <v>38</v>
      </c>
      <c r="BN60" s="107">
        <f t="shared" si="1"/>
        <v>0</v>
      </c>
      <c r="BO60" s="439">
        <f t="shared" si="23"/>
        <v>0</v>
      </c>
      <c r="BP60" s="440" t="str">
        <f t="shared" si="53"/>
        <v>C</v>
      </c>
      <c r="BQ60" s="440">
        <f t="shared" si="24"/>
        <v>0</v>
      </c>
      <c r="BR60" s="441" t="str">
        <f t="shared" si="53"/>
        <v>C</v>
      </c>
      <c r="BS60" s="439">
        <f t="shared" si="25"/>
        <v>0</v>
      </c>
      <c r="BT60" s="440">
        <f t="shared" si="26"/>
        <v>0</v>
      </c>
      <c r="BU60" s="440">
        <f t="shared" si="27"/>
        <v>0</v>
      </c>
      <c r="BV60" s="441">
        <f t="shared" si="28"/>
        <v>0</v>
      </c>
      <c r="BW60" s="442">
        <f t="shared" si="29"/>
        <v>0</v>
      </c>
      <c r="BX60" s="443">
        <f t="shared" si="30"/>
        <v>0</v>
      </c>
      <c r="BY60" s="442">
        <f t="shared" si="31"/>
        <v>0</v>
      </c>
      <c r="BZ60" s="444">
        <f t="shared" si="32"/>
        <v>0</v>
      </c>
      <c r="CA60" s="445">
        <f t="shared" si="33"/>
        <v>0</v>
      </c>
      <c r="CB60" s="444">
        <f t="shared" si="34"/>
        <v>0</v>
      </c>
      <c r="CC60" s="445">
        <f t="shared" si="35"/>
        <v>0</v>
      </c>
      <c r="CD60" s="444">
        <f t="shared" si="36"/>
        <v>0</v>
      </c>
      <c r="CE60" s="445">
        <f t="shared" si="37"/>
        <v>0</v>
      </c>
      <c r="CF60" s="444">
        <f t="shared" si="38"/>
        <v>0</v>
      </c>
      <c r="CG60" s="445">
        <f t="shared" si="39"/>
        <v>0</v>
      </c>
      <c r="CH60" s="443">
        <f t="shared" si="40"/>
        <v>0</v>
      </c>
      <c r="CI60" s="442">
        <f t="shared" si="41"/>
        <v>0</v>
      </c>
      <c r="CJ60" s="444">
        <f t="shared" si="42"/>
        <v>0</v>
      </c>
      <c r="CK60" s="445">
        <f t="shared" si="43"/>
        <v>0</v>
      </c>
      <c r="CL60" s="443">
        <f t="shared" si="44"/>
        <v>0</v>
      </c>
      <c r="CM60" s="445">
        <f t="shared" si="45"/>
        <v>0</v>
      </c>
      <c r="CN60" s="444">
        <f t="shared" si="46"/>
        <v>0</v>
      </c>
      <c r="CO60" s="446">
        <f t="shared" si="47"/>
        <v>0</v>
      </c>
      <c r="CP60" s="444">
        <f t="shared" si="48"/>
        <v>0</v>
      </c>
      <c r="CQ60" s="446">
        <f t="shared" si="49"/>
        <v>0</v>
      </c>
      <c r="CR60" s="444">
        <f t="shared" si="50"/>
        <v>0</v>
      </c>
      <c r="CS60" s="445">
        <f t="shared" si="51"/>
        <v>0</v>
      </c>
      <c r="CT60" s="447">
        <f t="shared" si="52"/>
        <v>0</v>
      </c>
      <c r="CU60" s="132"/>
      <c r="CV60" s="132"/>
      <c r="CW60" s="132"/>
      <c r="CX60" s="132"/>
      <c r="CY60" s="132"/>
      <c r="CZ60" s="132"/>
      <c r="DA60" s="132"/>
      <c r="DB60" s="132"/>
      <c r="DC60" s="132"/>
      <c r="DD60" s="132"/>
      <c r="DE60" s="132"/>
      <c r="DF60" s="132"/>
      <c r="DG60" s="132"/>
      <c r="DH60" s="458">
        <v>38</v>
      </c>
      <c r="DI60" s="231">
        <f t="shared" si="3"/>
        <v>38</v>
      </c>
      <c r="DJ60" s="234">
        <f t="shared" si="4"/>
        <v>0</v>
      </c>
      <c r="DK60" s="118">
        <f t="shared" si="5"/>
        <v>0</v>
      </c>
      <c r="DL60" s="119">
        <f t="shared" si="6"/>
        <v>-5.7120500782472661</v>
      </c>
      <c r="DM60" s="150"/>
      <c r="DN60" s="150"/>
      <c r="DO60" s="150"/>
      <c r="DP60" s="150"/>
      <c r="DQ60" s="150"/>
      <c r="DR60" s="150"/>
      <c r="DS60" s="150"/>
      <c r="EA60" s="133">
        <f t="shared" si="7"/>
        <v>38</v>
      </c>
      <c r="EB60" s="239">
        <f t="shared" si="8"/>
        <v>0</v>
      </c>
      <c r="EC60" s="120">
        <f t="shared" si="9"/>
        <v>0</v>
      </c>
      <c r="ED60" s="121">
        <f t="shared" si="10"/>
        <v>0</v>
      </c>
      <c r="EE60" s="104">
        <f t="shared" si="11"/>
        <v>0</v>
      </c>
    </row>
    <row r="61" spans="1:135" ht="13.2" customHeight="1" x14ac:dyDescent="0.2">
      <c r="A61" s="73">
        <v>39</v>
      </c>
      <c r="B61" s="122"/>
      <c r="C61" s="123">
        <f>アンケート集計!AH42</f>
        <v>0</v>
      </c>
      <c r="D61" s="21" t="str">
        <f t="shared" si="12"/>
        <v>C</v>
      </c>
      <c r="E61" s="148"/>
      <c r="F61" s="149"/>
      <c r="G61" s="149"/>
      <c r="H61" s="149"/>
      <c r="I61" s="251"/>
      <c r="J61" s="148"/>
      <c r="K61" s="149"/>
      <c r="L61" s="149"/>
      <c r="M61" s="278"/>
      <c r="N61" s="261"/>
      <c r="O61" s="149"/>
      <c r="P61" s="149"/>
      <c r="Q61" s="251"/>
      <c r="R61" s="277"/>
      <c r="S61" s="149"/>
      <c r="T61" s="149"/>
      <c r="U61" s="149"/>
      <c r="V61" s="278"/>
      <c r="W61" s="261"/>
      <c r="X61" s="149"/>
      <c r="Y61" s="251"/>
      <c r="Z61" s="277"/>
      <c r="AA61" s="149"/>
      <c r="AB61" s="149"/>
      <c r="AC61" s="251"/>
      <c r="AD61" s="148"/>
      <c r="AE61" s="149"/>
      <c r="AF61" s="149"/>
      <c r="AG61" s="278"/>
      <c r="AH61" s="277"/>
      <c r="AI61" s="278"/>
      <c r="AJ61" s="261"/>
      <c r="AK61" s="149"/>
      <c r="AL61" s="149"/>
      <c r="AM61" s="149"/>
      <c r="AN61" s="251"/>
      <c r="AO61" s="277"/>
      <c r="AP61" s="278"/>
      <c r="AQ61" s="277"/>
      <c r="AR61" s="149"/>
      <c r="AS61" s="149"/>
      <c r="AT61" s="149"/>
      <c r="AU61" s="274"/>
      <c r="AV61" s="259"/>
      <c r="AW61" s="125"/>
      <c r="AX61" s="125"/>
      <c r="AY61" s="125"/>
      <c r="AZ61" s="126"/>
      <c r="BA61" s="127">
        <f t="shared" si="13"/>
        <v>0</v>
      </c>
      <c r="BB61" s="22" t="str">
        <f t="shared" si="14"/>
        <v>C</v>
      </c>
      <c r="BC61" s="128">
        <f t="shared" si="15"/>
        <v>0</v>
      </c>
      <c r="BD61" s="21" t="str">
        <f t="shared" si="16"/>
        <v>C</v>
      </c>
      <c r="BE61" s="127">
        <f t="shared" si="17"/>
        <v>0</v>
      </c>
      <c r="BF61" s="128">
        <f t="shared" si="18"/>
        <v>0</v>
      </c>
      <c r="BG61" s="128">
        <f t="shared" si="19"/>
        <v>0</v>
      </c>
      <c r="BH61" s="114">
        <f t="shared" si="20"/>
        <v>0</v>
      </c>
      <c r="BI61" s="129">
        <f t="shared" si="21"/>
        <v>0</v>
      </c>
      <c r="BJ61" s="130">
        <f t="shared" si="22"/>
        <v>-5.7120500782472661</v>
      </c>
      <c r="BK61" s="96"/>
      <c r="BL61" s="97"/>
      <c r="BM61" s="57">
        <f t="shared" si="0"/>
        <v>39</v>
      </c>
      <c r="BN61" s="122">
        <f t="shared" si="1"/>
        <v>0</v>
      </c>
      <c r="BO61" s="448">
        <f t="shared" si="23"/>
        <v>0</v>
      </c>
      <c r="BP61" s="449" t="str">
        <f t="shared" si="53"/>
        <v>C</v>
      </c>
      <c r="BQ61" s="449">
        <f t="shared" si="24"/>
        <v>0</v>
      </c>
      <c r="BR61" s="450" t="str">
        <f t="shared" si="53"/>
        <v>C</v>
      </c>
      <c r="BS61" s="448">
        <f t="shared" si="25"/>
        <v>0</v>
      </c>
      <c r="BT61" s="449">
        <f t="shared" si="26"/>
        <v>0</v>
      </c>
      <c r="BU61" s="449">
        <f t="shared" si="27"/>
        <v>0</v>
      </c>
      <c r="BV61" s="450">
        <f t="shared" si="28"/>
        <v>0</v>
      </c>
      <c r="BW61" s="414">
        <f t="shared" si="29"/>
        <v>0</v>
      </c>
      <c r="BX61" s="434">
        <f t="shared" si="30"/>
        <v>0</v>
      </c>
      <c r="BY61" s="414">
        <f t="shared" si="31"/>
        <v>0</v>
      </c>
      <c r="BZ61" s="435">
        <f t="shared" si="32"/>
        <v>0</v>
      </c>
      <c r="CA61" s="436">
        <f t="shared" si="33"/>
        <v>0</v>
      </c>
      <c r="CB61" s="435">
        <f t="shared" si="34"/>
        <v>0</v>
      </c>
      <c r="CC61" s="436">
        <f t="shared" si="35"/>
        <v>0</v>
      </c>
      <c r="CD61" s="435">
        <f t="shared" si="36"/>
        <v>0</v>
      </c>
      <c r="CE61" s="436">
        <f t="shared" si="37"/>
        <v>0</v>
      </c>
      <c r="CF61" s="435">
        <f t="shared" si="38"/>
        <v>0</v>
      </c>
      <c r="CG61" s="436">
        <f t="shared" si="39"/>
        <v>0</v>
      </c>
      <c r="CH61" s="434">
        <f t="shared" si="40"/>
        <v>0</v>
      </c>
      <c r="CI61" s="414">
        <f t="shared" si="41"/>
        <v>0</v>
      </c>
      <c r="CJ61" s="435">
        <f t="shared" si="42"/>
        <v>0</v>
      </c>
      <c r="CK61" s="436">
        <f t="shared" si="43"/>
        <v>0</v>
      </c>
      <c r="CL61" s="434">
        <f t="shared" si="44"/>
        <v>0</v>
      </c>
      <c r="CM61" s="436">
        <f t="shared" si="45"/>
        <v>0</v>
      </c>
      <c r="CN61" s="435">
        <f t="shared" si="46"/>
        <v>0</v>
      </c>
      <c r="CO61" s="437">
        <f t="shared" si="47"/>
        <v>0</v>
      </c>
      <c r="CP61" s="435">
        <f t="shared" si="48"/>
        <v>0</v>
      </c>
      <c r="CQ61" s="437">
        <f t="shared" si="49"/>
        <v>0</v>
      </c>
      <c r="CR61" s="435">
        <f t="shared" si="50"/>
        <v>0</v>
      </c>
      <c r="CS61" s="436">
        <f t="shared" si="51"/>
        <v>0</v>
      </c>
      <c r="CT61" s="438">
        <f t="shared" si="52"/>
        <v>0</v>
      </c>
      <c r="CU61" s="132"/>
      <c r="CV61" s="132"/>
      <c r="CW61" s="132"/>
      <c r="CX61" s="132"/>
      <c r="CY61" s="132"/>
      <c r="CZ61" s="132"/>
      <c r="DA61" s="132"/>
      <c r="DB61" s="132"/>
      <c r="DC61" s="132"/>
      <c r="DD61" s="132"/>
      <c r="DE61" s="132"/>
      <c r="DF61" s="132"/>
      <c r="DG61" s="132"/>
      <c r="DH61" s="458">
        <v>39</v>
      </c>
      <c r="DI61" s="231">
        <f t="shared" si="3"/>
        <v>39</v>
      </c>
      <c r="DJ61" s="234">
        <f t="shared" si="4"/>
        <v>0</v>
      </c>
      <c r="DK61" s="118">
        <f t="shared" si="5"/>
        <v>0</v>
      </c>
      <c r="DL61" s="119">
        <f t="shared" si="6"/>
        <v>-5.7120500782472661</v>
      </c>
      <c r="DM61" s="150"/>
      <c r="DN61" s="150"/>
      <c r="DO61" s="150"/>
      <c r="DP61" s="150"/>
      <c r="DQ61" s="150"/>
      <c r="DR61" s="150"/>
      <c r="DS61" s="150"/>
      <c r="EA61" s="133">
        <f t="shared" si="7"/>
        <v>39</v>
      </c>
      <c r="EB61" s="239">
        <f t="shared" si="8"/>
        <v>0</v>
      </c>
      <c r="EC61" s="120">
        <f t="shared" si="9"/>
        <v>0</v>
      </c>
      <c r="ED61" s="121">
        <f t="shared" si="10"/>
        <v>0</v>
      </c>
      <c r="EE61" s="104">
        <f t="shared" si="11"/>
        <v>0</v>
      </c>
    </row>
    <row r="62" spans="1:135" ht="13.2" customHeight="1" thickBot="1" x14ac:dyDescent="0.25">
      <c r="A62" s="160">
        <v>40</v>
      </c>
      <c r="B62" s="161"/>
      <c r="C62" s="162">
        <f>アンケート集計!AH43</f>
        <v>0</v>
      </c>
      <c r="D62" s="371" t="str">
        <f t="shared" si="12"/>
        <v>C</v>
      </c>
      <c r="E62" s="163"/>
      <c r="F62" s="164"/>
      <c r="G62" s="164"/>
      <c r="H62" s="164"/>
      <c r="I62" s="252"/>
      <c r="J62" s="163"/>
      <c r="K62" s="164"/>
      <c r="L62" s="164"/>
      <c r="M62" s="280"/>
      <c r="N62" s="262"/>
      <c r="O62" s="164"/>
      <c r="P62" s="164"/>
      <c r="Q62" s="252"/>
      <c r="R62" s="279"/>
      <c r="S62" s="164"/>
      <c r="T62" s="164"/>
      <c r="U62" s="164"/>
      <c r="V62" s="280"/>
      <c r="W62" s="262"/>
      <c r="X62" s="164"/>
      <c r="Y62" s="252"/>
      <c r="Z62" s="279"/>
      <c r="AA62" s="164"/>
      <c r="AB62" s="164"/>
      <c r="AC62" s="252"/>
      <c r="AD62" s="163"/>
      <c r="AE62" s="164"/>
      <c r="AF62" s="164"/>
      <c r="AG62" s="280"/>
      <c r="AH62" s="279"/>
      <c r="AI62" s="280"/>
      <c r="AJ62" s="262"/>
      <c r="AK62" s="164"/>
      <c r="AL62" s="164"/>
      <c r="AM62" s="164"/>
      <c r="AN62" s="252"/>
      <c r="AO62" s="279"/>
      <c r="AP62" s="280"/>
      <c r="AQ62" s="279"/>
      <c r="AR62" s="164"/>
      <c r="AS62" s="164"/>
      <c r="AT62" s="164"/>
      <c r="AU62" s="276"/>
      <c r="AV62" s="260"/>
      <c r="AW62" s="145"/>
      <c r="AX62" s="145"/>
      <c r="AY62" s="145"/>
      <c r="AZ62" s="146"/>
      <c r="BA62" s="165">
        <f t="shared" ref="BA62" si="54">SUM(J62:AC62)*2</f>
        <v>0</v>
      </c>
      <c r="BB62" s="370" t="str">
        <f t="shared" si="14"/>
        <v>C</v>
      </c>
      <c r="BC62" s="166">
        <f t="shared" ref="BC62" si="55">SUM(E62:I62,AD62:AE62,AH62:AO62,AQ62:AZ62)*2+SUM(AF62:AG62)*3+AP62*4</f>
        <v>0</v>
      </c>
      <c r="BD62" s="371" t="str">
        <f t="shared" si="16"/>
        <v>C</v>
      </c>
      <c r="BE62" s="165">
        <f t="shared" si="17"/>
        <v>0</v>
      </c>
      <c r="BF62" s="166">
        <f t="shared" si="18"/>
        <v>0</v>
      </c>
      <c r="BG62" s="166">
        <f t="shared" si="19"/>
        <v>0</v>
      </c>
      <c r="BH62" s="167">
        <f t="shared" si="20"/>
        <v>0</v>
      </c>
      <c r="BI62" s="168">
        <f t="shared" si="21"/>
        <v>0</v>
      </c>
      <c r="BJ62" s="169">
        <f t="shared" si="22"/>
        <v>-5.7120500782472661</v>
      </c>
      <c r="BK62" s="96"/>
      <c r="BL62" s="97"/>
      <c r="BM62" s="106">
        <f t="shared" si="0"/>
        <v>40</v>
      </c>
      <c r="BN62" s="161">
        <f t="shared" si="1"/>
        <v>0</v>
      </c>
      <c r="BO62" s="451">
        <f t="shared" si="23"/>
        <v>0</v>
      </c>
      <c r="BP62" s="452" t="str">
        <f t="shared" si="53"/>
        <v>C</v>
      </c>
      <c r="BQ62" s="452">
        <f t="shared" si="24"/>
        <v>0</v>
      </c>
      <c r="BR62" s="453" t="str">
        <f t="shared" si="53"/>
        <v>C</v>
      </c>
      <c r="BS62" s="451">
        <f t="shared" si="25"/>
        <v>0</v>
      </c>
      <c r="BT62" s="452">
        <f t="shared" si="26"/>
        <v>0</v>
      </c>
      <c r="BU62" s="452">
        <f t="shared" si="27"/>
        <v>0</v>
      </c>
      <c r="BV62" s="453">
        <f t="shared" si="28"/>
        <v>0</v>
      </c>
      <c r="BW62" s="442">
        <f t="shared" si="29"/>
        <v>0</v>
      </c>
      <c r="BX62" s="443">
        <f t="shared" si="30"/>
        <v>0</v>
      </c>
      <c r="BY62" s="442">
        <f t="shared" si="31"/>
        <v>0</v>
      </c>
      <c r="BZ62" s="444">
        <f t="shared" si="32"/>
        <v>0</v>
      </c>
      <c r="CA62" s="445">
        <f t="shared" si="33"/>
        <v>0</v>
      </c>
      <c r="CB62" s="444">
        <f t="shared" si="34"/>
        <v>0</v>
      </c>
      <c r="CC62" s="445">
        <f t="shared" si="35"/>
        <v>0</v>
      </c>
      <c r="CD62" s="444">
        <f t="shared" si="36"/>
        <v>0</v>
      </c>
      <c r="CE62" s="445">
        <f t="shared" si="37"/>
        <v>0</v>
      </c>
      <c r="CF62" s="444">
        <f t="shared" si="38"/>
        <v>0</v>
      </c>
      <c r="CG62" s="445">
        <f t="shared" si="39"/>
        <v>0</v>
      </c>
      <c r="CH62" s="443">
        <f t="shared" si="40"/>
        <v>0</v>
      </c>
      <c r="CI62" s="442">
        <f t="shared" si="41"/>
        <v>0</v>
      </c>
      <c r="CJ62" s="444">
        <f t="shared" si="42"/>
        <v>0</v>
      </c>
      <c r="CK62" s="445">
        <f t="shared" si="43"/>
        <v>0</v>
      </c>
      <c r="CL62" s="443">
        <f t="shared" si="44"/>
        <v>0</v>
      </c>
      <c r="CM62" s="445">
        <f t="shared" si="45"/>
        <v>0</v>
      </c>
      <c r="CN62" s="444">
        <f t="shared" si="46"/>
        <v>0</v>
      </c>
      <c r="CO62" s="446">
        <f t="shared" si="47"/>
        <v>0</v>
      </c>
      <c r="CP62" s="444">
        <f t="shared" si="48"/>
        <v>0</v>
      </c>
      <c r="CQ62" s="446">
        <f t="shared" si="49"/>
        <v>0</v>
      </c>
      <c r="CR62" s="444">
        <f t="shared" si="50"/>
        <v>0</v>
      </c>
      <c r="CS62" s="445">
        <f t="shared" si="51"/>
        <v>0</v>
      </c>
      <c r="CT62" s="447">
        <f t="shared" si="52"/>
        <v>0</v>
      </c>
      <c r="CU62" s="132"/>
      <c r="CV62" s="132"/>
      <c r="CW62" s="132"/>
      <c r="CX62" s="132"/>
      <c r="CY62" s="132"/>
      <c r="CZ62" s="132"/>
      <c r="DA62" s="132"/>
      <c r="DB62" s="132"/>
      <c r="DC62" s="132"/>
      <c r="DD62" s="132"/>
      <c r="DE62" s="132"/>
      <c r="DF62" s="132"/>
      <c r="DG62" s="132"/>
      <c r="DH62" s="459">
        <v>40</v>
      </c>
      <c r="DI62" s="232">
        <f t="shared" si="3"/>
        <v>40</v>
      </c>
      <c r="DJ62" s="235">
        <f t="shared" si="4"/>
        <v>0</v>
      </c>
      <c r="DK62" s="170">
        <f t="shared" si="5"/>
        <v>0</v>
      </c>
      <c r="DL62" s="171">
        <f t="shared" si="6"/>
        <v>-5.7120500782472661</v>
      </c>
      <c r="DM62" s="150"/>
      <c r="DN62" s="150"/>
      <c r="DO62" s="150"/>
      <c r="DP62" s="150"/>
      <c r="DQ62" s="150"/>
      <c r="DR62" s="150"/>
      <c r="DS62" s="150"/>
      <c r="EA62" s="237">
        <f t="shared" si="7"/>
        <v>40</v>
      </c>
      <c r="EB62" s="240">
        <f t="shared" si="8"/>
        <v>0</v>
      </c>
      <c r="EC62" s="172">
        <f t="shared" si="9"/>
        <v>0</v>
      </c>
      <c r="ED62" s="173">
        <f t="shared" si="10"/>
        <v>0</v>
      </c>
      <c r="EE62" s="871">
        <f t="shared" si="11"/>
        <v>0</v>
      </c>
    </row>
    <row r="63" spans="1:135" ht="13.2" customHeight="1" thickBot="1" x14ac:dyDescent="0.25">
      <c r="A63" s="600" t="s">
        <v>121</v>
      </c>
      <c r="B63" s="601"/>
      <c r="C63" s="601"/>
      <c r="D63" s="467">
        <f>COUNTA(A23:A62)</f>
        <v>40</v>
      </c>
      <c r="E63" s="174">
        <f>SUM(E23:E62)</f>
        <v>0</v>
      </c>
      <c r="F63" s="175">
        <f t="shared" ref="F63:AZ63" si="56">SUM(F23:F62)</f>
        <v>0</v>
      </c>
      <c r="G63" s="175">
        <f t="shared" si="56"/>
        <v>0</v>
      </c>
      <c r="H63" s="175">
        <f t="shared" si="56"/>
        <v>0</v>
      </c>
      <c r="I63" s="253">
        <f t="shared" si="56"/>
        <v>0</v>
      </c>
      <c r="J63" s="174">
        <f t="shared" si="56"/>
        <v>0</v>
      </c>
      <c r="K63" s="175">
        <f t="shared" si="56"/>
        <v>0</v>
      </c>
      <c r="L63" s="175">
        <f t="shared" si="56"/>
        <v>0</v>
      </c>
      <c r="M63" s="282">
        <f t="shared" si="56"/>
        <v>0</v>
      </c>
      <c r="N63" s="263">
        <f t="shared" si="56"/>
        <v>0</v>
      </c>
      <c r="O63" s="175">
        <f t="shared" si="56"/>
        <v>0</v>
      </c>
      <c r="P63" s="175">
        <f t="shared" si="56"/>
        <v>0</v>
      </c>
      <c r="Q63" s="253">
        <f t="shared" si="56"/>
        <v>0</v>
      </c>
      <c r="R63" s="308">
        <f t="shared" si="56"/>
        <v>0</v>
      </c>
      <c r="S63" s="309">
        <f t="shared" si="56"/>
        <v>0</v>
      </c>
      <c r="T63" s="309">
        <f t="shared" si="56"/>
        <v>0</v>
      </c>
      <c r="U63" s="309">
        <f t="shared" si="56"/>
        <v>0</v>
      </c>
      <c r="V63" s="310">
        <f t="shared" si="56"/>
        <v>0</v>
      </c>
      <c r="W63" s="263">
        <f t="shared" si="56"/>
        <v>0</v>
      </c>
      <c r="X63" s="175">
        <f t="shared" si="56"/>
        <v>0</v>
      </c>
      <c r="Y63" s="253">
        <f t="shared" si="56"/>
        <v>0</v>
      </c>
      <c r="Z63" s="281">
        <f t="shared" si="56"/>
        <v>0</v>
      </c>
      <c r="AA63" s="175">
        <f t="shared" si="56"/>
        <v>0</v>
      </c>
      <c r="AB63" s="175">
        <f t="shared" si="56"/>
        <v>0</v>
      </c>
      <c r="AC63" s="253">
        <f t="shared" si="56"/>
        <v>0</v>
      </c>
      <c r="AD63" s="174">
        <f t="shared" si="56"/>
        <v>0</v>
      </c>
      <c r="AE63" s="175">
        <f t="shared" si="56"/>
        <v>0</v>
      </c>
      <c r="AF63" s="175">
        <f t="shared" si="56"/>
        <v>0</v>
      </c>
      <c r="AG63" s="282">
        <f t="shared" si="56"/>
        <v>0</v>
      </c>
      <c r="AH63" s="281">
        <f t="shared" si="56"/>
        <v>0</v>
      </c>
      <c r="AI63" s="282">
        <f t="shared" si="56"/>
        <v>0</v>
      </c>
      <c r="AJ63" s="263">
        <f t="shared" si="56"/>
        <v>0</v>
      </c>
      <c r="AK63" s="175">
        <f t="shared" si="56"/>
        <v>0</v>
      </c>
      <c r="AL63" s="175">
        <f t="shared" si="56"/>
        <v>0</v>
      </c>
      <c r="AM63" s="175">
        <f t="shared" si="56"/>
        <v>0</v>
      </c>
      <c r="AN63" s="253">
        <f t="shared" si="56"/>
        <v>0</v>
      </c>
      <c r="AO63" s="281">
        <f t="shared" si="56"/>
        <v>0</v>
      </c>
      <c r="AP63" s="282">
        <f t="shared" si="56"/>
        <v>0</v>
      </c>
      <c r="AQ63" s="281">
        <f t="shared" si="56"/>
        <v>0</v>
      </c>
      <c r="AR63" s="175">
        <f t="shared" si="56"/>
        <v>0</v>
      </c>
      <c r="AS63" s="175">
        <f t="shared" si="56"/>
        <v>0</v>
      </c>
      <c r="AT63" s="175">
        <f t="shared" si="56"/>
        <v>0</v>
      </c>
      <c r="AU63" s="282">
        <f t="shared" si="56"/>
        <v>0</v>
      </c>
      <c r="AV63" s="263">
        <f t="shared" si="56"/>
        <v>0</v>
      </c>
      <c r="AW63" s="175">
        <f t="shared" si="56"/>
        <v>0</v>
      </c>
      <c r="AX63" s="175">
        <f t="shared" si="56"/>
        <v>0</v>
      </c>
      <c r="AY63" s="175">
        <f t="shared" si="56"/>
        <v>0</v>
      </c>
      <c r="AZ63" s="176">
        <f t="shared" si="56"/>
        <v>0</v>
      </c>
      <c r="BA63" s="177"/>
      <c r="BB63" s="178"/>
      <c r="BC63" s="179"/>
      <c r="BD63" s="180"/>
      <c r="BE63" s="181"/>
      <c r="BF63" s="179"/>
      <c r="BG63" s="179"/>
      <c r="BH63" s="178"/>
      <c r="BI63" s="182"/>
      <c r="BJ63" s="525" t="s">
        <v>203</v>
      </c>
      <c r="BK63" s="183"/>
      <c r="BM63" s="609" t="s">
        <v>122</v>
      </c>
      <c r="BN63" s="636"/>
      <c r="BO63" s="221">
        <f>BA64</f>
        <v>0</v>
      </c>
      <c r="BP63" s="194"/>
      <c r="BQ63" s="222">
        <f>BC64</f>
        <v>0</v>
      </c>
      <c r="BR63" s="196"/>
      <c r="BS63" s="221">
        <f>BE64</f>
        <v>0</v>
      </c>
      <c r="BT63" s="222">
        <f t="shared" ref="BT63:BV65" si="57">BF64</f>
        <v>0</v>
      </c>
      <c r="BU63" s="222">
        <f t="shared" si="57"/>
        <v>0</v>
      </c>
      <c r="BV63" s="223">
        <f t="shared" si="57"/>
        <v>0</v>
      </c>
      <c r="BW63" s="184"/>
      <c r="BX63" s="377">
        <f>SUM(BX23:BX62)/$D$63</f>
        <v>0</v>
      </c>
      <c r="BY63" s="200"/>
      <c r="BZ63" s="377">
        <f t="shared" ref="BZ63:CT63" si="58">SUM(BZ23:BZ62)/$D$63</f>
        <v>0</v>
      </c>
      <c r="CA63" s="202"/>
      <c r="CB63" s="378">
        <f t="shared" si="58"/>
        <v>0</v>
      </c>
      <c r="CC63" s="202"/>
      <c r="CD63" s="378">
        <f t="shared" si="58"/>
        <v>0</v>
      </c>
      <c r="CE63" s="202"/>
      <c r="CF63" s="378">
        <f t="shared" si="58"/>
        <v>0</v>
      </c>
      <c r="CG63" s="202"/>
      <c r="CH63" s="377">
        <f t="shared" si="58"/>
        <v>0</v>
      </c>
      <c r="CI63" s="200"/>
      <c r="CJ63" s="378">
        <f t="shared" si="58"/>
        <v>0</v>
      </c>
      <c r="CK63" s="202"/>
      <c r="CL63" s="377">
        <f t="shared" si="58"/>
        <v>0</v>
      </c>
      <c r="CM63" s="202"/>
      <c r="CN63" s="378">
        <f t="shared" si="58"/>
        <v>0</v>
      </c>
      <c r="CO63" s="204"/>
      <c r="CP63" s="378">
        <f t="shared" si="58"/>
        <v>0</v>
      </c>
      <c r="CQ63" s="205"/>
      <c r="CR63" s="378">
        <f>SUM(CR23:CR62)/$D$63</f>
        <v>0</v>
      </c>
      <c r="CS63" s="202"/>
      <c r="CT63" s="379">
        <f t="shared" si="58"/>
        <v>0</v>
      </c>
      <c r="CU63" s="132"/>
      <c r="CV63" s="132"/>
      <c r="CW63" s="132"/>
      <c r="CX63" s="132"/>
      <c r="CY63" s="132"/>
      <c r="CZ63" s="132"/>
      <c r="DA63" s="132"/>
      <c r="DB63" s="132"/>
      <c r="DC63" s="132"/>
      <c r="DD63" s="132"/>
      <c r="DE63" s="132"/>
      <c r="DF63" s="132"/>
      <c r="DG63" s="132"/>
      <c r="DH63" s="132"/>
      <c r="DI63" s="137"/>
      <c r="DJ63" s="150"/>
      <c r="DK63" s="150"/>
      <c r="DL63" s="150"/>
      <c r="DM63" s="150"/>
      <c r="DN63" s="150"/>
      <c r="DO63" s="150"/>
      <c r="DP63" s="150"/>
      <c r="DQ63" s="150"/>
      <c r="DR63" s="150"/>
      <c r="DS63" s="150"/>
    </row>
    <row r="64" spans="1:135" ht="13.2" customHeight="1" thickBot="1" x14ac:dyDescent="0.25">
      <c r="A64" s="602" t="s">
        <v>123</v>
      </c>
      <c r="B64" s="603"/>
      <c r="C64" s="464">
        <f>SUM(C23:C62)/$D$63/10*100</f>
        <v>0</v>
      </c>
      <c r="D64" s="185"/>
      <c r="E64" s="186">
        <f>E63/$D$63*100</f>
        <v>0</v>
      </c>
      <c r="F64" s="187">
        <f t="shared" ref="F64:AZ64" si="59">F63/$D$63*100</f>
        <v>0</v>
      </c>
      <c r="G64" s="187">
        <f t="shared" si="59"/>
        <v>0</v>
      </c>
      <c r="H64" s="187">
        <f t="shared" si="59"/>
        <v>0</v>
      </c>
      <c r="I64" s="254">
        <f t="shared" si="59"/>
        <v>0</v>
      </c>
      <c r="J64" s="186">
        <f t="shared" si="59"/>
        <v>0</v>
      </c>
      <c r="K64" s="187">
        <f t="shared" si="59"/>
        <v>0</v>
      </c>
      <c r="L64" s="187">
        <f t="shared" si="59"/>
        <v>0</v>
      </c>
      <c r="M64" s="284">
        <f t="shared" si="59"/>
        <v>0</v>
      </c>
      <c r="N64" s="264">
        <f t="shared" si="59"/>
        <v>0</v>
      </c>
      <c r="O64" s="187">
        <f t="shared" si="59"/>
        <v>0</v>
      </c>
      <c r="P64" s="187">
        <f t="shared" si="59"/>
        <v>0</v>
      </c>
      <c r="Q64" s="254">
        <f t="shared" si="59"/>
        <v>0</v>
      </c>
      <c r="R64" s="283">
        <f t="shared" si="59"/>
        <v>0</v>
      </c>
      <c r="S64" s="187">
        <f t="shared" si="59"/>
        <v>0</v>
      </c>
      <c r="T64" s="187">
        <f t="shared" si="59"/>
        <v>0</v>
      </c>
      <c r="U64" s="187">
        <f t="shared" si="59"/>
        <v>0</v>
      </c>
      <c r="V64" s="284">
        <f t="shared" si="59"/>
        <v>0</v>
      </c>
      <c r="W64" s="264">
        <f t="shared" si="59"/>
        <v>0</v>
      </c>
      <c r="X64" s="187">
        <f t="shared" si="59"/>
        <v>0</v>
      </c>
      <c r="Y64" s="254">
        <f t="shared" si="59"/>
        <v>0</v>
      </c>
      <c r="Z64" s="283">
        <f t="shared" si="59"/>
        <v>0</v>
      </c>
      <c r="AA64" s="187">
        <f t="shared" si="59"/>
        <v>0</v>
      </c>
      <c r="AB64" s="187">
        <f t="shared" si="59"/>
        <v>0</v>
      </c>
      <c r="AC64" s="254">
        <f t="shared" si="59"/>
        <v>0</v>
      </c>
      <c r="AD64" s="186">
        <f t="shared" si="59"/>
        <v>0</v>
      </c>
      <c r="AE64" s="187">
        <f t="shared" si="59"/>
        <v>0</v>
      </c>
      <c r="AF64" s="187">
        <f t="shared" si="59"/>
        <v>0</v>
      </c>
      <c r="AG64" s="284">
        <f t="shared" si="59"/>
        <v>0</v>
      </c>
      <c r="AH64" s="283">
        <f t="shared" si="59"/>
        <v>0</v>
      </c>
      <c r="AI64" s="284">
        <f t="shared" si="59"/>
        <v>0</v>
      </c>
      <c r="AJ64" s="264">
        <f t="shared" si="59"/>
        <v>0</v>
      </c>
      <c r="AK64" s="187">
        <f t="shared" si="59"/>
        <v>0</v>
      </c>
      <c r="AL64" s="187">
        <f t="shared" si="59"/>
        <v>0</v>
      </c>
      <c r="AM64" s="187">
        <f t="shared" si="59"/>
        <v>0</v>
      </c>
      <c r="AN64" s="254">
        <f t="shared" si="59"/>
        <v>0</v>
      </c>
      <c r="AO64" s="283">
        <f t="shared" si="59"/>
        <v>0</v>
      </c>
      <c r="AP64" s="284">
        <f t="shared" si="59"/>
        <v>0</v>
      </c>
      <c r="AQ64" s="283">
        <f>AQ63/$D$63*100</f>
        <v>0</v>
      </c>
      <c r="AR64" s="187">
        <f t="shared" si="59"/>
        <v>0</v>
      </c>
      <c r="AS64" s="187">
        <f t="shared" si="59"/>
        <v>0</v>
      </c>
      <c r="AT64" s="187">
        <f t="shared" si="59"/>
        <v>0</v>
      </c>
      <c r="AU64" s="284">
        <f t="shared" si="59"/>
        <v>0</v>
      </c>
      <c r="AV64" s="264">
        <f t="shared" si="59"/>
        <v>0</v>
      </c>
      <c r="AW64" s="187">
        <f t="shared" si="59"/>
        <v>0</v>
      </c>
      <c r="AX64" s="187">
        <f t="shared" si="59"/>
        <v>0</v>
      </c>
      <c r="AY64" s="187">
        <f t="shared" si="59"/>
        <v>0</v>
      </c>
      <c r="AZ64" s="188">
        <f t="shared" si="59"/>
        <v>0</v>
      </c>
      <c r="BA64" s="224">
        <f>SUM(BA23:BA62)/$D$63/40*100</f>
        <v>0</v>
      </c>
      <c r="BB64" s="225"/>
      <c r="BC64" s="226">
        <f>SUM(BC23:BC62)/$D$63/60*100</f>
        <v>0</v>
      </c>
      <c r="BD64" s="227"/>
      <c r="BE64" s="224">
        <f>SUM(BE23:BE62)/$D$63/40*100</f>
        <v>0</v>
      </c>
      <c r="BF64" s="226">
        <f>SUM(BF23:BF62)/$D$63/20*100</f>
        <v>0</v>
      </c>
      <c r="BG64" s="226">
        <f>SUM(BG23:BG62)/$D$63/20*100</f>
        <v>0</v>
      </c>
      <c r="BH64" s="228">
        <f>SUM(BH23:BH62)/$D$63/20*100</f>
        <v>0</v>
      </c>
      <c r="BI64" s="229">
        <f>SUM(BI23:BI62)/$D$63</f>
        <v>0</v>
      </c>
      <c r="BJ64" s="526"/>
      <c r="BK64" s="183"/>
      <c r="BM64" s="555" t="s">
        <v>124</v>
      </c>
      <c r="BN64" s="556"/>
      <c r="BO64" s="197">
        <f>BA65</f>
        <v>72.5</v>
      </c>
      <c r="BP64" s="194"/>
      <c r="BQ64" s="198">
        <f>BC65</f>
        <v>70.400000000000006</v>
      </c>
      <c r="BR64" s="196"/>
      <c r="BS64" s="197">
        <f>BE65</f>
        <v>72.5</v>
      </c>
      <c r="BT64" s="198">
        <f t="shared" si="57"/>
        <v>75.099999999999994</v>
      </c>
      <c r="BU64" s="198">
        <f t="shared" si="57"/>
        <v>72.099999999999994</v>
      </c>
      <c r="BV64" s="209">
        <f>BH65</f>
        <v>63.9</v>
      </c>
      <c r="BW64" s="184"/>
      <c r="BX64" s="377">
        <v>80.400000000000006</v>
      </c>
      <c r="BY64" s="200"/>
      <c r="BZ64" s="377">
        <v>79.400000000000006</v>
      </c>
      <c r="CA64" s="202"/>
      <c r="CB64" s="378">
        <v>72.400000000000006</v>
      </c>
      <c r="CC64" s="202"/>
      <c r="CD64" s="378">
        <v>65.3</v>
      </c>
      <c r="CE64" s="202"/>
      <c r="CF64" s="378">
        <v>79.099999999999994</v>
      </c>
      <c r="CG64" s="202"/>
      <c r="CH64" s="377">
        <v>69.900000000000006</v>
      </c>
      <c r="CI64" s="200"/>
      <c r="CJ64" s="378">
        <v>69.8</v>
      </c>
      <c r="CK64" s="202"/>
      <c r="CL64" s="377">
        <v>89.6</v>
      </c>
      <c r="CM64" s="202"/>
      <c r="CN64" s="378">
        <v>76.3</v>
      </c>
      <c r="CO64" s="204"/>
      <c r="CP64" s="378">
        <v>53.1</v>
      </c>
      <c r="CQ64" s="205"/>
      <c r="CR64" s="378">
        <v>62.8</v>
      </c>
      <c r="CS64" s="202"/>
      <c r="CT64" s="379">
        <v>65.099999999999994</v>
      </c>
      <c r="CU64" s="132"/>
      <c r="CV64" s="132"/>
      <c r="CW64" s="132"/>
      <c r="CX64" s="132"/>
      <c r="CY64" s="132"/>
      <c r="CZ64" s="132"/>
      <c r="DA64" s="132"/>
      <c r="DB64" s="132"/>
      <c r="DC64" s="132"/>
      <c r="DD64" s="132"/>
      <c r="DE64" s="132"/>
      <c r="DF64" s="132"/>
      <c r="DG64" s="132"/>
      <c r="DH64" s="132"/>
      <c r="DI64" s="557" t="s">
        <v>125</v>
      </c>
      <c r="DJ64" s="557"/>
      <c r="DK64" s="557"/>
      <c r="DL64" s="557"/>
      <c r="DM64" s="189"/>
      <c r="DN64" s="150"/>
      <c r="DO64" s="150"/>
      <c r="DP64" s="150"/>
      <c r="DQ64" s="150"/>
      <c r="DR64" s="150"/>
      <c r="DS64" s="150"/>
      <c r="EA64" s="243"/>
      <c r="EB64" s="244"/>
      <c r="EC64" s="244"/>
      <c r="ED64" s="244"/>
      <c r="EE64" s="244"/>
    </row>
    <row r="65" spans="1:135" ht="13.2" customHeight="1" thickBot="1" x14ac:dyDescent="0.25">
      <c r="A65" s="555" t="s">
        <v>124</v>
      </c>
      <c r="B65" s="608"/>
      <c r="C65" s="466">
        <v>86.6</v>
      </c>
      <c r="D65" s="190"/>
      <c r="E65" s="191"/>
      <c r="F65" s="192"/>
      <c r="G65" s="192"/>
      <c r="H65" s="192"/>
      <c r="I65" s="192"/>
      <c r="J65" s="192"/>
      <c r="K65" s="192"/>
      <c r="L65" s="192"/>
      <c r="M65" s="192"/>
      <c r="N65" s="192"/>
      <c r="O65" s="192"/>
      <c r="P65" s="192"/>
      <c r="Q65" s="192"/>
      <c r="R65" s="192"/>
      <c r="S65" s="192"/>
      <c r="T65" s="192"/>
      <c r="U65" s="192"/>
      <c r="V65" s="192"/>
      <c r="W65" s="192"/>
      <c r="X65" s="192"/>
      <c r="Y65" s="192"/>
      <c r="Z65" s="192"/>
      <c r="AA65" s="192"/>
      <c r="AB65" s="192"/>
      <c r="AC65" s="192"/>
      <c r="AD65" s="192"/>
      <c r="AE65" s="192"/>
      <c r="AF65" s="192"/>
      <c r="AG65" s="192"/>
      <c r="AH65" s="192"/>
      <c r="AI65" s="192"/>
      <c r="AJ65" s="192"/>
      <c r="AK65" s="192"/>
      <c r="AL65" s="192"/>
      <c r="AM65" s="192"/>
      <c r="AN65" s="192"/>
      <c r="AO65" s="192"/>
      <c r="AP65" s="192"/>
      <c r="AQ65" s="192"/>
      <c r="AR65" s="192"/>
      <c r="AS65" s="192"/>
      <c r="AT65" s="192"/>
      <c r="AU65" s="192"/>
      <c r="AV65" s="192"/>
      <c r="AW65" s="192"/>
      <c r="AX65" s="192"/>
      <c r="AY65" s="192"/>
      <c r="AZ65" s="192"/>
      <c r="BA65" s="197">
        <v>72.5</v>
      </c>
      <c r="BB65" s="194"/>
      <c r="BC65" s="198">
        <v>70.400000000000006</v>
      </c>
      <c r="BD65" s="196"/>
      <c r="BE65" s="197">
        <v>72.5</v>
      </c>
      <c r="BF65" s="198">
        <v>75.099999999999994</v>
      </c>
      <c r="BG65" s="198">
        <v>72.099999999999994</v>
      </c>
      <c r="BH65" s="209">
        <v>63.9</v>
      </c>
      <c r="BI65" s="210">
        <v>71.2</v>
      </c>
      <c r="BJ65" s="412">
        <v>12.78</v>
      </c>
      <c r="BK65" s="183"/>
      <c r="BM65" s="609" t="s">
        <v>126</v>
      </c>
      <c r="BN65" s="610"/>
      <c r="BO65" s="193">
        <f>BA66</f>
        <v>-72.5</v>
      </c>
      <c r="BP65" s="194"/>
      <c r="BQ65" s="195">
        <f>BC66</f>
        <v>-70.400000000000006</v>
      </c>
      <c r="BR65" s="196"/>
      <c r="BS65" s="197">
        <f>BE66</f>
        <v>-72.5</v>
      </c>
      <c r="BT65" s="198">
        <f t="shared" si="57"/>
        <v>-75.099999999999994</v>
      </c>
      <c r="BU65" s="198">
        <f t="shared" si="57"/>
        <v>-72.099999999999994</v>
      </c>
      <c r="BV65" s="199">
        <f>BH66</f>
        <v>-63.9</v>
      </c>
      <c r="BW65" s="200"/>
      <c r="BX65" s="201">
        <f>BX63-BX64</f>
        <v>-80.400000000000006</v>
      </c>
      <c r="BY65" s="200"/>
      <c r="BZ65" s="201">
        <f t="shared" ref="BZ65:CT65" si="60">BZ63-BZ64</f>
        <v>-79.400000000000006</v>
      </c>
      <c r="CA65" s="202"/>
      <c r="CB65" s="203">
        <f t="shared" si="60"/>
        <v>-72.400000000000006</v>
      </c>
      <c r="CC65" s="202"/>
      <c r="CD65" s="203">
        <f t="shared" si="60"/>
        <v>-65.3</v>
      </c>
      <c r="CE65" s="202"/>
      <c r="CF65" s="203">
        <f t="shared" si="60"/>
        <v>-79.099999999999994</v>
      </c>
      <c r="CG65" s="202"/>
      <c r="CH65" s="201">
        <f t="shared" si="60"/>
        <v>-69.900000000000006</v>
      </c>
      <c r="CI65" s="200"/>
      <c r="CJ65" s="203">
        <f t="shared" si="60"/>
        <v>-69.8</v>
      </c>
      <c r="CK65" s="202"/>
      <c r="CL65" s="201">
        <f t="shared" si="60"/>
        <v>-89.6</v>
      </c>
      <c r="CM65" s="202"/>
      <c r="CN65" s="203">
        <f t="shared" si="60"/>
        <v>-76.3</v>
      </c>
      <c r="CO65" s="204"/>
      <c r="CP65" s="203">
        <f t="shared" si="60"/>
        <v>-53.1</v>
      </c>
      <c r="CQ65" s="205"/>
      <c r="CR65" s="203">
        <f t="shared" si="60"/>
        <v>-62.8</v>
      </c>
      <c r="CS65" s="202"/>
      <c r="CT65" s="206">
        <f t="shared" si="60"/>
        <v>-65.099999999999994</v>
      </c>
      <c r="DI65" s="557"/>
      <c r="DJ65" s="557"/>
      <c r="DK65" s="557"/>
      <c r="DL65" s="557"/>
      <c r="DM65" s="189"/>
      <c r="DN65" s="16"/>
      <c r="DO65" s="16"/>
      <c r="DP65" s="16"/>
      <c r="DQ65" s="16"/>
      <c r="DR65" s="16"/>
      <c r="DS65" s="16"/>
      <c r="EA65" s="244"/>
      <c r="EB65" s="244"/>
      <c r="EC65" s="244"/>
      <c r="ED65" s="244"/>
      <c r="EE65" s="244"/>
    </row>
    <row r="66" spans="1:135" ht="13.2" customHeight="1" thickBot="1" x14ac:dyDescent="0.25">
      <c r="A66" s="555" t="s">
        <v>126</v>
      </c>
      <c r="B66" s="608"/>
      <c r="C66" s="466">
        <f>C64-C65</f>
        <v>-86.6</v>
      </c>
      <c r="D66" s="190"/>
      <c r="E66" s="207"/>
      <c r="F66" s="208"/>
      <c r="G66" s="208"/>
      <c r="H66" s="208"/>
      <c r="I66" s="208"/>
      <c r="J66" s="208"/>
      <c r="K66" s="208"/>
      <c r="L66" s="208"/>
      <c r="M66" s="208"/>
      <c r="N66" s="208"/>
      <c r="O66" s="208"/>
      <c r="P66" s="208"/>
      <c r="Q66" s="208"/>
      <c r="R66" s="208"/>
      <c r="S66" s="208"/>
      <c r="T66" s="208"/>
      <c r="U66" s="208"/>
      <c r="V66" s="208"/>
      <c r="W66" s="208"/>
      <c r="X66" s="208"/>
      <c r="Y66" s="208"/>
      <c r="Z66" s="208"/>
      <c r="AA66" s="208"/>
      <c r="AB66" s="208"/>
      <c r="AC66" s="208"/>
      <c r="AD66" s="208"/>
      <c r="AE66" s="208"/>
      <c r="AF66" s="208"/>
      <c r="AG66" s="208"/>
      <c r="AH66" s="208"/>
      <c r="AI66" s="208"/>
      <c r="AJ66" s="208"/>
      <c r="AK66" s="208"/>
      <c r="AL66" s="208"/>
      <c r="AM66" s="208"/>
      <c r="AN66" s="208"/>
      <c r="AO66" s="208"/>
      <c r="AP66" s="208"/>
      <c r="AQ66" s="208"/>
      <c r="AR66" s="208"/>
      <c r="AS66" s="208"/>
      <c r="AT66" s="208"/>
      <c r="AU66" s="208"/>
      <c r="AV66" s="208"/>
      <c r="AW66" s="208"/>
      <c r="AX66" s="208"/>
      <c r="AY66" s="208"/>
      <c r="AZ66" s="208"/>
      <c r="BA66" s="197">
        <f>BA64-BA65</f>
        <v>-72.5</v>
      </c>
      <c r="BB66" s="194"/>
      <c r="BC66" s="198">
        <f>BC64-BC65</f>
        <v>-70.400000000000006</v>
      </c>
      <c r="BD66" s="196"/>
      <c r="BE66" s="197">
        <f>BE64-BE65</f>
        <v>-72.5</v>
      </c>
      <c r="BF66" s="198">
        <f>BF64-BF65</f>
        <v>-75.099999999999994</v>
      </c>
      <c r="BG66" s="198">
        <f>BG64-BG65</f>
        <v>-72.099999999999994</v>
      </c>
      <c r="BH66" s="209">
        <f>BH64-BH65</f>
        <v>-63.9</v>
      </c>
      <c r="BI66" s="210">
        <f>BI64-BI65</f>
        <v>-71.2</v>
      </c>
      <c r="BJ66" s="380"/>
      <c r="BK66" s="183"/>
      <c r="BM66" s="211"/>
      <c r="BN66" s="212" t="s">
        <v>127</v>
      </c>
      <c r="BO66" s="213"/>
      <c r="BP66" s="213"/>
      <c r="BQ66" s="213"/>
      <c r="BR66" s="213"/>
      <c r="BS66" s="213"/>
      <c r="BT66" s="213"/>
      <c r="BU66" s="213"/>
      <c r="BV66" s="213"/>
      <c r="BW66" s="214"/>
      <c r="BX66" s="214"/>
      <c r="BY66" s="214"/>
      <c r="BZ66" s="214"/>
      <c r="CA66" s="214"/>
      <c r="CB66" s="214"/>
      <c r="CC66" s="214"/>
      <c r="CD66" s="214"/>
      <c r="CE66" s="214"/>
      <c r="CF66" s="214"/>
      <c r="CG66" s="214"/>
      <c r="CH66" s="214"/>
      <c r="CI66" s="214"/>
      <c r="CJ66" s="214"/>
      <c r="CK66" s="214"/>
      <c r="CL66" s="214"/>
      <c r="CM66" s="214"/>
      <c r="CN66" s="214"/>
      <c r="CO66" s="214"/>
      <c r="CP66" s="214"/>
      <c r="CQ66" s="214"/>
      <c r="CR66" s="214"/>
      <c r="CS66" s="214"/>
      <c r="CT66" s="214"/>
      <c r="DI66" s="557"/>
      <c r="DJ66" s="557"/>
      <c r="DK66" s="557"/>
      <c r="DL66" s="557"/>
      <c r="DM66" s="189"/>
      <c r="DN66" s="16"/>
      <c r="DO66" s="16"/>
      <c r="DP66" s="16"/>
      <c r="DQ66" s="16"/>
      <c r="DR66" s="16"/>
      <c r="DS66" s="16"/>
    </row>
    <row r="67" spans="1:135" ht="13.2" customHeight="1" x14ac:dyDescent="0.2">
      <c r="A67" s="607"/>
      <c r="B67" s="607"/>
      <c r="C67" s="215" t="s">
        <v>128</v>
      </c>
      <c r="D67" s="216"/>
      <c r="E67" s="216"/>
      <c r="F67" s="216"/>
      <c r="G67" s="216"/>
      <c r="H67" s="216"/>
      <c r="I67" s="215"/>
      <c r="J67" s="216"/>
      <c r="K67" s="216"/>
      <c r="L67" s="216"/>
      <c r="M67" s="216"/>
      <c r="N67" s="216"/>
      <c r="O67" s="216"/>
      <c r="P67" s="216"/>
      <c r="Q67" s="217"/>
      <c r="R67" s="217"/>
      <c r="S67" s="217" t="s">
        <v>129</v>
      </c>
      <c r="T67" s="217"/>
      <c r="U67" s="217"/>
      <c r="V67" s="217"/>
      <c r="W67" s="217"/>
      <c r="X67" s="217"/>
      <c r="Y67" s="217"/>
      <c r="Z67" s="217"/>
      <c r="AA67" s="217"/>
      <c r="AB67" s="217"/>
      <c r="AC67" s="217"/>
      <c r="AD67" s="217"/>
      <c r="AE67" s="217" t="s">
        <v>200</v>
      </c>
      <c r="AF67" s="217"/>
      <c r="AG67" s="217"/>
      <c r="AH67" s="217"/>
      <c r="AI67" s="217"/>
      <c r="AJ67" s="217"/>
      <c r="AK67" s="217"/>
      <c r="AL67" s="217"/>
      <c r="AM67" s="216"/>
      <c r="AN67" s="216"/>
      <c r="AO67" s="216"/>
      <c r="AP67" s="216"/>
      <c r="AQ67" s="216"/>
      <c r="AR67" s="216"/>
      <c r="AS67" s="216"/>
      <c r="AT67" s="216"/>
      <c r="AU67" s="216"/>
      <c r="AV67" s="216"/>
      <c r="AW67" s="216"/>
      <c r="AX67" s="216"/>
      <c r="AY67" s="216"/>
      <c r="AZ67" s="216"/>
      <c r="BA67" s="216"/>
      <c r="BB67" s="216"/>
      <c r="BC67" s="216"/>
      <c r="BD67" s="216"/>
      <c r="BE67" s="216"/>
      <c r="BF67" s="216"/>
      <c r="BG67" s="216"/>
      <c r="BH67" s="216"/>
      <c r="BI67" s="218"/>
      <c r="BJ67" s="218"/>
      <c r="BK67" s="218"/>
      <c r="BY67" s="153"/>
      <c r="DI67" s="16"/>
      <c r="DJ67" s="219"/>
      <c r="DK67" s="219"/>
      <c r="DL67" s="219"/>
      <c r="DM67" s="219"/>
      <c r="DN67" s="16"/>
      <c r="DO67" s="16"/>
      <c r="DP67" s="16"/>
      <c r="DQ67" s="16"/>
      <c r="DR67" s="16"/>
      <c r="DS67" s="16"/>
    </row>
    <row r="68" spans="1:135" x14ac:dyDescent="0.2">
      <c r="A68" s="591"/>
      <c r="B68" s="591"/>
      <c r="C68" s="809" t="s">
        <v>130</v>
      </c>
      <c r="D68" s="809"/>
      <c r="E68" s="809"/>
      <c r="F68" s="809"/>
      <c r="G68" s="809"/>
      <c r="H68" s="809"/>
      <c r="I68" s="809"/>
      <c r="J68" s="809"/>
      <c r="K68" s="809"/>
      <c r="L68" s="809"/>
      <c r="M68" s="809"/>
      <c r="N68" s="809"/>
      <c r="O68" s="809"/>
      <c r="P68" s="809"/>
      <c r="Q68" s="809"/>
      <c r="R68" s="809"/>
      <c r="S68" s="809"/>
      <c r="T68" s="809"/>
      <c r="U68" s="809"/>
      <c r="V68" s="809"/>
      <c r="W68" s="809"/>
      <c r="X68" s="809"/>
      <c r="Y68"/>
      <c r="AE68" s="323"/>
      <c r="AG68" s="323"/>
      <c r="BI68" s="16"/>
      <c r="BJ68" s="16"/>
      <c r="BK68" s="16"/>
      <c r="DI68" s="220"/>
      <c r="DJ68" s="219"/>
      <c r="DK68" s="219"/>
      <c r="DL68" s="219"/>
      <c r="DM68" s="219"/>
      <c r="DN68" s="16"/>
      <c r="DO68" s="16"/>
      <c r="DP68" s="16"/>
      <c r="DQ68" s="16"/>
      <c r="DR68" s="16"/>
      <c r="DS68" s="16"/>
    </row>
    <row r="69" spans="1:135" x14ac:dyDescent="0.2">
      <c r="C69" s="524" t="s">
        <v>199</v>
      </c>
      <c r="D69" s="524"/>
      <c r="E69" s="524"/>
      <c r="F69" s="524"/>
      <c r="G69" s="524"/>
      <c r="H69" s="524"/>
      <c r="I69" s="524"/>
      <c r="J69" s="524"/>
      <c r="K69" s="524"/>
      <c r="L69" s="524"/>
      <c r="M69" s="524"/>
      <c r="N69" s="524"/>
      <c r="O69" s="524"/>
      <c r="P69" s="524"/>
      <c r="Q69" s="524"/>
      <c r="R69" s="524"/>
      <c r="S69" s="524"/>
      <c r="T69" s="524"/>
      <c r="U69" s="524"/>
      <c r="V69" s="524"/>
      <c r="W69" s="524"/>
      <c r="X69" s="524"/>
      <c r="Y69" s="524"/>
      <c r="Z69" s="524"/>
      <c r="AA69" s="524"/>
      <c r="AB69" s="524"/>
      <c r="AC69" s="524"/>
      <c r="AD69" s="524"/>
      <c r="AE69" s="524"/>
      <c r="AF69" s="524"/>
      <c r="AG69" s="524"/>
      <c r="AH69" s="524"/>
      <c r="AI69" s="524"/>
    </row>
    <row r="70" spans="1:135" x14ac:dyDescent="0.2">
      <c r="C70" s="524" t="s">
        <v>226</v>
      </c>
      <c r="D70" s="524"/>
      <c r="E70" s="524"/>
      <c r="F70" s="524"/>
      <c r="G70" s="524"/>
      <c r="H70" s="524"/>
      <c r="I70" s="524"/>
      <c r="J70" s="524"/>
      <c r="K70" s="524"/>
      <c r="L70" s="524"/>
      <c r="M70" s="524"/>
      <c r="N70" s="524"/>
      <c r="O70" s="524"/>
      <c r="P70" s="524"/>
      <c r="Q70" s="524"/>
      <c r="R70" s="524"/>
      <c r="S70" s="524"/>
      <c r="T70" s="524"/>
      <c r="U70" s="524"/>
      <c r="V70" s="524"/>
      <c r="W70" s="524"/>
      <c r="X70" s="524"/>
      <c r="Y70" s="524"/>
      <c r="Z70" s="524"/>
      <c r="AA70" s="524"/>
      <c r="AB70" s="524"/>
      <c r="AC70" s="524"/>
      <c r="AD70" s="524"/>
      <c r="AE70" s="524"/>
      <c r="AF70" s="524"/>
      <c r="AG70" s="524"/>
      <c r="AH70" s="524"/>
      <c r="AI70" s="524"/>
      <c r="AJ70" s="524"/>
      <c r="AK70" s="524"/>
      <c r="AL70" s="524"/>
    </row>
  </sheetData>
  <mergeCells count="305">
    <mergeCell ref="Q7:AD10"/>
    <mergeCell ref="DH21:DH22"/>
    <mergeCell ref="C69:AI69"/>
    <mergeCell ref="A65:B65"/>
    <mergeCell ref="BM65:BN65"/>
    <mergeCell ref="A66:B66"/>
    <mergeCell ref="A67:B67"/>
    <mergeCell ref="A68:B68"/>
    <mergeCell ref="C68:X68"/>
    <mergeCell ref="AR19:AR20"/>
    <mergeCell ref="AS19:AS20"/>
    <mergeCell ref="AT19:AT20"/>
    <mergeCell ref="AI19:AI20"/>
    <mergeCell ref="AJ19:AJ20"/>
    <mergeCell ref="AK19:AK20"/>
    <mergeCell ref="AL19:AL20"/>
    <mergeCell ref="AM19:AM20"/>
    <mergeCell ref="AN19:AN20"/>
    <mergeCell ref="AC19:AC20"/>
    <mergeCell ref="AD19:AD20"/>
    <mergeCell ref="AE19:AE20"/>
    <mergeCell ref="AF19:AF20"/>
    <mergeCell ref="AG19:AG20"/>
    <mergeCell ref="AH19:AH20"/>
    <mergeCell ref="A12:A22"/>
    <mergeCell ref="B12:B22"/>
    <mergeCell ref="C12:C21"/>
    <mergeCell ref="D12:D21"/>
    <mergeCell ref="BA12:BA21"/>
    <mergeCell ref="AZ19:AZ20"/>
    <mergeCell ref="DJ19:DL20"/>
    <mergeCell ref="DI21:DI22"/>
    <mergeCell ref="DJ21:DJ22"/>
    <mergeCell ref="DK21:DK22"/>
    <mergeCell ref="DL21:DL22"/>
    <mergeCell ref="BD12:BD21"/>
    <mergeCell ref="BF13:BF21"/>
    <mergeCell ref="E12:AZ13"/>
    <mergeCell ref="AU19:AU20"/>
    <mergeCell ref="AV19:AV20"/>
    <mergeCell ref="AW19:AW20"/>
    <mergeCell ref="AX19:AX20"/>
    <mergeCell ref="AY19:AY20"/>
    <mergeCell ref="AO19:AO20"/>
    <mergeCell ref="AP19:AP20"/>
    <mergeCell ref="AQ19:AQ20"/>
    <mergeCell ref="W19:W20"/>
    <mergeCell ref="X19:X20"/>
    <mergeCell ref="DP37:DQ37"/>
    <mergeCell ref="A63:C63"/>
    <mergeCell ref="BM63:BN63"/>
    <mergeCell ref="A64:B64"/>
    <mergeCell ref="BM64:BN64"/>
    <mergeCell ref="DI64:DL66"/>
    <mergeCell ref="BJ63:BJ64"/>
    <mergeCell ref="DN34:DO34"/>
    <mergeCell ref="DP34:DQ34"/>
    <mergeCell ref="DN35:DO35"/>
    <mergeCell ref="DP35:DQ35"/>
    <mergeCell ref="DN36:DO36"/>
    <mergeCell ref="DP36:DQ36"/>
    <mergeCell ref="DN37:DO37"/>
    <mergeCell ref="DP31:DQ31"/>
    <mergeCell ref="DN32:DO32"/>
    <mergeCell ref="DP32:DQ32"/>
    <mergeCell ref="DN33:DO33"/>
    <mergeCell ref="DP33:DQ33"/>
    <mergeCell ref="DN28:DO28"/>
    <mergeCell ref="DP28:DQ28"/>
    <mergeCell ref="DN29:DO29"/>
    <mergeCell ref="DP29:DQ29"/>
    <mergeCell ref="DN30:DO30"/>
    <mergeCell ref="DP30:DQ30"/>
    <mergeCell ref="DN31:DO31"/>
    <mergeCell ref="EG23:EI23"/>
    <mergeCell ref="DN24:DQ25"/>
    <mergeCell ref="EG25:EJ25"/>
    <mergeCell ref="DN26:DO26"/>
    <mergeCell ref="DP26:DQ26"/>
    <mergeCell ref="DN27:DO27"/>
    <mergeCell ref="DP27:DQ27"/>
    <mergeCell ref="EG27:EK27"/>
    <mergeCell ref="EA21:EA22"/>
    <mergeCell ref="EB21:EB22"/>
    <mergeCell ref="EC21:EC22"/>
    <mergeCell ref="ED21:ED22"/>
    <mergeCell ref="EE21:EE22"/>
    <mergeCell ref="DN22:DO23"/>
    <mergeCell ref="DP22:DQ23"/>
    <mergeCell ref="DN20:DO21"/>
    <mergeCell ref="DP20:DQ21"/>
    <mergeCell ref="EB18:ED19"/>
    <mergeCell ref="DJ17:DK18"/>
    <mergeCell ref="BG13:BG21"/>
    <mergeCell ref="BH13:BH21"/>
    <mergeCell ref="CO13:CP16"/>
    <mergeCell ref="CQ13:CR16"/>
    <mergeCell ref="CS13:CT16"/>
    <mergeCell ref="BO12:BO21"/>
    <mergeCell ref="BP12:BP21"/>
    <mergeCell ref="BR12:BR21"/>
    <mergeCell ref="CK12:CL12"/>
    <mergeCell ref="CM12:CN12"/>
    <mergeCell ref="BQ12:BQ21"/>
    <mergeCell ref="CK13:CL16"/>
    <mergeCell ref="CM13:CN16"/>
    <mergeCell ref="BW13:BX16"/>
    <mergeCell ref="BY13:BZ16"/>
    <mergeCell ref="CA13:CB16"/>
    <mergeCell ref="CC13:CD16"/>
    <mergeCell ref="CE13:CF16"/>
    <mergeCell ref="CG13:CH16"/>
    <mergeCell ref="BN12:BN22"/>
    <mergeCell ref="CG12:CH12"/>
    <mergeCell ref="CI12:CJ12"/>
    <mergeCell ref="Y19:Y20"/>
    <mergeCell ref="Z19:Z20"/>
    <mergeCell ref="AA19:AA20"/>
    <mergeCell ref="AB19:AB20"/>
    <mergeCell ref="Q19:Q20"/>
    <mergeCell ref="R19:R20"/>
    <mergeCell ref="S19:S20"/>
    <mergeCell ref="T19:T20"/>
    <mergeCell ref="U19:U20"/>
    <mergeCell ref="V19:V20"/>
    <mergeCell ref="K19:K20"/>
    <mergeCell ref="L19:L20"/>
    <mergeCell ref="M19:M20"/>
    <mergeCell ref="N19:N20"/>
    <mergeCell ref="O19:O20"/>
    <mergeCell ref="P19:P20"/>
    <mergeCell ref="CT18:CT21"/>
    <mergeCell ref="CQ18:CQ21"/>
    <mergeCell ref="CR18:CR21"/>
    <mergeCell ref="CS18:CS21"/>
    <mergeCell ref="BW18:BW21"/>
    <mergeCell ref="BX18:BX21"/>
    <mergeCell ref="BY18:BY21"/>
    <mergeCell ref="BZ18:BZ21"/>
    <mergeCell ref="CA18:CA21"/>
    <mergeCell ref="AR17:AR18"/>
    <mergeCell ref="AS17:AS18"/>
    <mergeCell ref="AT17:AT18"/>
    <mergeCell ref="AU17:AU18"/>
    <mergeCell ref="AV17:AV18"/>
    <mergeCell ref="AW17:AW18"/>
    <mergeCell ref="AL17:AL18"/>
    <mergeCell ref="AM17:AM18"/>
    <mergeCell ref="AN17:AN18"/>
    <mergeCell ref="E19:E20"/>
    <mergeCell ref="F19:F20"/>
    <mergeCell ref="G19:G20"/>
    <mergeCell ref="H19:H20"/>
    <mergeCell ref="I19:I20"/>
    <mergeCell ref="J19:J20"/>
    <mergeCell ref="CN18:CN21"/>
    <mergeCell ref="CO18:CO21"/>
    <mergeCell ref="CP18:CP21"/>
    <mergeCell ref="CH18:CH21"/>
    <mergeCell ref="CI18:CI21"/>
    <mergeCell ref="CJ18:CJ21"/>
    <mergeCell ref="CK18:CK21"/>
    <mergeCell ref="CL18:CL21"/>
    <mergeCell ref="CM18:CM21"/>
    <mergeCell ref="CB18:CB21"/>
    <mergeCell ref="CC18:CC21"/>
    <mergeCell ref="CD18:CD21"/>
    <mergeCell ref="CE18:CE21"/>
    <mergeCell ref="CF18:CF21"/>
    <mergeCell ref="CG18:CG21"/>
    <mergeCell ref="AX17:AX18"/>
    <mergeCell ref="AY17:AY18"/>
    <mergeCell ref="AZ17:AZ18"/>
    <mergeCell ref="X17:X18"/>
    <mergeCell ref="Y17:Y18"/>
    <mergeCell ref="AO17:AO18"/>
    <mergeCell ref="AP17:AP18"/>
    <mergeCell ref="AQ17:AQ18"/>
    <mergeCell ref="AF17:AF18"/>
    <mergeCell ref="AG17:AG18"/>
    <mergeCell ref="AH17:AH18"/>
    <mergeCell ref="AI17:AI18"/>
    <mergeCell ref="AJ17:AJ18"/>
    <mergeCell ref="AK17:AK18"/>
    <mergeCell ref="E17:E18"/>
    <mergeCell ref="F17:F18"/>
    <mergeCell ref="G17:G18"/>
    <mergeCell ref="H17:H18"/>
    <mergeCell ref="I17:I18"/>
    <mergeCell ref="J17:J18"/>
    <mergeCell ref="K17:K18"/>
    <mergeCell ref="L17:L18"/>
    <mergeCell ref="M17:M18"/>
    <mergeCell ref="N17:N18"/>
    <mergeCell ref="O17:O18"/>
    <mergeCell ref="P17:P18"/>
    <mergeCell ref="Q17:Q18"/>
    <mergeCell ref="R17:R18"/>
    <mergeCell ref="S17:S18"/>
    <mergeCell ref="AZ15:AZ16"/>
    <mergeCell ref="AU15:AU16"/>
    <mergeCell ref="AV15:AV16"/>
    <mergeCell ref="AW15:AW16"/>
    <mergeCell ref="AX15:AX16"/>
    <mergeCell ref="AY15:AY16"/>
    <mergeCell ref="AO15:AO16"/>
    <mergeCell ref="AP15:AP16"/>
    <mergeCell ref="AQ15:AQ16"/>
    <mergeCell ref="Z17:Z18"/>
    <mergeCell ref="AA17:AA18"/>
    <mergeCell ref="AB17:AB18"/>
    <mergeCell ref="AC17:AC18"/>
    <mergeCell ref="AD17:AD18"/>
    <mergeCell ref="AE17:AE18"/>
    <mergeCell ref="T17:T18"/>
    <mergeCell ref="U17:U18"/>
    <mergeCell ref="V17:V18"/>
    <mergeCell ref="P15:P16"/>
    <mergeCell ref="AC15:AC16"/>
    <mergeCell ref="AD15:AD16"/>
    <mergeCell ref="AE15:AE16"/>
    <mergeCell ref="W15:W16"/>
    <mergeCell ref="X15:X16"/>
    <mergeCell ref="Y15:Y16"/>
    <mergeCell ref="Z15:Z16"/>
    <mergeCell ref="AA15:AA16"/>
    <mergeCell ref="AB15:AB16"/>
    <mergeCell ref="Q15:Q16"/>
    <mergeCell ref="R15:R16"/>
    <mergeCell ref="S15:S16"/>
    <mergeCell ref="T15:T16"/>
    <mergeCell ref="U15:U16"/>
    <mergeCell ref="V15:V16"/>
    <mergeCell ref="E15:E16"/>
    <mergeCell ref="F15:F16"/>
    <mergeCell ref="G15:G16"/>
    <mergeCell ref="H15:H16"/>
    <mergeCell ref="I15:I16"/>
    <mergeCell ref="J15:J16"/>
    <mergeCell ref="CI13:CJ16"/>
    <mergeCell ref="AF15:AF16"/>
    <mergeCell ref="AG15:AG16"/>
    <mergeCell ref="AH15:AH16"/>
    <mergeCell ref="AR15:AR16"/>
    <mergeCell ref="AS15:AS16"/>
    <mergeCell ref="AT15:AT16"/>
    <mergeCell ref="AI15:AI16"/>
    <mergeCell ref="AJ15:AJ16"/>
    <mergeCell ref="AK15:AK16"/>
    <mergeCell ref="AL15:AL16"/>
    <mergeCell ref="AM15:AM16"/>
    <mergeCell ref="AN15:AN16"/>
    <mergeCell ref="K15:K16"/>
    <mergeCell ref="L15:L16"/>
    <mergeCell ref="M15:M16"/>
    <mergeCell ref="N15:N16"/>
    <mergeCell ref="O15:O16"/>
    <mergeCell ref="CQ12:CR12"/>
    <mergeCell ref="ED6:EG7"/>
    <mergeCell ref="AE7:AI10"/>
    <mergeCell ref="BB7:BI8"/>
    <mergeCell ref="BT7:CI10"/>
    <mergeCell ref="CJ7:CN10"/>
    <mergeCell ref="BB9:BI10"/>
    <mergeCell ref="ED10:EG11"/>
    <mergeCell ref="DP11:DW13"/>
    <mergeCell ref="DX11:EB13"/>
    <mergeCell ref="BW12:BX12"/>
    <mergeCell ref="BS13:BS21"/>
    <mergeCell ref="BT13:BT21"/>
    <mergeCell ref="BU13:BU21"/>
    <mergeCell ref="BV13:BV21"/>
    <mergeCell ref="BB12:BB21"/>
    <mergeCell ref="BC12:BC21"/>
    <mergeCell ref="CO12:CP12"/>
    <mergeCell ref="AV14:AZ14"/>
    <mergeCell ref="BI12:BI21"/>
    <mergeCell ref="BJ12:BJ21"/>
    <mergeCell ref="BM12:BM22"/>
    <mergeCell ref="BE13:BE21"/>
    <mergeCell ref="CE12:CF12"/>
    <mergeCell ref="W17:W18"/>
    <mergeCell ref="CS12:CT12"/>
    <mergeCell ref="BY12:BZ12"/>
    <mergeCell ref="CA12:CB12"/>
    <mergeCell ref="CC12:CD12"/>
    <mergeCell ref="C70:AL70"/>
    <mergeCell ref="C1:AA3"/>
    <mergeCell ref="DO2:EA4"/>
    <mergeCell ref="DK4:DK5"/>
    <mergeCell ref="DL4:DM5"/>
    <mergeCell ref="BB5:BI6"/>
    <mergeCell ref="DK6:DK9"/>
    <mergeCell ref="DL6:DM9"/>
    <mergeCell ref="E14:I14"/>
    <mergeCell ref="J14:M14"/>
    <mergeCell ref="N14:Q14"/>
    <mergeCell ref="R14:V14"/>
    <mergeCell ref="W14:Y14"/>
    <mergeCell ref="Z14:AC14"/>
    <mergeCell ref="AD14:AG14"/>
    <mergeCell ref="AH14:AI14"/>
    <mergeCell ref="AO14:AP14"/>
    <mergeCell ref="AJ14:AN14"/>
    <mergeCell ref="AQ14:AU14"/>
  </mergeCells>
  <phoneticPr fontId="1"/>
  <pageMargins left="0.39370078740157483" right="0.11811023622047245" top="0.31496062992125984" bottom="0.19685039370078741" header="0.31496062992125984" footer="0.31496062992125984"/>
  <pageSetup paperSize="8"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L52"/>
  <sheetViews>
    <sheetView view="pageLayout" zoomScaleNormal="100" workbookViewId="0">
      <selection activeCell="C4" sqref="C4"/>
    </sheetView>
  </sheetViews>
  <sheetFormatPr defaultRowHeight="13.2" x14ac:dyDescent="0.2"/>
  <cols>
    <col min="1" max="1" width="5.6640625" customWidth="1"/>
    <col min="2" max="2" width="10.44140625" customWidth="1"/>
    <col min="3" max="8" width="7" customWidth="1"/>
    <col min="13" max="13" width="7.44140625" customWidth="1"/>
    <col min="14" max="14" width="5.6640625" customWidth="1"/>
    <col min="15" max="15" width="10.44140625" customWidth="1"/>
    <col min="16" max="21" width="7" customWidth="1"/>
    <col min="26" max="26" width="7.6640625" customWidth="1"/>
    <col min="27" max="27" width="5.6640625" customWidth="1"/>
    <col min="28" max="28" width="10.44140625" customWidth="1"/>
    <col min="29" max="34" width="7" customWidth="1"/>
    <col min="39" max="39" width="7.6640625" customWidth="1"/>
  </cols>
  <sheetData>
    <row r="1" spans="1:38" ht="17.25" customHeight="1" x14ac:dyDescent="0.4">
      <c r="A1" s="386" t="s">
        <v>217</v>
      </c>
      <c r="B1" s="386"/>
      <c r="C1" s="811" t="s">
        <v>204</v>
      </c>
      <c r="D1" s="811"/>
      <c r="E1" s="811"/>
      <c r="F1" s="811"/>
      <c r="G1" s="811"/>
      <c r="H1" s="811"/>
      <c r="J1" s="812" t="s">
        <v>220</v>
      </c>
      <c r="K1" s="812"/>
      <c r="L1" s="812"/>
      <c r="N1" s="386" t="s">
        <v>218</v>
      </c>
      <c r="O1" s="386"/>
      <c r="P1" s="811" t="s">
        <v>204</v>
      </c>
      <c r="Q1" s="811"/>
      <c r="R1" s="811"/>
      <c r="S1" s="811"/>
      <c r="T1" s="811"/>
      <c r="U1" s="811"/>
      <c r="W1" s="812" t="s">
        <v>220</v>
      </c>
      <c r="X1" s="812"/>
      <c r="Y1" s="812"/>
      <c r="AA1" s="386" t="s">
        <v>219</v>
      </c>
      <c r="AB1" s="386"/>
      <c r="AC1" s="811" t="s">
        <v>204</v>
      </c>
      <c r="AD1" s="811"/>
      <c r="AE1" s="811"/>
      <c r="AF1" s="811"/>
      <c r="AG1" s="811"/>
      <c r="AH1" s="811"/>
      <c r="AJ1" s="812" t="s">
        <v>220</v>
      </c>
      <c r="AK1" s="812"/>
      <c r="AL1" s="812"/>
    </row>
    <row r="2" spans="1:38" ht="18.600000000000001" customHeight="1" x14ac:dyDescent="0.4">
      <c r="A2" s="386"/>
      <c r="B2" s="386"/>
      <c r="C2" s="386"/>
      <c r="D2" s="386"/>
      <c r="E2" s="813" t="s">
        <v>205</v>
      </c>
      <c r="F2" s="813"/>
      <c r="G2" s="813"/>
      <c r="H2" s="813"/>
      <c r="J2" s="810" t="s">
        <v>221</v>
      </c>
      <c r="K2" s="810"/>
      <c r="L2" s="810"/>
      <c r="N2" s="386"/>
      <c r="O2" s="386"/>
      <c r="P2" s="386"/>
      <c r="Q2" s="386"/>
      <c r="R2" s="813" t="s">
        <v>205</v>
      </c>
      <c r="S2" s="813"/>
      <c r="T2" s="813"/>
      <c r="U2" s="813"/>
      <c r="W2" s="810" t="s">
        <v>222</v>
      </c>
      <c r="X2" s="810"/>
      <c r="Y2" s="810"/>
      <c r="AA2" s="386"/>
      <c r="AB2" s="386"/>
      <c r="AC2" s="386"/>
      <c r="AD2" s="386"/>
      <c r="AE2" s="813" t="s">
        <v>205</v>
      </c>
      <c r="AF2" s="813"/>
      <c r="AG2" s="813"/>
      <c r="AH2" s="813"/>
      <c r="AJ2" s="810" t="s">
        <v>223</v>
      </c>
      <c r="AK2" s="810"/>
      <c r="AL2" s="810"/>
    </row>
    <row r="3" spans="1:38" ht="16.2" customHeight="1" x14ac:dyDescent="0.2">
      <c r="A3" s="387" t="s">
        <v>109</v>
      </c>
      <c r="B3" s="387" t="s">
        <v>227</v>
      </c>
      <c r="C3" s="388" t="s">
        <v>58</v>
      </c>
      <c r="D3" s="389" t="s">
        <v>59</v>
      </c>
      <c r="E3" s="389" t="s">
        <v>60</v>
      </c>
      <c r="F3" s="389" t="s">
        <v>61</v>
      </c>
      <c r="G3" s="390" t="s">
        <v>62</v>
      </c>
      <c r="H3" s="387" t="s">
        <v>111</v>
      </c>
      <c r="N3" s="387" t="s">
        <v>109</v>
      </c>
      <c r="O3" s="387" t="s">
        <v>227</v>
      </c>
      <c r="P3" s="388" t="s">
        <v>58</v>
      </c>
      <c r="Q3" s="389" t="s">
        <v>59</v>
      </c>
      <c r="R3" s="389" t="s">
        <v>60</v>
      </c>
      <c r="S3" s="389" t="s">
        <v>61</v>
      </c>
      <c r="T3" s="390" t="s">
        <v>62</v>
      </c>
      <c r="U3" s="387" t="s">
        <v>111</v>
      </c>
      <c r="AA3" s="387" t="s">
        <v>109</v>
      </c>
      <c r="AB3" s="387" t="s">
        <v>227</v>
      </c>
      <c r="AC3" s="388" t="s">
        <v>58</v>
      </c>
      <c r="AD3" s="389" t="s">
        <v>59</v>
      </c>
      <c r="AE3" s="389" t="s">
        <v>60</v>
      </c>
      <c r="AF3" s="389" t="s">
        <v>61</v>
      </c>
      <c r="AG3" s="390" t="s">
        <v>62</v>
      </c>
      <c r="AH3" s="387" t="s">
        <v>111</v>
      </c>
    </row>
    <row r="4" spans="1:38" ht="16.2" customHeight="1" x14ac:dyDescent="0.2">
      <c r="A4" s="387">
        <f>中１国!A23</f>
        <v>1</v>
      </c>
      <c r="B4" s="391">
        <f>中１国!B23</f>
        <v>0</v>
      </c>
      <c r="C4" s="388"/>
      <c r="D4" s="389"/>
      <c r="E4" s="389"/>
      <c r="F4" s="389"/>
      <c r="G4" s="390"/>
      <c r="H4" s="387">
        <f>COUNTIF(C4:G4,"ア")*2+COUNTIF(C4:G4,"イ")*2</f>
        <v>0</v>
      </c>
      <c r="N4" s="387">
        <f>中２国!A23</f>
        <v>1</v>
      </c>
      <c r="O4" s="391">
        <f>中２国!B23</f>
        <v>0</v>
      </c>
      <c r="P4" s="388"/>
      <c r="Q4" s="389"/>
      <c r="R4" s="389"/>
      <c r="S4" s="389"/>
      <c r="T4" s="390"/>
      <c r="U4" s="387">
        <f>COUNTIF(P4:T4,"ア")*2+COUNTIF(P4:T4,"イ")*2</f>
        <v>0</v>
      </c>
      <c r="AA4" s="387">
        <f>中３国!A23</f>
        <v>1</v>
      </c>
      <c r="AB4" s="391">
        <f>中３国!B23</f>
        <v>0</v>
      </c>
      <c r="AC4" s="388"/>
      <c r="AD4" s="389"/>
      <c r="AE4" s="389"/>
      <c r="AF4" s="389"/>
      <c r="AG4" s="390"/>
      <c r="AH4" s="387">
        <f>COUNTIF(AC4:AG4,"ア")*2+COUNTIF(AC4:AG4,"イ")*2</f>
        <v>0</v>
      </c>
    </row>
    <row r="5" spans="1:38" ht="16.2" customHeight="1" x14ac:dyDescent="0.2">
      <c r="A5" s="387">
        <f>中１国!A24</f>
        <v>2</v>
      </c>
      <c r="B5" s="391">
        <f>中１国!B24</f>
        <v>0</v>
      </c>
      <c r="C5" s="388"/>
      <c r="D5" s="389"/>
      <c r="E5" s="389"/>
      <c r="F5" s="389"/>
      <c r="G5" s="390"/>
      <c r="H5" s="387">
        <f>COUNTIF(C5:G5,"ア")*2+COUNTIF(C5:G5,"イ")*2</f>
        <v>0</v>
      </c>
      <c r="N5" s="387">
        <f>中２国!A24</f>
        <v>2</v>
      </c>
      <c r="O5" s="391">
        <f>中２国!B24</f>
        <v>0</v>
      </c>
      <c r="P5" s="388"/>
      <c r="Q5" s="389"/>
      <c r="R5" s="389"/>
      <c r="S5" s="389"/>
      <c r="T5" s="390"/>
      <c r="U5" s="387">
        <f t="shared" ref="U5:U43" si="0">COUNTIF(P5:T5,"ア")*2+COUNTIF(P5:T5,"イ")*2</f>
        <v>0</v>
      </c>
      <c r="AA5" s="387">
        <f>中３国!A24</f>
        <v>2</v>
      </c>
      <c r="AB5" s="391">
        <f>中３国!B24</f>
        <v>0</v>
      </c>
      <c r="AC5" s="388"/>
      <c r="AD5" s="389"/>
      <c r="AE5" s="389"/>
      <c r="AF5" s="389"/>
      <c r="AG5" s="390"/>
      <c r="AH5" s="387">
        <f>COUNTIF(AC5:AG5,"ア")*2+COUNTIF(AC5:AG5,"イ")*2</f>
        <v>0</v>
      </c>
    </row>
    <row r="6" spans="1:38" ht="16.2" customHeight="1" x14ac:dyDescent="0.2">
      <c r="A6" s="387">
        <f>中１国!A25</f>
        <v>3</v>
      </c>
      <c r="B6" s="391">
        <f>中１国!B25</f>
        <v>0</v>
      </c>
      <c r="C6" s="388"/>
      <c r="D6" s="389"/>
      <c r="E6" s="389"/>
      <c r="F6" s="389"/>
      <c r="G6" s="390"/>
      <c r="H6" s="387">
        <f t="shared" ref="H6:H43" si="1">COUNTIF(C6:G6,"ア")*2+COUNTIF(C6:G6,"イ")*2</f>
        <v>0</v>
      </c>
      <c r="N6" s="387">
        <f>中２国!A25</f>
        <v>3</v>
      </c>
      <c r="O6" s="391">
        <f>中２国!B25</f>
        <v>0</v>
      </c>
      <c r="P6" s="388"/>
      <c r="Q6" s="389"/>
      <c r="R6" s="389"/>
      <c r="S6" s="389"/>
      <c r="T6" s="390"/>
      <c r="U6" s="387">
        <f>COUNTIF(P6:T6,"ア")*2+COUNTIF(P6:T6,"イ")*2</f>
        <v>0</v>
      </c>
      <c r="AA6" s="387">
        <f>中３国!A25</f>
        <v>3</v>
      </c>
      <c r="AB6" s="391">
        <f>中３国!B25</f>
        <v>0</v>
      </c>
      <c r="AC6" s="388"/>
      <c r="AD6" s="389"/>
      <c r="AE6" s="389"/>
      <c r="AF6" s="389"/>
      <c r="AG6" s="390"/>
      <c r="AH6" s="387">
        <f t="shared" ref="AH6:AH43" si="2">COUNTIF(AC6:AG6,"ア")*2+COUNTIF(AC6:AG6,"イ")*2</f>
        <v>0</v>
      </c>
    </row>
    <row r="7" spans="1:38" ht="16.2" customHeight="1" x14ac:dyDescent="0.2">
      <c r="A7" s="387">
        <f>中１国!A26</f>
        <v>4</v>
      </c>
      <c r="B7" s="391">
        <f>中１国!B26</f>
        <v>0</v>
      </c>
      <c r="C7" s="388"/>
      <c r="D7" s="389"/>
      <c r="E7" s="389"/>
      <c r="F7" s="389"/>
      <c r="G7" s="390"/>
      <c r="H7" s="387">
        <f t="shared" si="1"/>
        <v>0</v>
      </c>
      <c r="N7" s="387">
        <f>中２国!A26</f>
        <v>4</v>
      </c>
      <c r="O7" s="391">
        <f>中２国!B26</f>
        <v>0</v>
      </c>
      <c r="P7" s="388"/>
      <c r="Q7" s="389"/>
      <c r="R7" s="389"/>
      <c r="S7" s="389"/>
      <c r="T7" s="390"/>
      <c r="U7" s="387">
        <f t="shared" si="0"/>
        <v>0</v>
      </c>
      <c r="AA7" s="387">
        <f>中３国!A26</f>
        <v>4</v>
      </c>
      <c r="AB7" s="391">
        <f>中３国!B26</f>
        <v>0</v>
      </c>
      <c r="AC7" s="388"/>
      <c r="AD7" s="389"/>
      <c r="AE7" s="389"/>
      <c r="AF7" s="389"/>
      <c r="AG7" s="390"/>
      <c r="AH7" s="387">
        <f>COUNTIF(AC7:AG7,"ア")*2+COUNTIF(AC7:AG7,"イ")*2</f>
        <v>0</v>
      </c>
    </row>
    <row r="8" spans="1:38" ht="16.2" customHeight="1" x14ac:dyDescent="0.2">
      <c r="A8" s="387">
        <f>中１国!A27</f>
        <v>5</v>
      </c>
      <c r="B8" s="391">
        <f>中１国!B27</f>
        <v>0</v>
      </c>
      <c r="C8" s="388"/>
      <c r="D8" s="389"/>
      <c r="E8" s="389"/>
      <c r="F8" s="389"/>
      <c r="G8" s="390"/>
      <c r="H8" s="387">
        <f t="shared" si="1"/>
        <v>0</v>
      </c>
      <c r="N8" s="387">
        <f>中２国!A27</f>
        <v>5</v>
      </c>
      <c r="O8" s="391">
        <f>中２国!B27</f>
        <v>0</v>
      </c>
      <c r="P8" s="388"/>
      <c r="Q8" s="389"/>
      <c r="R8" s="389"/>
      <c r="S8" s="389"/>
      <c r="T8" s="390"/>
      <c r="U8" s="387">
        <f t="shared" si="0"/>
        <v>0</v>
      </c>
      <c r="AA8" s="387">
        <f>中３国!A27</f>
        <v>5</v>
      </c>
      <c r="AB8" s="391">
        <f>中３国!B27</f>
        <v>0</v>
      </c>
      <c r="AC8" s="388"/>
      <c r="AD8" s="389"/>
      <c r="AE8" s="389"/>
      <c r="AF8" s="389"/>
      <c r="AG8" s="390"/>
      <c r="AH8" s="387">
        <f t="shared" si="2"/>
        <v>0</v>
      </c>
    </row>
    <row r="9" spans="1:38" ht="16.2" customHeight="1" x14ac:dyDescent="0.2">
      <c r="A9" s="387">
        <f>中１国!A28</f>
        <v>6</v>
      </c>
      <c r="B9" s="391">
        <f>中１国!B28</f>
        <v>0</v>
      </c>
      <c r="C9" s="388"/>
      <c r="D9" s="389"/>
      <c r="E9" s="389"/>
      <c r="F9" s="389"/>
      <c r="G9" s="390"/>
      <c r="H9" s="387">
        <f t="shared" si="1"/>
        <v>0</v>
      </c>
      <c r="N9" s="387">
        <f>中２国!A28</f>
        <v>6</v>
      </c>
      <c r="O9" s="391">
        <f>中２国!B28</f>
        <v>0</v>
      </c>
      <c r="P9" s="388"/>
      <c r="Q9" s="389"/>
      <c r="R9" s="389"/>
      <c r="S9" s="389"/>
      <c r="T9" s="390"/>
      <c r="U9" s="387">
        <f t="shared" si="0"/>
        <v>0</v>
      </c>
      <c r="AA9" s="387">
        <f>中３国!A28</f>
        <v>6</v>
      </c>
      <c r="AB9" s="391">
        <f>中３国!B28</f>
        <v>0</v>
      </c>
      <c r="AC9" s="388"/>
      <c r="AD9" s="389"/>
      <c r="AE9" s="389"/>
      <c r="AF9" s="389"/>
      <c r="AG9" s="390"/>
      <c r="AH9" s="387">
        <f t="shared" si="2"/>
        <v>0</v>
      </c>
    </row>
    <row r="10" spans="1:38" ht="16.2" customHeight="1" x14ac:dyDescent="0.2">
      <c r="A10" s="387">
        <f>中１国!A29</f>
        <v>7</v>
      </c>
      <c r="B10" s="391">
        <f>中１国!B29</f>
        <v>0</v>
      </c>
      <c r="C10" s="388"/>
      <c r="D10" s="389"/>
      <c r="E10" s="389"/>
      <c r="F10" s="389"/>
      <c r="G10" s="390"/>
      <c r="H10" s="387">
        <f t="shared" si="1"/>
        <v>0</v>
      </c>
      <c r="N10" s="387">
        <f>中２国!A29</f>
        <v>7</v>
      </c>
      <c r="O10" s="391">
        <f>中２国!B29</f>
        <v>0</v>
      </c>
      <c r="P10" s="388"/>
      <c r="Q10" s="389"/>
      <c r="R10" s="389"/>
      <c r="S10" s="389"/>
      <c r="T10" s="390"/>
      <c r="U10" s="387">
        <f t="shared" si="0"/>
        <v>0</v>
      </c>
      <c r="AA10" s="387">
        <f>中３国!A29</f>
        <v>7</v>
      </c>
      <c r="AB10" s="391">
        <f>中３国!B29</f>
        <v>0</v>
      </c>
      <c r="AC10" s="388"/>
      <c r="AD10" s="389"/>
      <c r="AE10" s="389"/>
      <c r="AF10" s="389"/>
      <c r="AG10" s="390"/>
      <c r="AH10" s="387">
        <f t="shared" si="2"/>
        <v>0</v>
      </c>
    </row>
    <row r="11" spans="1:38" ht="16.2" customHeight="1" x14ac:dyDescent="0.2">
      <c r="A11" s="387">
        <f>中１国!A30</f>
        <v>8</v>
      </c>
      <c r="B11" s="391">
        <f>中１国!B30</f>
        <v>0</v>
      </c>
      <c r="C11" s="388"/>
      <c r="D11" s="389"/>
      <c r="E11" s="389"/>
      <c r="F11" s="389"/>
      <c r="G11" s="390"/>
      <c r="H11" s="387">
        <f t="shared" si="1"/>
        <v>0</v>
      </c>
      <c r="N11" s="387">
        <f>中２国!A30</f>
        <v>8</v>
      </c>
      <c r="O11" s="391">
        <f>中２国!B30</f>
        <v>0</v>
      </c>
      <c r="P11" s="388"/>
      <c r="Q11" s="389"/>
      <c r="R11" s="389"/>
      <c r="S11" s="389"/>
      <c r="T11" s="390"/>
      <c r="U11" s="387">
        <f t="shared" si="0"/>
        <v>0</v>
      </c>
      <c r="AA11" s="387">
        <f>中３国!A30</f>
        <v>8</v>
      </c>
      <c r="AB11" s="391">
        <f>中３国!B30</f>
        <v>0</v>
      </c>
      <c r="AC11" s="388"/>
      <c r="AD11" s="389"/>
      <c r="AE11" s="389"/>
      <c r="AF11" s="389"/>
      <c r="AG11" s="390"/>
      <c r="AH11" s="387">
        <f t="shared" si="2"/>
        <v>0</v>
      </c>
    </row>
    <row r="12" spans="1:38" ht="16.2" customHeight="1" x14ac:dyDescent="0.2">
      <c r="A12" s="387">
        <f>中１国!A31</f>
        <v>9</v>
      </c>
      <c r="B12" s="391">
        <f>中１国!B31</f>
        <v>0</v>
      </c>
      <c r="C12" s="388"/>
      <c r="D12" s="389"/>
      <c r="E12" s="389"/>
      <c r="F12" s="389"/>
      <c r="G12" s="390"/>
      <c r="H12" s="387">
        <f t="shared" si="1"/>
        <v>0</v>
      </c>
      <c r="N12" s="387">
        <f>中２国!A31</f>
        <v>9</v>
      </c>
      <c r="O12" s="391">
        <f>中２国!B31</f>
        <v>0</v>
      </c>
      <c r="P12" s="388"/>
      <c r="Q12" s="389"/>
      <c r="R12" s="389"/>
      <c r="S12" s="389"/>
      <c r="T12" s="390"/>
      <c r="U12" s="387">
        <f t="shared" si="0"/>
        <v>0</v>
      </c>
      <c r="AA12" s="387">
        <f>中３国!A31</f>
        <v>9</v>
      </c>
      <c r="AB12" s="391">
        <f>中３国!B31</f>
        <v>0</v>
      </c>
      <c r="AC12" s="388"/>
      <c r="AD12" s="389"/>
      <c r="AE12" s="389"/>
      <c r="AF12" s="389"/>
      <c r="AG12" s="390"/>
      <c r="AH12" s="387">
        <f t="shared" si="2"/>
        <v>0</v>
      </c>
    </row>
    <row r="13" spans="1:38" ht="16.2" customHeight="1" thickBot="1" x14ac:dyDescent="0.25">
      <c r="A13" s="392">
        <f>中１国!A32</f>
        <v>10</v>
      </c>
      <c r="B13" s="393">
        <f>中１国!B32</f>
        <v>0</v>
      </c>
      <c r="C13" s="394"/>
      <c r="D13" s="395"/>
      <c r="E13" s="395"/>
      <c r="F13" s="395"/>
      <c r="G13" s="396"/>
      <c r="H13" s="392">
        <f t="shared" si="1"/>
        <v>0</v>
      </c>
      <c r="N13" s="392">
        <f>中２国!A32</f>
        <v>10</v>
      </c>
      <c r="O13" s="393">
        <f>中２国!B32</f>
        <v>0</v>
      </c>
      <c r="P13" s="394"/>
      <c r="Q13" s="395"/>
      <c r="R13" s="395"/>
      <c r="S13" s="395"/>
      <c r="T13" s="396"/>
      <c r="U13" s="392">
        <f t="shared" si="0"/>
        <v>0</v>
      </c>
      <c r="AA13" s="392">
        <f>中３国!A32</f>
        <v>10</v>
      </c>
      <c r="AB13" s="393">
        <f>中３国!B32</f>
        <v>0</v>
      </c>
      <c r="AC13" s="394"/>
      <c r="AD13" s="395"/>
      <c r="AE13" s="395"/>
      <c r="AF13" s="395"/>
      <c r="AG13" s="396"/>
      <c r="AH13" s="392">
        <f t="shared" si="2"/>
        <v>0</v>
      </c>
    </row>
    <row r="14" spans="1:38" ht="16.2" customHeight="1" x14ac:dyDescent="0.2">
      <c r="A14" s="397">
        <f>中１国!A33</f>
        <v>11</v>
      </c>
      <c r="B14" s="398">
        <f>中１国!B33</f>
        <v>0</v>
      </c>
      <c r="C14" s="399"/>
      <c r="D14" s="400"/>
      <c r="E14" s="400"/>
      <c r="F14" s="400"/>
      <c r="G14" s="401"/>
      <c r="H14" s="397">
        <f t="shared" si="1"/>
        <v>0</v>
      </c>
      <c r="N14" s="397">
        <f>中２国!A33</f>
        <v>11</v>
      </c>
      <c r="O14" s="398">
        <f>中２国!B33</f>
        <v>0</v>
      </c>
      <c r="P14" s="399"/>
      <c r="Q14" s="400"/>
      <c r="R14" s="400"/>
      <c r="S14" s="400"/>
      <c r="T14" s="401"/>
      <c r="U14" s="397">
        <f>COUNTIF(P14:T14,"ア")*2+COUNTIF(P14:T14,"イ")*2</f>
        <v>0</v>
      </c>
      <c r="AA14" s="397">
        <f>中３国!A33</f>
        <v>11</v>
      </c>
      <c r="AB14" s="398">
        <f>中３国!B33</f>
        <v>0</v>
      </c>
      <c r="AC14" s="399"/>
      <c r="AD14" s="400"/>
      <c r="AE14" s="400"/>
      <c r="AF14" s="400"/>
      <c r="AG14" s="401"/>
      <c r="AH14" s="397">
        <f>COUNTIF(AC14:AG14,"ア")*2+COUNTIF(AC14:AG14,"イ")*2</f>
        <v>0</v>
      </c>
    </row>
    <row r="15" spans="1:38" ht="16.2" customHeight="1" x14ac:dyDescent="0.2">
      <c r="A15" s="387">
        <f>中１国!A34</f>
        <v>12</v>
      </c>
      <c r="B15" s="391">
        <f>中１国!B34</f>
        <v>0</v>
      </c>
      <c r="C15" s="388"/>
      <c r="D15" s="389"/>
      <c r="E15" s="389"/>
      <c r="F15" s="389"/>
      <c r="G15" s="390"/>
      <c r="H15" s="387">
        <f t="shared" si="1"/>
        <v>0</v>
      </c>
      <c r="N15" s="387">
        <f>中２国!A34</f>
        <v>12</v>
      </c>
      <c r="O15" s="391">
        <f>中２国!B34</f>
        <v>0</v>
      </c>
      <c r="P15" s="388"/>
      <c r="Q15" s="389"/>
      <c r="R15" s="389"/>
      <c r="S15" s="389"/>
      <c r="T15" s="390"/>
      <c r="U15" s="387">
        <f t="shared" si="0"/>
        <v>0</v>
      </c>
      <c r="AA15" s="387">
        <f>中３国!A34</f>
        <v>12</v>
      </c>
      <c r="AB15" s="391">
        <f>中３国!B34</f>
        <v>0</v>
      </c>
      <c r="AC15" s="388"/>
      <c r="AD15" s="389"/>
      <c r="AE15" s="389"/>
      <c r="AF15" s="389"/>
      <c r="AG15" s="390"/>
      <c r="AH15" s="387">
        <f t="shared" si="2"/>
        <v>0</v>
      </c>
    </row>
    <row r="16" spans="1:38" ht="16.2" customHeight="1" x14ac:dyDescent="0.2">
      <c r="A16" s="387">
        <f>中１国!A35</f>
        <v>13</v>
      </c>
      <c r="B16" s="391">
        <f>中１国!B35</f>
        <v>0</v>
      </c>
      <c r="C16" s="388"/>
      <c r="D16" s="389"/>
      <c r="E16" s="389"/>
      <c r="F16" s="389"/>
      <c r="G16" s="390"/>
      <c r="H16" s="387">
        <f t="shared" si="1"/>
        <v>0</v>
      </c>
      <c r="N16" s="387">
        <f>中２国!A35</f>
        <v>13</v>
      </c>
      <c r="O16" s="391">
        <f>中２国!B35</f>
        <v>0</v>
      </c>
      <c r="P16" s="388"/>
      <c r="Q16" s="389"/>
      <c r="R16" s="389"/>
      <c r="S16" s="389"/>
      <c r="T16" s="390"/>
      <c r="U16" s="387">
        <f t="shared" si="0"/>
        <v>0</v>
      </c>
      <c r="AA16" s="387">
        <f>中３国!A35</f>
        <v>13</v>
      </c>
      <c r="AB16" s="391">
        <f>中３国!B35</f>
        <v>0</v>
      </c>
      <c r="AC16" s="388"/>
      <c r="AD16" s="389"/>
      <c r="AE16" s="389"/>
      <c r="AF16" s="389"/>
      <c r="AG16" s="390"/>
      <c r="AH16" s="387">
        <f t="shared" si="2"/>
        <v>0</v>
      </c>
    </row>
    <row r="17" spans="1:34" ht="16.2" customHeight="1" x14ac:dyDescent="0.2">
      <c r="A17" s="387">
        <f>中１国!A36</f>
        <v>14</v>
      </c>
      <c r="B17" s="391">
        <f>中１国!B36</f>
        <v>0</v>
      </c>
      <c r="C17" s="388"/>
      <c r="D17" s="389"/>
      <c r="E17" s="389"/>
      <c r="F17" s="389"/>
      <c r="G17" s="390"/>
      <c r="H17" s="387">
        <f t="shared" si="1"/>
        <v>0</v>
      </c>
      <c r="N17" s="387">
        <f>中２国!A36</f>
        <v>14</v>
      </c>
      <c r="O17" s="391">
        <f>中２国!B36</f>
        <v>0</v>
      </c>
      <c r="P17" s="388"/>
      <c r="Q17" s="389"/>
      <c r="R17" s="389"/>
      <c r="S17" s="389"/>
      <c r="T17" s="390"/>
      <c r="U17" s="387">
        <f t="shared" si="0"/>
        <v>0</v>
      </c>
      <c r="AA17" s="387">
        <f>中３国!A36</f>
        <v>14</v>
      </c>
      <c r="AB17" s="391">
        <f>中３国!B36</f>
        <v>0</v>
      </c>
      <c r="AC17" s="388"/>
      <c r="AD17" s="389"/>
      <c r="AE17" s="389"/>
      <c r="AF17" s="389"/>
      <c r="AG17" s="390"/>
      <c r="AH17" s="387">
        <f t="shared" si="2"/>
        <v>0</v>
      </c>
    </row>
    <row r="18" spans="1:34" ht="16.2" customHeight="1" x14ac:dyDescent="0.2">
      <c r="A18" s="387">
        <f>中１国!A37</f>
        <v>15</v>
      </c>
      <c r="B18" s="391">
        <f>中１国!B37</f>
        <v>0</v>
      </c>
      <c r="C18" s="388"/>
      <c r="D18" s="389"/>
      <c r="E18" s="389"/>
      <c r="F18" s="389"/>
      <c r="G18" s="390"/>
      <c r="H18" s="387">
        <f t="shared" si="1"/>
        <v>0</v>
      </c>
      <c r="N18" s="387">
        <f>中２国!A37</f>
        <v>15</v>
      </c>
      <c r="O18" s="391">
        <f>中２国!B37</f>
        <v>0</v>
      </c>
      <c r="P18" s="388"/>
      <c r="Q18" s="389"/>
      <c r="R18" s="389"/>
      <c r="S18" s="389"/>
      <c r="T18" s="390"/>
      <c r="U18" s="387">
        <f t="shared" si="0"/>
        <v>0</v>
      </c>
      <c r="AA18" s="387">
        <f>中３国!A37</f>
        <v>15</v>
      </c>
      <c r="AB18" s="391">
        <f>中３国!B37</f>
        <v>0</v>
      </c>
      <c r="AC18" s="388"/>
      <c r="AD18" s="389"/>
      <c r="AE18" s="389"/>
      <c r="AF18" s="389"/>
      <c r="AG18" s="390"/>
      <c r="AH18" s="387">
        <f t="shared" si="2"/>
        <v>0</v>
      </c>
    </row>
    <row r="19" spans="1:34" ht="16.2" customHeight="1" x14ac:dyDescent="0.2">
      <c r="A19" s="387">
        <f>中１国!A38</f>
        <v>16</v>
      </c>
      <c r="B19" s="391">
        <f>中１国!B38</f>
        <v>0</v>
      </c>
      <c r="C19" s="388"/>
      <c r="D19" s="389"/>
      <c r="E19" s="389"/>
      <c r="F19" s="389"/>
      <c r="G19" s="390"/>
      <c r="H19" s="387">
        <f t="shared" si="1"/>
        <v>0</v>
      </c>
      <c r="N19" s="387">
        <f>中２国!A38</f>
        <v>16</v>
      </c>
      <c r="O19" s="391">
        <f>中２国!B38</f>
        <v>0</v>
      </c>
      <c r="P19" s="388"/>
      <c r="Q19" s="389"/>
      <c r="R19" s="389"/>
      <c r="S19" s="389"/>
      <c r="T19" s="390"/>
      <c r="U19" s="387">
        <f t="shared" si="0"/>
        <v>0</v>
      </c>
      <c r="AA19" s="387">
        <f>中３国!A38</f>
        <v>16</v>
      </c>
      <c r="AB19" s="391">
        <f>中３国!B38</f>
        <v>0</v>
      </c>
      <c r="AC19" s="388"/>
      <c r="AD19" s="389"/>
      <c r="AE19" s="389"/>
      <c r="AF19" s="389"/>
      <c r="AG19" s="390"/>
      <c r="AH19" s="387">
        <f t="shared" si="2"/>
        <v>0</v>
      </c>
    </row>
    <row r="20" spans="1:34" ht="16.2" customHeight="1" x14ac:dyDescent="0.2">
      <c r="A20" s="387">
        <f>中１国!A39</f>
        <v>17</v>
      </c>
      <c r="B20" s="391">
        <f>中１国!B39</f>
        <v>0</v>
      </c>
      <c r="C20" s="388"/>
      <c r="D20" s="389"/>
      <c r="E20" s="389"/>
      <c r="F20" s="389"/>
      <c r="G20" s="390"/>
      <c r="H20" s="387">
        <f t="shared" si="1"/>
        <v>0</v>
      </c>
      <c r="N20" s="387">
        <f>中２国!A39</f>
        <v>17</v>
      </c>
      <c r="O20" s="391">
        <f>中２国!B39</f>
        <v>0</v>
      </c>
      <c r="P20" s="388"/>
      <c r="Q20" s="389"/>
      <c r="R20" s="389"/>
      <c r="S20" s="389"/>
      <c r="T20" s="390"/>
      <c r="U20" s="387">
        <f t="shared" si="0"/>
        <v>0</v>
      </c>
      <c r="AA20" s="387">
        <f>中３国!A39</f>
        <v>17</v>
      </c>
      <c r="AB20" s="391">
        <f>中３国!B39</f>
        <v>0</v>
      </c>
      <c r="AC20" s="388"/>
      <c r="AD20" s="389"/>
      <c r="AE20" s="389"/>
      <c r="AF20" s="389"/>
      <c r="AG20" s="390"/>
      <c r="AH20" s="387">
        <f t="shared" si="2"/>
        <v>0</v>
      </c>
    </row>
    <row r="21" spans="1:34" ht="16.2" customHeight="1" x14ac:dyDescent="0.2">
      <c r="A21" s="387">
        <f>中１国!A40</f>
        <v>18</v>
      </c>
      <c r="B21" s="391">
        <f>中１国!B40</f>
        <v>0</v>
      </c>
      <c r="C21" s="388"/>
      <c r="D21" s="389"/>
      <c r="E21" s="389"/>
      <c r="F21" s="389"/>
      <c r="G21" s="390"/>
      <c r="H21" s="387">
        <f t="shared" si="1"/>
        <v>0</v>
      </c>
      <c r="N21" s="387">
        <f>中２国!A40</f>
        <v>18</v>
      </c>
      <c r="O21" s="391">
        <f>中２国!B40</f>
        <v>0</v>
      </c>
      <c r="P21" s="388"/>
      <c r="Q21" s="389"/>
      <c r="R21" s="389"/>
      <c r="S21" s="389"/>
      <c r="T21" s="390"/>
      <c r="U21" s="387">
        <f t="shared" si="0"/>
        <v>0</v>
      </c>
      <c r="AA21" s="387">
        <f>中３国!A40</f>
        <v>18</v>
      </c>
      <c r="AB21" s="391">
        <f>中３国!B40</f>
        <v>0</v>
      </c>
      <c r="AC21" s="388"/>
      <c r="AD21" s="389"/>
      <c r="AE21" s="389"/>
      <c r="AF21" s="389"/>
      <c r="AG21" s="390"/>
      <c r="AH21" s="387">
        <f t="shared" si="2"/>
        <v>0</v>
      </c>
    </row>
    <row r="22" spans="1:34" ht="16.2" customHeight="1" x14ac:dyDescent="0.2">
      <c r="A22" s="387">
        <f>中１国!A41</f>
        <v>19</v>
      </c>
      <c r="B22" s="391">
        <f>中１国!B41</f>
        <v>0</v>
      </c>
      <c r="C22" s="388"/>
      <c r="D22" s="389"/>
      <c r="E22" s="389"/>
      <c r="F22" s="389"/>
      <c r="G22" s="390"/>
      <c r="H22" s="387">
        <f t="shared" si="1"/>
        <v>0</v>
      </c>
      <c r="N22" s="387">
        <f>中２国!A41</f>
        <v>19</v>
      </c>
      <c r="O22" s="391">
        <f>中２国!B41</f>
        <v>0</v>
      </c>
      <c r="P22" s="388"/>
      <c r="Q22" s="389"/>
      <c r="R22" s="389"/>
      <c r="S22" s="389"/>
      <c r="T22" s="390"/>
      <c r="U22" s="387">
        <f t="shared" si="0"/>
        <v>0</v>
      </c>
      <c r="AA22" s="387">
        <f>中３国!A41</f>
        <v>19</v>
      </c>
      <c r="AB22" s="391">
        <f>中３国!B41</f>
        <v>0</v>
      </c>
      <c r="AC22" s="388"/>
      <c r="AD22" s="389"/>
      <c r="AE22" s="389"/>
      <c r="AF22" s="389"/>
      <c r="AG22" s="390"/>
      <c r="AH22" s="387">
        <f t="shared" si="2"/>
        <v>0</v>
      </c>
    </row>
    <row r="23" spans="1:34" ht="16.2" customHeight="1" thickBot="1" x14ac:dyDescent="0.25">
      <c r="A23" s="392">
        <f>中１国!A42</f>
        <v>20</v>
      </c>
      <c r="B23" s="393">
        <f>中１国!B42</f>
        <v>0</v>
      </c>
      <c r="C23" s="394"/>
      <c r="D23" s="395"/>
      <c r="E23" s="395"/>
      <c r="F23" s="395"/>
      <c r="G23" s="396"/>
      <c r="H23" s="402">
        <f t="shared" si="1"/>
        <v>0</v>
      </c>
      <c r="N23" s="392">
        <f>中２国!A42</f>
        <v>20</v>
      </c>
      <c r="O23" s="393">
        <f>中２国!B42</f>
        <v>0</v>
      </c>
      <c r="P23" s="394"/>
      <c r="Q23" s="395"/>
      <c r="R23" s="395"/>
      <c r="S23" s="395"/>
      <c r="T23" s="396"/>
      <c r="U23" s="402">
        <f t="shared" si="0"/>
        <v>0</v>
      </c>
      <c r="AA23" s="392">
        <f>中３国!A42</f>
        <v>20</v>
      </c>
      <c r="AB23" s="393">
        <f>中３国!B42</f>
        <v>0</v>
      </c>
      <c r="AC23" s="394"/>
      <c r="AD23" s="395"/>
      <c r="AE23" s="395"/>
      <c r="AF23" s="395"/>
      <c r="AG23" s="396"/>
      <c r="AH23" s="402">
        <f t="shared" si="2"/>
        <v>0</v>
      </c>
    </row>
    <row r="24" spans="1:34" ht="16.2" customHeight="1" x14ac:dyDescent="0.2">
      <c r="A24" s="397">
        <f>中１国!A43</f>
        <v>21</v>
      </c>
      <c r="B24" s="398">
        <f>中１国!B43</f>
        <v>0</v>
      </c>
      <c r="C24" s="399"/>
      <c r="D24" s="400"/>
      <c r="E24" s="400"/>
      <c r="F24" s="400"/>
      <c r="G24" s="401"/>
      <c r="H24" s="397">
        <f t="shared" si="1"/>
        <v>0</v>
      </c>
      <c r="N24" s="397">
        <f>中２国!A43</f>
        <v>21</v>
      </c>
      <c r="O24" s="398">
        <f>中２国!B43</f>
        <v>0</v>
      </c>
      <c r="P24" s="399"/>
      <c r="Q24" s="400"/>
      <c r="R24" s="400"/>
      <c r="S24" s="400"/>
      <c r="T24" s="401"/>
      <c r="U24" s="397">
        <f t="shared" si="0"/>
        <v>0</v>
      </c>
      <c r="AA24" s="397">
        <f>中３国!A43</f>
        <v>21</v>
      </c>
      <c r="AB24" s="398">
        <f>中３国!B43</f>
        <v>0</v>
      </c>
      <c r="AC24" s="399"/>
      <c r="AD24" s="400"/>
      <c r="AE24" s="400"/>
      <c r="AF24" s="400"/>
      <c r="AG24" s="401"/>
      <c r="AH24" s="397">
        <f t="shared" si="2"/>
        <v>0</v>
      </c>
    </row>
    <row r="25" spans="1:34" ht="16.2" customHeight="1" x14ac:dyDescent="0.2">
      <c r="A25" s="387">
        <f>中１国!A44</f>
        <v>22</v>
      </c>
      <c r="B25" s="391">
        <f>中１国!B44</f>
        <v>0</v>
      </c>
      <c r="C25" s="388"/>
      <c r="D25" s="389"/>
      <c r="E25" s="389"/>
      <c r="F25" s="389"/>
      <c r="G25" s="390"/>
      <c r="H25" s="387">
        <f t="shared" si="1"/>
        <v>0</v>
      </c>
      <c r="N25" s="387">
        <f>中２国!A44</f>
        <v>22</v>
      </c>
      <c r="O25" s="391">
        <f>中２国!B44</f>
        <v>0</v>
      </c>
      <c r="P25" s="388"/>
      <c r="Q25" s="389"/>
      <c r="R25" s="389"/>
      <c r="S25" s="389"/>
      <c r="T25" s="390"/>
      <c r="U25" s="387">
        <f t="shared" si="0"/>
        <v>0</v>
      </c>
      <c r="AA25" s="387">
        <f>中３国!A44</f>
        <v>22</v>
      </c>
      <c r="AB25" s="391">
        <f>中３国!B44</f>
        <v>0</v>
      </c>
      <c r="AC25" s="388"/>
      <c r="AD25" s="389"/>
      <c r="AE25" s="389"/>
      <c r="AF25" s="389"/>
      <c r="AG25" s="390"/>
      <c r="AH25" s="387">
        <f t="shared" si="2"/>
        <v>0</v>
      </c>
    </row>
    <row r="26" spans="1:34" ht="16.2" customHeight="1" x14ac:dyDescent="0.2">
      <c r="A26" s="387">
        <f>中１国!A45</f>
        <v>23</v>
      </c>
      <c r="B26" s="391">
        <f>中１国!B45</f>
        <v>0</v>
      </c>
      <c r="C26" s="388"/>
      <c r="D26" s="389"/>
      <c r="E26" s="389"/>
      <c r="F26" s="389"/>
      <c r="G26" s="390"/>
      <c r="H26" s="387">
        <f t="shared" si="1"/>
        <v>0</v>
      </c>
      <c r="N26" s="387">
        <f>中２国!A45</f>
        <v>23</v>
      </c>
      <c r="O26" s="391">
        <f>中２国!B45</f>
        <v>0</v>
      </c>
      <c r="P26" s="388"/>
      <c r="Q26" s="389"/>
      <c r="R26" s="389"/>
      <c r="S26" s="389"/>
      <c r="T26" s="390"/>
      <c r="U26" s="387">
        <f t="shared" si="0"/>
        <v>0</v>
      </c>
      <c r="AA26" s="387">
        <f>中３国!A45</f>
        <v>23</v>
      </c>
      <c r="AB26" s="391">
        <f>中３国!B45</f>
        <v>0</v>
      </c>
      <c r="AC26" s="388"/>
      <c r="AD26" s="389"/>
      <c r="AE26" s="389"/>
      <c r="AF26" s="389"/>
      <c r="AG26" s="390"/>
      <c r="AH26" s="387">
        <f t="shared" si="2"/>
        <v>0</v>
      </c>
    </row>
    <row r="27" spans="1:34" ht="16.2" customHeight="1" x14ac:dyDescent="0.2">
      <c r="A27" s="387">
        <f>中１国!A46</f>
        <v>24</v>
      </c>
      <c r="B27" s="391">
        <f>中１国!B46</f>
        <v>0</v>
      </c>
      <c r="C27" s="388"/>
      <c r="D27" s="389"/>
      <c r="E27" s="389"/>
      <c r="F27" s="389"/>
      <c r="G27" s="390"/>
      <c r="H27" s="387">
        <f t="shared" si="1"/>
        <v>0</v>
      </c>
      <c r="N27" s="387">
        <f>中２国!A46</f>
        <v>24</v>
      </c>
      <c r="O27" s="391">
        <f>中２国!B46</f>
        <v>0</v>
      </c>
      <c r="P27" s="388"/>
      <c r="Q27" s="389"/>
      <c r="R27" s="389"/>
      <c r="S27" s="389"/>
      <c r="T27" s="390"/>
      <c r="U27" s="387">
        <f t="shared" si="0"/>
        <v>0</v>
      </c>
      <c r="AA27" s="387">
        <f>中３国!A46</f>
        <v>24</v>
      </c>
      <c r="AB27" s="391">
        <f>中３国!B46</f>
        <v>0</v>
      </c>
      <c r="AC27" s="388"/>
      <c r="AD27" s="389"/>
      <c r="AE27" s="389"/>
      <c r="AF27" s="389"/>
      <c r="AG27" s="390"/>
      <c r="AH27" s="387">
        <f t="shared" si="2"/>
        <v>0</v>
      </c>
    </row>
    <row r="28" spans="1:34" ht="16.2" customHeight="1" x14ac:dyDescent="0.2">
      <c r="A28" s="387">
        <f>中１国!A47</f>
        <v>25</v>
      </c>
      <c r="B28" s="391">
        <f>中１国!B47</f>
        <v>0</v>
      </c>
      <c r="C28" s="388"/>
      <c r="D28" s="389"/>
      <c r="E28" s="389"/>
      <c r="F28" s="389"/>
      <c r="G28" s="390"/>
      <c r="H28" s="387">
        <f t="shared" si="1"/>
        <v>0</v>
      </c>
      <c r="N28" s="387">
        <f>中２国!A47</f>
        <v>25</v>
      </c>
      <c r="O28" s="391">
        <f>中２国!B47</f>
        <v>0</v>
      </c>
      <c r="P28" s="388"/>
      <c r="Q28" s="389"/>
      <c r="R28" s="389"/>
      <c r="S28" s="389"/>
      <c r="T28" s="390"/>
      <c r="U28" s="387">
        <f t="shared" si="0"/>
        <v>0</v>
      </c>
      <c r="AA28" s="387">
        <f>中３国!A47</f>
        <v>25</v>
      </c>
      <c r="AB28" s="391">
        <f>中３国!B47</f>
        <v>0</v>
      </c>
      <c r="AC28" s="388"/>
      <c r="AD28" s="389"/>
      <c r="AE28" s="389"/>
      <c r="AF28" s="389"/>
      <c r="AG28" s="390"/>
      <c r="AH28" s="387">
        <f t="shared" si="2"/>
        <v>0</v>
      </c>
    </row>
    <row r="29" spans="1:34" ht="16.2" customHeight="1" x14ac:dyDescent="0.2">
      <c r="A29" s="387">
        <f>中１国!A48</f>
        <v>26</v>
      </c>
      <c r="B29" s="391">
        <f>中１国!B48</f>
        <v>0</v>
      </c>
      <c r="C29" s="388"/>
      <c r="D29" s="389"/>
      <c r="E29" s="389"/>
      <c r="F29" s="389"/>
      <c r="G29" s="390"/>
      <c r="H29" s="387">
        <f t="shared" si="1"/>
        <v>0</v>
      </c>
      <c r="N29" s="387">
        <f>中２国!A48</f>
        <v>26</v>
      </c>
      <c r="O29" s="391">
        <f>中２国!B48</f>
        <v>0</v>
      </c>
      <c r="P29" s="388"/>
      <c r="Q29" s="389"/>
      <c r="R29" s="389"/>
      <c r="S29" s="389"/>
      <c r="T29" s="390"/>
      <c r="U29" s="387">
        <f t="shared" si="0"/>
        <v>0</v>
      </c>
      <c r="AA29" s="387">
        <f>中３国!A48</f>
        <v>26</v>
      </c>
      <c r="AB29" s="391">
        <f>中３国!B48</f>
        <v>0</v>
      </c>
      <c r="AC29" s="388"/>
      <c r="AD29" s="389"/>
      <c r="AE29" s="389"/>
      <c r="AF29" s="389"/>
      <c r="AG29" s="390"/>
      <c r="AH29" s="387">
        <f t="shared" si="2"/>
        <v>0</v>
      </c>
    </row>
    <row r="30" spans="1:34" ht="16.2" customHeight="1" x14ac:dyDescent="0.2">
      <c r="A30" s="387">
        <f>中１国!A49</f>
        <v>27</v>
      </c>
      <c r="B30" s="391">
        <f>中１国!B49</f>
        <v>0</v>
      </c>
      <c r="C30" s="388"/>
      <c r="D30" s="389"/>
      <c r="E30" s="389"/>
      <c r="F30" s="389"/>
      <c r="G30" s="390"/>
      <c r="H30" s="387">
        <f t="shared" si="1"/>
        <v>0</v>
      </c>
      <c r="N30" s="387">
        <f>中２国!A49</f>
        <v>27</v>
      </c>
      <c r="O30" s="391">
        <f>中２国!B49</f>
        <v>0</v>
      </c>
      <c r="P30" s="388"/>
      <c r="Q30" s="389"/>
      <c r="R30" s="389"/>
      <c r="S30" s="389"/>
      <c r="T30" s="390"/>
      <c r="U30" s="387">
        <f t="shared" si="0"/>
        <v>0</v>
      </c>
      <c r="AA30" s="387">
        <f>中３国!A49</f>
        <v>27</v>
      </c>
      <c r="AB30" s="391">
        <f>中３国!B49</f>
        <v>0</v>
      </c>
      <c r="AC30" s="388"/>
      <c r="AD30" s="389"/>
      <c r="AE30" s="389"/>
      <c r="AF30" s="389"/>
      <c r="AG30" s="390"/>
      <c r="AH30" s="387">
        <f t="shared" si="2"/>
        <v>0</v>
      </c>
    </row>
    <row r="31" spans="1:34" ht="16.2" customHeight="1" x14ac:dyDescent="0.2">
      <c r="A31" s="387">
        <f>中１国!A50</f>
        <v>28</v>
      </c>
      <c r="B31" s="391">
        <f>中１国!B50</f>
        <v>0</v>
      </c>
      <c r="C31" s="388"/>
      <c r="D31" s="389"/>
      <c r="E31" s="389"/>
      <c r="F31" s="389"/>
      <c r="G31" s="390"/>
      <c r="H31" s="387">
        <f t="shared" si="1"/>
        <v>0</v>
      </c>
      <c r="N31" s="387">
        <f>中２国!A50</f>
        <v>28</v>
      </c>
      <c r="O31" s="391">
        <f>中２国!B50</f>
        <v>0</v>
      </c>
      <c r="P31" s="388"/>
      <c r="Q31" s="389"/>
      <c r="R31" s="389"/>
      <c r="S31" s="389"/>
      <c r="T31" s="390"/>
      <c r="U31" s="387">
        <f t="shared" si="0"/>
        <v>0</v>
      </c>
      <c r="AA31" s="387">
        <f>中３国!A50</f>
        <v>28</v>
      </c>
      <c r="AB31" s="391">
        <f>中３国!B50</f>
        <v>0</v>
      </c>
      <c r="AC31" s="388"/>
      <c r="AD31" s="389"/>
      <c r="AE31" s="389"/>
      <c r="AF31" s="389"/>
      <c r="AG31" s="390"/>
      <c r="AH31" s="387">
        <f t="shared" si="2"/>
        <v>0</v>
      </c>
    </row>
    <row r="32" spans="1:34" ht="16.2" customHeight="1" x14ac:dyDescent="0.2">
      <c r="A32" s="387">
        <f>中１国!A51</f>
        <v>29</v>
      </c>
      <c r="B32" s="391">
        <f>中１国!B51</f>
        <v>0</v>
      </c>
      <c r="C32" s="388"/>
      <c r="D32" s="389"/>
      <c r="E32" s="389"/>
      <c r="F32" s="389"/>
      <c r="G32" s="390"/>
      <c r="H32" s="387">
        <f t="shared" si="1"/>
        <v>0</v>
      </c>
      <c r="N32" s="387">
        <f>中２国!A51</f>
        <v>29</v>
      </c>
      <c r="O32" s="391">
        <f>中２国!B51</f>
        <v>0</v>
      </c>
      <c r="P32" s="388"/>
      <c r="Q32" s="389"/>
      <c r="R32" s="389"/>
      <c r="S32" s="389"/>
      <c r="T32" s="390"/>
      <c r="U32" s="387">
        <f t="shared" si="0"/>
        <v>0</v>
      </c>
      <c r="AA32" s="387">
        <f>中３国!A51</f>
        <v>29</v>
      </c>
      <c r="AB32" s="391">
        <f>中３国!B51</f>
        <v>0</v>
      </c>
      <c r="AC32" s="388"/>
      <c r="AD32" s="389"/>
      <c r="AE32" s="389"/>
      <c r="AF32" s="389"/>
      <c r="AG32" s="390"/>
      <c r="AH32" s="387">
        <f t="shared" si="2"/>
        <v>0</v>
      </c>
    </row>
    <row r="33" spans="1:34" ht="16.2" customHeight="1" thickBot="1" x14ac:dyDescent="0.25">
      <c r="A33" s="392">
        <f>中１国!A52</f>
        <v>30</v>
      </c>
      <c r="B33" s="393">
        <f>中１国!B52</f>
        <v>0</v>
      </c>
      <c r="C33" s="394"/>
      <c r="D33" s="395"/>
      <c r="E33" s="395"/>
      <c r="F33" s="395"/>
      <c r="G33" s="396"/>
      <c r="H33" s="402">
        <f t="shared" si="1"/>
        <v>0</v>
      </c>
      <c r="N33" s="392">
        <f>中２国!A52</f>
        <v>30</v>
      </c>
      <c r="O33" s="393">
        <f>中２国!B52</f>
        <v>0</v>
      </c>
      <c r="P33" s="394"/>
      <c r="Q33" s="395"/>
      <c r="R33" s="395"/>
      <c r="S33" s="395"/>
      <c r="T33" s="396"/>
      <c r="U33" s="402">
        <f t="shared" si="0"/>
        <v>0</v>
      </c>
      <c r="AA33" s="392">
        <f>中３国!A52</f>
        <v>30</v>
      </c>
      <c r="AB33" s="393">
        <f>中３国!B52</f>
        <v>0</v>
      </c>
      <c r="AC33" s="394"/>
      <c r="AD33" s="395"/>
      <c r="AE33" s="395"/>
      <c r="AF33" s="395"/>
      <c r="AG33" s="396"/>
      <c r="AH33" s="402">
        <f t="shared" si="2"/>
        <v>0</v>
      </c>
    </row>
    <row r="34" spans="1:34" ht="16.2" customHeight="1" x14ac:dyDescent="0.2">
      <c r="A34" s="397">
        <f>中１国!A53</f>
        <v>31</v>
      </c>
      <c r="B34" s="398">
        <f>中１国!B53</f>
        <v>0</v>
      </c>
      <c r="C34" s="399"/>
      <c r="D34" s="400"/>
      <c r="E34" s="400"/>
      <c r="F34" s="400"/>
      <c r="G34" s="401"/>
      <c r="H34" s="397">
        <f t="shared" si="1"/>
        <v>0</v>
      </c>
      <c r="N34" s="397">
        <f>中２国!A53</f>
        <v>31</v>
      </c>
      <c r="O34" s="398">
        <f>中２国!B53</f>
        <v>0</v>
      </c>
      <c r="P34" s="399"/>
      <c r="Q34" s="400"/>
      <c r="R34" s="400"/>
      <c r="S34" s="400"/>
      <c r="T34" s="401"/>
      <c r="U34" s="397">
        <f>COUNTIF(P34:T34,"ア")*2+COUNTIF(P34:T34,"イ")*2</f>
        <v>0</v>
      </c>
      <c r="AA34" s="397">
        <f>中３国!A53</f>
        <v>31</v>
      </c>
      <c r="AB34" s="398">
        <f>中３国!B53</f>
        <v>0</v>
      </c>
      <c r="AC34" s="399"/>
      <c r="AD34" s="400"/>
      <c r="AE34" s="400"/>
      <c r="AF34" s="400"/>
      <c r="AG34" s="401"/>
      <c r="AH34" s="397">
        <f t="shared" si="2"/>
        <v>0</v>
      </c>
    </row>
    <row r="35" spans="1:34" ht="16.2" customHeight="1" x14ac:dyDescent="0.2">
      <c r="A35" s="387">
        <f>中１国!A54</f>
        <v>32</v>
      </c>
      <c r="B35" s="391">
        <f>中１国!B54</f>
        <v>0</v>
      </c>
      <c r="C35" s="388"/>
      <c r="D35" s="389"/>
      <c r="E35" s="389"/>
      <c r="F35" s="389"/>
      <c r="G35" s="390"/>
      <c r="H35" s="387">
        <f t="shared" si="1"/>
        <v>0</v>
      </c>
      <c r="N35" s="387">
        <f>中２国!A54</f>
        <v>32</v>
      </c>
      <c r="O35" s="391">
        <f>中２国!B54</f>
        <v>0</v>
      </c>
      <c r="P35" s="388"/>
      <c r="Q35" s="389"/>
      <c r="R35" s="389"/>
      <c r="S35" s="389"/>
      <c r="T35" s="390"/>
      <c r="U35" s="387">
        <f t="shared" si="0"/>
        <v>0</v>
      </c>
      <c r="AA35" s="387">
        <f>中３国!A54</f>
        <v>32</v>
      </c>
      <c r="AB35" s="391">
        <f>中３国!B54</f>
        <v>0</v>
      </c>
      <c r="AC35" s="388"/>
      <c r="AD35" s="389"/>
      <c r="AE35" s="389"/>
      <c r="AF35" s="389"/>
      <c r="AG35" s="390"/>
      <c r="AH35" s="387">
        <f t="shared" si="2"/>
        <v>0</v>
      </c>
    </row>
    <row r="36" spans="1:34" ht="16.2" customHeight="1" x14ac:dyDescent="0.2">
      <c r="A36" s="387">
        <f>中１国!A55</f>
        <v>33</v>
      </c>
      <c r="B36" s="391">
        <f>中１国!B55</f>
        <v>0</v>
      </c>
      <c r="C36" s="388"/>
      <c r="D36" s="389"/>
      <c r="E36" s="389"/>
      <c r="F36" s="389"/>
      <c r="G36" s="390"/>
      <c r="H36" s="387">
        <f t="shared" si="1"/>
        <v>0</v>
      </c>
      <c r="N36" s="387">
        <f>中２国!A55</f>
        <v>33</v>
      </c>
      <c r="O36" s="391">
        <f>中２国!B55</f>
        <v>0</v>
      </c>
      <c r="P36" s="388"/>
      <c r="Q36" s="389"/>
      <c r="R36" s="389"/>
      <c r="S36" s="389"/>
      <c r="T36" s="390"/>
      <c r="U36" s="387">
        <f t="shared" si="0"/>
        <v>0</v>
      </c>
      <c r="AA36" s="387">
        <f>中３国!A55</f>
        <v>33</v>
      </c>
      <c r="AB36" s="391">
        <f>中３国!B55</f>
        <v>0</v>
      </c>
      <c r="AC36" s="388"/>
      <c r="AD36" s="389"/>
      <c r="AE36" s="389"/>
      <c r="AF36" s="389"/>
      <c r="AG36" s="390"/>
      <c r="AH36" s="387">
        <f t="shared" si="2"/>
        <v>0</v>
      </c>
    </row>
    <row r="37" spans="1:34" ht="16.2" customHeight="1" x14ac:dyDescent="0.2">
      <c r="A37" s="387">
        <f>中１国!A56</f>
        <v>34</v>
      </c>
      <c r="B37" s="391">
        <f>中１国!B56</f>
        <v>0</v>
      </c>
      <c r="C37" s="388"/>
      <c r="D37" s="389"/>
      <c r="E37" s="389"/>
      <c r="F37" s="389"/>
      <c r="G37" s="390"/>
      <c r="H37" s="387">
        <f t="shared" si="1"/>
        <v>0</v>
      </c>
      <c r="N37" s="387">
        <f>中２国!A56</f>
        <v>34</v>
      </c>
      <c r="O37" s="391">
        <f>中２国!B56</f>
        <v>0</v>
      </c>
      <c r="P37" s="388"/>
      <c r="Q37" s="389"/>
      <c r="R37" s="389"/>
      <c r="S37" s="389"/>
      <c r="T37" s="390"/>
      <c r="U37" s="387">
        <f t="shared" si="0"/>
        <v>0</v>
      </c>
      <c r="AA37" s="387">
        <f>中３国!A56</f>
        <v>34</v>
      </c>
      <c r="AB37" s="391">
        <f>中３国!B56</f>
        <v>0</v>
      </c>
      <c r="AC37" s="388"/>
      <c r="AD37" s="389"/>
      <c r="AE37" s="389"/>
      <c r="AF37" s="389"/>
      <c r="AG37" s="390"/>
      <c r="AH37" s="387">
        <f t="shared" si="2"/>
        <v>0</v>
      </c>
    </row>
    <row r="38" spans="1:34" ht="16.2" customHeight="1" x14ac:dyDescent="0.2">
      <c r="A38" s="387">
        <f>中１国!A57</f>
        <v>35</v>
      </c>
      <c r="B38" s="391">
        <f>中１国!B57</f>
        <v>0</v>
      </c>
      <c r="C38" s="388"/>
      <c r="D38" s="389"/>
      <c r="E38" s="389"/>
      <c r="F38" s="389"/>
      <c r="G38" s="390"/>
      <c r="H38" s="387">
        <f t="shared" si="1"/>
        <v>0</v>
      </c>
      <c r="N38" s="387">
        <f>中２国!A57</f>
        <v>35</v>
      </c>
      <c r="O38" s="391">
        <f>中２国!B57</f>
        <v>0</v>
      </c>
      <c r="P38" s="388"/>
      <c r="Q38" s="389"/>
      <c r="R38" s="389"/>
      <c r="S38" s="389"/>
      <c r="T38" s="390"/>
      <c r="U38" s="387">
        <f t="shared" si="0"/>
        <v>0</v>
      </c>
      <c r="AA38" s="387">
        <f>中３国!A57</f>
        <v>35</v>
      </c>
      <c r="AB38" s="391">
        <f>中３国!B57</f>
        <v>0</v>
      </c>
      <c r="AC38" s="388"/>
      <c r="AD38" s="389"/>
      <c r="AE38" s="389"/>
      <c r="AF38" s="389"/>
      <c r="AG38" s="390"/>
      <c r="AH38" s="387">
        <f t="shared" si="2"/>
        <v>0</v>
      </c>
    </row>
    <row r="39" spans="1:34" ht="16.2" customHeight="1" x14ac:dyDescent="0.2">
      <c r="A39" s="387">
        <f>中１国!A58</f>
        <v>36</v>
      </c>
      <c r="B39" s="391">
        <f>中１国!B58</f>
        <v>0</v>
      </c>
      <c r="C39" s="388"/>
      <c r="D39" s="389"/>
      <c r="E39" s="389"/>
      <c r="F39" s="389"/>
      <c r="G39" s="390"/>
      <c r="H39" s="387">
        <f t="shared" si="1"/>
        <v>0</v>
      </c>
      <c r="N39" s="387">
        <f>中２国!A58</f>
        <v>36</v>
      </c>
      <c r="O39" s="391">
        <f>中２国!B58</f>
        <v>0</v>
      </c>
      <c r="P39" s="388"/>
      <c r="Q39" s="389"/>
      <c r="R39" s="389"/>
      <c r="S39" s="389"/>
      <c r="T39" s="390"/>
      <c r="U39" s="387">
        <f t="shared" si="0"/>
        <v>0</v>
      </c>
      <c r="AA39" s="387">
        <f>中３国!A58</f>
        <v>36</v>
      </c>
      <c r="AB39" s="391">
        <f>中３国!B58</f>
        <v>0</v>
      </c>
      <c r="AC39" s="388"/>
      <c r="AD39" s="389"/>
      <c r="AE39" s="389"/>
      <c r="AF39" s="389"/>
      <c r="AG39" s="390"/>
      <c r="AH39" s="387">
        <f t="shared" si="2"/>
        <v>0</v>
      </c>
    </row>
    <row r="40" spans="1:34" ht="16.2" customHeight="1" x14ac:dyDescent="0.2">
      <c r="A40" s="387">
        <f>中１国!A59</f>
        <v>37</v>
      </c>
      <c r="B40" s="391">
        <f>中１国!B59</f>
        <v>0</v>
      </c>
      <c r="C40" s="388"/>
      <c r="D40" s="389"/>
      <c r="E40" s="389"/>
      <c r="F40" s="389"/>
      <c r="G40" s="390"/>
      <c r="H40" s="387">
        <f t="shared" si="1"/>
        <v>0</v>
      </c>
      <c r="N40" s="387">
        <f>中２国!A59</f>
        <v>37</v>
      </c>
      <c r="O40" s="391">
        <f>中２国!B59</f>
        <v>0</v>
      </c>
      <c r="P40" s="388"/>
      <c r="Q40" s="389"/>
      <c r="R40" s="389"/>
      <c r="S40" s="389"/>
      <c r="T40" s="390"/>
      <c r="U40" s="387">
        <f t="shared" si="0"/>
        <v>0</v>
      </c>
      <c r="AA40" s="387">
        <f>中３国!A59</f>
        <v>37</v>
      </c>
      <c r="AB40" s="391">
        <f>中３国!B59</f>
        <v>0</v>
      </c>
      <c r="AC40" s="388"/>
      <c r="AD40" s="389"/>
      <c r="AE40" s="389"/>
      <c r="AF40" s="389"/>
      <c r="AG40" s="390"/>
      <c r="AH40" s="387">
        <f t="shared" si="2"/>
        <v>0</v>
      </c>
    </row>
    <row r="41" spans="1:34" ht="16.2" customHeight="1" x14ac:dyDescent="0.2">
      <c r="A41" s="387">
        <f>中１国!A60</f>
        <v>38</v>
      </c>
      <c r="B41" s="391">
        <f>中１国!B60</f>
        <v>0</v>
      </c>
      <c r="C41" s="388"/>
      <c r="D41" s="389"/>
      <c r="E41" s="389"/>
      <c r="F41" s="389"/>
      <c r="G41" s="390"/>
      <c r="H41" s="387">
        <f t="shared" si="1"/>
        <v>0</v>
      </c>
      <c r="N41" s="387">
        <f>中２国!A60</f>
        <v>38</v>
      </c>
      <c r="O41" s="391">
        <f>中２国!B60</f>
        <v>0</v>
      </c>
      <c r="P41" s="388"/>
      <c r="Q41" s="389"/>
      <c r="R41" s="389"/>
      <c r="S41" s="389"/>
      <c r="T41" s="390"/>
      <c r="U41" s="387">
        <f t="shared" si="0"/>
        <v>0</v>
      </c>
      <c r="AA41" s="387">
        <f>中３国!A60</f>
        <v>38</v>
      </c>
      <c r="AB41" s="391">
        <f>中３国!B60</f>
        <v>0</v>
      </c>
      <c r="AC41" s="388"/>
      <c r="AD41" s="389"/>
      <c r="AE41" s="389"/>
      <c r="AF41" s="389"/>
      <c r="AG41" s="390"/>
      <c r="AH41" s="387">
        <f t="shared" si="2"/>
        <v>0</v>
      </c>
    </row>
    <row r="42" spans="1:34" ht="16.2" customHeight="1" x14ac:dyDescent="0.2">
      <c r="A42" s="387">
        <f>中１国!A61</f>
        <v>39</v>
      </c>
      <c r="B42" s="391">
        <f>中１国!B61</f>
        <v>0</v>
      </c>
      <c r="C42" s="388"/>
      <c r="D42" s="389"/>
      <c r="E42" s="389"/>
      <c r="F42" s="389"/>
      <c r="G42" s="390"/>
      <c r="H42" s="387">
        <f t="shared" si="1"/>
        <v>0</v>
      </c>
      <c r="N42" s="387">
        <f>中２国!A61</f>
        <v>39</v>
      </c>
      <c r="O42" s="391">
        <f>中２国!B61</f>
        <v>0</v>
      </c>
      <c r="P42" s="388"/>
      <c r="Q42" s="389"/>
      <c r="R42" s="389"/>
      <c r="S42" s="389"/>
      <c r="T42" s="390"/>
      <c r="U42" s="387">
        <f t="shared" si="0"/>
        <v>0</v>
      </c>
      <c r="AA42" s="387">
        <f>中３国!A61</f>
        <v>39</v>
      </c>
      <c r="AB42" s="391">
        <f>中３国!B61</f>
        <v>0</v>
      </c>
      <c r="AC42" s="388"/>
      <c r="AD42" s="389"/>
      <c r="AE42" s="389"/>
      <c r="AF42" s="389"/>
      <c r="AG42" s="390"/>
      <c r="AH42" s="387">
        <f t="shared" si="2"/>
        <v>0</v>
      </c>
    </row>
    <row r="43" spans="1:34" ht="16.2" customHeight="1" x14ac:dyDescent="0.2">
      <c r="A43" s="387">
        <f>中１国!A62</f>
        <v>40</v>
      </c>
      <c r="B43" s="391">
        <f>中１国!B62</f>
        <v>0</v>
      </c>
      <c r="C43" s="388"/>
      <c r="D43" s="389"/>
      <c r="E43" s="389"/>
      <c r="F43" s="389"/>
      <c r="G43" s="390"/>
      <c r="H43" s="387">
        <f t="shared" si="1"/>
        <v>0</v>
      </c>
      <c r="N43" s="387">
        <f>中２国!A62</f>
        <v>40</v>
      </c>
      <c r="O43" s="391">
        <f>中２国!B62</f>
        <v>0</v>
      </c>
      <c r="P43" s="388"/>
      <c r="Q43" s="389"/>
      <c r="R43" s="389"/>
      <c r="S43" s="389"/>
      <c r="T43" s="390"/>
      <c r="U43" s="387">
        <f t="shared" si="0"/>
        <v>0</v>
      </c>
      <c r="AA43" s="387">
        <f>中３国!A62</f>
        <v>40</v>
      </c>
      <c r="AB43" s="391">
        <f>中３国!B62</f>
        <v>0</v>
      </c>
      <c r="AC43" s="388"/>
      <c r="AD43" s="389"/>
      <c r="AE43" s="389"/>
      <c r="AF43" s="389"/>
      <c r="AG43" s="390"/>
      <c r="AH43" s="387">
        <f t="shared" si="2"/>
        <v>0</v>
      </c>
    </row>
    <row r="44" spans="1:34" ht="17.25" customHeight="1" x14ac:dyDescent="0.2">
      <c r="A44" s="403"/>
      <c r="B44" s="403"/>
      <c r="C44" s="403"/>
      <c r="D44" s="403"/>
      <c r="E44" s="403"/>
      <c r="F44" s="814" t="s">
        <v>210</v>
      </c>
      <c r="G44" s="815"/>
      <c r="H44" s="815"/>
      <c r="N44" s="403"/>
      <c r="O44" s="403"/>
      <c r="P44" s="403"/>
      <c r="Q44" s="403"/>
      <c r="R44" s="403"/>
      <c r="S44" s="814" t="s">
        <v>210</v>
      </c>
      <c r="T44" s="815"/>
      <c r="U44" s="815"/>
      <c r="AA44" s="403"/>
      <c r="AB44" s="403"/>
      <c r="AC44" s="403"/>
      <c r="AD44" s="403"/>
      <c r="AE44" s="403"/>
      <c r="AF44" s="814" t="s">
        <v>210</v>
      </c>
      <c r="AG44" s="815"/>
      <c r="AH44" s="815"/>
    </row>
    <row r="45" spans="1:34" ht="16.95" customHeight="1" x14ac:dyDescent="0.2">
      <c r="A45" s="404"/>
      <c r="B45" s="404"/>
      <c r="C45" s="816" t="s">
        <v>211</v>
      </c>
      <c r="D45" s="816"/>
      <c r="E45" s="816"/>
      <c r="F45" s="816"/>
      <c r="G45" s="405"/>
      <c r="H45" s="405"/>
      <c r="N45" s="404"/>
      <c r="O45" s="404"/>
      <c r="P45" s="816" t="s">
        <v>211</v>
      </c>
      <c r="Q45" s="816"/>
      <c r="R45" s="816"/>
      <c r="S45" s="816"/>
      <c r="T45" s="405"/>
      <c r="U45" s="405"/>
      <c r="AA45" s="404"/>
      <c r="AB45" s="404"/>
      <c r="AC45" s="816" t="s">
        <v>211</v>
      </c>
      <c r="AD45" s="816"/>
      <c r="AE45" s="816"/>
      <c r="AF45" s="816"/>
      <c r="AG45" s="405"/>
      <c r="AH45" s="405"/>
    </row>
    <row r="46" spans="1:34" ht="17.25" customHeight="1" x14ac:dyDescent="0.2">
      <c r="A46" s="818" t="s">
        <v>212</v>
      </c>
      <c r="B46" s="406"/>
      <c r="C46" s="388" t="s">
        <v>58</v>
      </c>
      <c r="D46" s="389" t="s">
        <v>59</v>
      </c>
      <c r="E46" s="389" t="s">
        <v>60</v>
      </c>
      <c r="F46" s="389" t="s">
        <v>61</v>
      </c>
      <c r="G46" s="390" t="s">
        <v>62</v>
      </c>
      <c r="H46" s="404"/>
      <c r="N46" s="818" t="s">
        <v>212</v>
      </c>
      <c r="O46" s="406"/>
      <c r="P46" s="388" t="s">
        <v>58</v>
      </c>
      <c r="Q46" s="389" t="s">
        <v>59</v>
      </c>
      <c r="R46" s="389" t="s">
        <v>60</v>
      </c>
      <c r="S46" s="389" t="s">
        <v>61</v>
      </c>
      <c r="T46" s="390" t="s">
        <v>62</v>
      </c>
      <c r="U46" s="404"/>
      <c r="AA46" s="818" t="s">
        <v>212</v>
      </c>
      <c r="AB46" s="406"/>
      <c r="AC46" s="388" t="s">
        <v>58</v>
      </c>
      <c r="AD46" s="389" t="s">
        <v>59</v>
      </c>
      <c r="AE46" s="389" t="s">
        <v>60</v>
      </c>
      <c r="AF46" s="389" t="s">
        <v>61</v>
      </c>
      <c r="AG46" s="390" t="s">
        <v>62</v>
      </c>
      <c r="AH46" s="404"/>
    </row>
    <row r="47" spans="1:34" ht="17.25" customHeight="1" x14ac:dyDescent="0.2">
      <c r="A47" s="819"/>
      <c r="B47" s="387" t="s">
        <v>207</v>
      </c>
      <c r="C47" s="407">
        <f>COUNTIF(C4:C43,"=ア")/$A$48*100</f>
        <v>0</v>
      </c>
      <c r="D47" s="408">
        <f>COUNTIF(D4:D43,"=ア")/$A$48*100</f>
        <v>0</v>
      </c>
      <c r="E47" s="408">
        <f>COUNTIF(E4:E43,"=ア")/$A$48*100</f>
        <v>0</v>
      </c>
      <c r="F47" s="408">
        <f>COUNTIF(F4:F43,"=ア")/$A$48*100</f>
        <v>0</v>
      </c>
      <c r="G47" s="409">
        <f>COUNTIF(G4:G43,"=ア")/$A$48*100</f>
        <v>0</v>
      </c>
      <c r="H47" s="404"/>
      <c r="I47" s="820" t="s">
        <v>213</v>
      </c>
      <c r="J47" s="820"/>
      <c r="K47" s="820"/>
      <c r="L47" s="820"/>
      <c r="M47" s="820"/>
      <c r="N47" s="819"/>
      <c r="O47" s="387" t="s">
        <v>207</v>
      </c>
      <c r="P47" s="407">
        <f>COUNTIF(P4:P43,"=ア")/$N$48*100</f>
        <v>0</v>
      </c>
      <c r="Q47" s="408">
        <f>COUNTIF(Q4:Q43,"=ア")/$N$48*100</f>
        <v>0</v>
      </c>
      <c r="R47" s="408">
        <f>COUNTIF(R4:R43,"=ア")/$N$48*100</f>
        <v>0</v>
      </c>
      <c r="S47" s="408">
        <f>COUNTIF(S4:S43,"=ア")/$N$48*100</f>
        <v>0</v>
      </c>
      <c r="T47" s="409">
        <f>COUNTIF(T4:T43,"=ア")/$N$48*100</f>
        <v>0</v>
      </c>
      <c r="U47" s="404"/>
      <c r="AA47" s="819"/>
      <c r="AB47" s="387" t="s">
        <v>207</v>
      </c>
      <c r="AC47" s="407">
        <f>COUNTIF(AC4:AC43,"=ア")/$AA$48*100</f>
        <v>0</v>
      </c>
      <c r="AD47" s="408">
        <f>COUNTIF(AD4:AD43,"=ア")/$AA$48*100</f>
        <v>0</v>
      </c>
      <c r="AE47" s="408">
        <f>COUNTIF(AE4:AE43,"=ア")/$AA$48*100</f>
        <v>0</v>
      </c>
      <c r="AF47" s="408">
        <f>COUNTIF(AF4:AF43,"=ア")/$AA$48*100</f>
        <v>0</v>
      </c>
      <c r="AG47" s="409">
        <f>COUNTIF(AG4:AG43,"=ア")/$AA$48*100</f>
        <v>0</v>
      </c>
      <c r="AH47" s="404"/>
    </row>
    <row r="48" spans="1:34" ht="17.25" customHeight="1" x14ac:dyDescent="0.2">
      <c r="A48" s="404">
        <f>中１国!D63</f>
        <v>40</v>
      </c>
      <c r="B48" s="387" t="s">
        <v>209</v>
      </c>
      <c r="C48" s="407">
        <f>COUNTIF(C4:C43,"=イ")/$A$48*100</f>
        <v>0</v>
      </c>
      <c r="D48" s="408">
        <f>COUNTIF(D4:D43,"=イ")/$A$48*100</f>
        <v>0</v>
      </c>
      <c r="E48" s="408">
        <f>COUNTIF(E4:E43,"=イ")/$A$48*100</f>
        <v>0</v>
      </c>
      <c r="F48" s="408">
        <f>COUNTIF(F4:F43,"=イ")/$A$48*100</f>
        <v>0</v>
      </c>
      <c r="G48" s="409">
        <f>COUNTIF(G4:G43,"=イ")/$A$48*100</f>
        <v>0</v>
      </c>
      <c r="H48" s="404"/>
      <c r="N48" s="404">
        <f>中２国!D63</f>
        <v>40</v>
      </c>
      <c r="O48" s="387" t="s">
        <v>209</v>
      </c>
      <c r="P48" s="407">
        <f>COUNTIF(P4:P43,"=イ")/$N$48*100</f>
        <v>0</v>
      </c>
      <c r="Q48" s="408">
        <f>COUNTIF(Q4:Q43,"=イ")/$N$48*100</f>
        <v>0</v>
      </c>
      <c r="R48" s="408">
        <f>COUNTIF(R4:R43,"=イ")/$N$48*100</f>
        <v>0</v>
      </c>
      <c r="S48" s="408">
        <f>COUNTIF(S4:S43,"=イ")/$N$48*100</f>
        <v>0</v>
      </c>
      <c r="T48" s="409">
        <f>COUNTIF(T4:T43,"=イ")/$N$48*100</f>
        <v>0</v>
      </c>
      <c r="U48" s="404"/>
      <c r="AA48" s="404">
        <f>中３国!D63</f>
        <v>40</v>
      </c>
      <c r="AB48" s="387" t="s">
        <v>209</v>
      </c>
      <c r="AC48" s="407">
        <f>COUNTIF(AC4:AC43,"=イ")/$AA$48*100</f>
        <v>0</v>
      </c>
      <c r="AD48" s="408">
        <f>COUNTIF(AD4:AD43,"=イ")/$AA$48*100</f>
        <v>0</v>
      </c>
      <c r="AE48" s="408">
        <f>COUNTIF(AE4:AE43,"=イ")/$AA$48*100</f>
        <v>0</v>
      </c>
      <c r="AF48" s="408">
        <f>COUNTIF(AF4:AF43,"=イ")/$AA$48*100</f>
        <v>0</v>
      </c>
      <c r="AG48" s="409">
        <f>COUNTIF(AG4:AG43,"=イ")/$AA$48*100</f>
        <v>0</v>
      </c>
      <c r="AH48" s="404"/>
    </row>
    <row r="49" spans="1:34" ht="17.25" customHeight="1" x14ac:dyDescent="0.2">
      <c r="A49" s="410"/>
      <c r="B49" s="387" t="s">
        <v>208</v>
      </c>
      <c r="C49" s="407">
        <f>COUNTIF(C4:C43,"=ウ")/$A$48*100</f>
        <v>0</v>
      </c>
      <c r="D49" s="408">
        <f>COUNTIF(D4:D43,"=ウ")/$A$48*100</f>
        <v>0</v>
      </c>
      <c r="E49" s="408">
        <f>COUNTIF(E4:E43,"=ウ")/$A$48*100</f>
        <v>0</v>
      </c>
      <c r="F49" s="408">
        <f>COUNTIF(F4:F43,"=ウ")/$A$48*100</f>
        <v>0</v>
      </c>
      <c r="G49" s="409">
        <f>COUNTIF(G4:G43,"=ウ")/$A$48*100</f>
        <v>0</v>
      </c>
      <c r="H49" s="404"/>
      <c r="N49" s="410"/>
      <c r="O49" s="387" t="s">
        <v>208</v>
      </c>
      <c r="P49" s="407">
        <f>COUNTIF(P4:P43,"=ウ")/$N$48*100</f>
        <v>0</v>
      </c>
      <c r="Q49" s="408">
        <f>COUNTIF(Q4:Q43,"=ウ")/$N$48*100</f>
        <v>0</v>
      </c>
      <c r="R49" s="408">
        <f>COUNTIF(R4:R43,"=ウ")/$N$48*100</f>
        <v>0</v>
      </c>
      <c r="S49" s="408">
        <f>COUNTIF(S4:S43,"=ウ")/$N$48*100</f>
        <v>0</v>
      </c>
      <c r="T49" s="409">
        <f>COUNTIF(T4:T43,"=ウ")/$N$48*100</f>
        <v>0</v>
      </c>
      <c r="U49" s="404"/>
      <c r="AA49" s="410"/>
      <c r="AB49" s="387" t="s">
        <v>208</v>
      </c>
      <c r="AC49" s="407">
        <f>COUNTIF(AC4:AC43,"=ウ")/$AA$48*100</f>
        <v>0</v>
      </c>
      <c r="AD49" s="408">
        <f>COUNTIF(AD4:AD43,"=ウ")/$AA$48*100</f>
        <v>0</v>
      </c>
      <c r="AE49" s="408">
        <f>COUNTIF(AE4:AE43,"=ウ")/$AA$48*100</f>
        <v>0</v>
      </c>
      <c r="AF49" s="408">
        <f>COUNTIF(AF4:AF43,"=ウ")/$AA$48*100</f>
        <v>0</v>
      </c>
      <c r="AG49" s="409">
        <f>COUNTIF(AG4:AG43,"=ウ")/$AA$48*100</f>
        <v>0</v>
      </c>
      <c r="AH49" s="404"/>
    </row>
    <row r="50" spans="1:34" ht="17.25" customHeight="1" x14ac:dyDescent="0.2">
      <c r="A50" s="410"/>
      <c r="B50" s="387" t="s">
        <v>206</v>
      </c>
      <c r="C50" s="407">
        <f>COUNTIF(C4:C43,"=エ")/$A$48*100</f>
        <v>0</v>
      </c>
      <c r="D50" s="408">
        <f>COUNTIF(D4:D43,"=エ")/$A$48*100</f>
        <v>0</v>
      </c>
      <c r="E50" s="408">
        <f>COUNTIF(E4:E43,"=エ")/$A$48*100</f>
        <v>0</v>
      </c>
      <c r="F50" s="408">
        <f>COUNTIF(F4:F43,"=エ")/$A$48*100</f>
        <v>0</v>
      </c>
      <c r="G50" s="409">
        <f>COUNTIF(G4:G43,"=エ")/$A$48*100</f>
        <v>0</v>
      </c>
      <c r="H50" s="405"/>
      <c r="N50" s="410"/>
      <c r="O50" s="387" t="s">
        <v>206</v>
      </c>
      <c r="P50" s="407">
        <f>COUNTIF(P4:P43,"=エ")/$N$48*100</f>
        <v>0</v>
      </c>
      <c r="Q50" s="408">
        <f>COUNTIF(Q4:Q43,"=エ")/$N$48*100</f>
        <v>0</v>
      </c>
      <c r="R50" s="408">
        <f>COUNTIF(R4:R43,"=エ")/$N$48*100</f>
        <v>0</v>
      </c>
      <c r="S50" s="408">
        <f>COUNTIF(S4:S43,"=エ")/$N$48*100</f>
        <v>0</v>
      </c>
      <c r="T50" s="409">
        <f>COUNTIF(T4:T43,"=エ")/$N$48*100</f>
        <v>0</v>
      </c>
      <c r="U50" s="405"/>
      <c r="AA50" s="410"/>
      <c r="AB50" s="387" t="s">
        <v>206</v>
      </c>
      <c r="AC50" s="407">
        <f>COUNTIF(AC4:AC43,"=エ")/$AA$48*100</f>
        <v>0</v>
      </c>
      <c r="AD50" s="408">
        <f>COUNTIF(AD4:AD43,"=エ")/$AA$48*100</f>
        <v>0</v>
      </c>
      <c r="AE50" s="408">
        <f>COUNTIF(AE4:AE43,"=エ")/$AA$48*100</f>
        <v>0</v>
      </c>
      <c r="AF50" s="408">
        <f>COUNTIF(AF4:AF43,"=エ")/$AA$48*100</f>
        <v>0</v>
      </c>
      <c r="AG50" s="409">
        <f>COUNTIF(AG4:AG43,"=エ")/$AA$48*100</f>
        <v>0</v>
      </c>
      <c r="AH50" s="405"/>
    </row>
    <row r="51" spans="1:34" ht="17.25" customHeight="1" x14ac:dyDescent="0.2">
      <c r="A51" s="821" t="s">
        <v>214</v>
      </c>
      <c r="B51" s="821"/>
      <c r="C51" s="821"/>
      <c r="D51" s="821"/>
      <c r="E51" s="821"/>
      <c r="F51" s="821"/>
      <c r="G51" s="821"/>
      <c r="H51" s="821"/>
      <c r="J51" s="411" t="s">
        <v>215</v>
      </c>
      <c r="N51" s="821" t="s">
        <v>214</v>
      </c>
      <c r="O51" s="821"/>
      <c r="P51" s="821"/>
      <c r="Q51" s="821"/>
      <c r="R51" s="821"/>
      <c r="S51" s="821"/>
      <c r="T51" s="821"/>
      <c r="U51" s="821"/>
      <c r="AA51" s="821" t="s">
        <v>214</v>
      </c>
      <c r="AB51" s="821"/>
      <c r="AC51" s="821"/>
      <c r="AD51" s="821"/>
      <c r="AE51" s="821"/>
      <c r="AF51" s="821"/>
      <c r="AG51" s="821"/>
      <c r="AH51" s="821"/>
    </row>
    <row r="52" spans="1:34" ht="16.95" customHeight="1" x14ac:dyDescent="0.45">
      <c r="A52" s="817" t="s">
        <v>216</v>
      </c>
      <c r="B52" s="817"/>
      <c r="C52" s="817"/>
      <c r="D52" s="817"/>
      <c r="E52" s="817"/>
      <c r="F52" s="817"/>
      <c r="G52" s="817"/>
      <c r="H52" s="817"/>
      <c r="N52" s="817" t="s">
        <v>216</v>
      </c>
      <c r="O52" s="817"/>
      <c r="P52" s="817"/>
      <c r="Q52" s="817"/>
      <c r="R52" s="817"/>
      <c r="S52" s="817"/>
      <c r="T52" s="817"/>
      <c r="U52" s="817"/>
      <c r="AA52" s="817" t="s">
        <v>216</v>
      </c>
      <c r="AB52" s="817"/>
      <c r="AC52" s="817"/>
      <c r="AD52" s="817"/>
      <c r="AE52" s="817"/>
      <c r="AF52" s="817"/>
      <c r="AG52" s="817"/>
      <c r="AH52" s="817"/>
    </row>
  </sheetData>
  <mergeCells count="28">
    <mergeCell ref="A52:H52"/>
    <mergeCell ref="N52:U52"/>
    <mergeCell ref="AA52:AH52"/>
    <mergeCell ref="A46:A47"/>
    <mergeCell ref="N46:N47"/>
    <mergeCell ref="AA46:AA47"/>
    <mergeCell ref="I47:M47"/>
    <mergeCell ref="A51:H51"/>
    <mergeCell ref="N51:U51"/>
    <mergeCell ref="AA51:AH51"/>
    <mergeCell ref="F44:H44"/>
    <mergeCell ref="S44:U44"/>
    <mergeCell ref="AF44:AH44"/>
    <mergeCell ref="C45:F45"/>
    <mergeCell ref="P45:S45"/>
    <mergeCell ref="AC45:AF45"/>
    <mergeCell ref="AJ2:AL2"/>
    <mergeCell ref="C1:H1"/>
    <mergeCell ref="J1:L1"/>
    <mergeCell ref="P1:U1"/>
    <mergeCell ref="W1:Y1"/>
    <mergeCell ref="AC1:AH1"/>
    <mergeCell ref="AJ1:AL1"/>
    <mergeCell ref="E2:H2"/>
    <mergeCell ref="J2:L2"/>
    <mergeCell ref="R2:U2"/>
    <mergeCell ref="W2:Y2"/>
    <mergeCell ref="AE2:AH2"/>
  </mergeCells>
  <phoneticPr fontId="1"/>
  <pageMargins left="0.23622047244094491" right="0.11811023622047245" top="0.35433070866141736" bottom="0.15748031496062992" header="0.31496062992125984" footer="0.31496062992125984"/>
  <pageSetup paperSize="9" orientation="portrait" horizontalDpi="0"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G14"/>
  <sheetViews>
    <sheetView view="pageLayout" zoomScaleNormal="100" workbookViewId="0">
      <selection activeCell="B6" sqref="B6"/>
    </sheetView>
  </sheetViews>
  <sheetFormatPr defaultRowHeight="13.2" x14ac:dyDescent="0.2"/>
  <cols>
    <col min="1" max="1" width="4.109375" customWidth="1"/>
    <col min="2" max="2" width="11" customWidth="1"/>
    <col min="3" max="3" width="30" customWidth="1"/>
    <col min="4" max="4" width="5.77734375" customWidth="1"/>
    <col min="5" max="7" width="12.33203125" customWidth="1"/>
  </cols>
  <sheetData>
    <row r="1" spans="2:7" s="386" customFormat="1" ht="24" customHeight="1" x14ac:dyDescent="0.2">
      <c r="B1" s="824" t="s">
        <v>258</v>
      </c>
      <c r="C1" s="824"/>
    </row>
    <row r="2" spans="2:7" s="386" customFormat="1" ht="18" x14ac:dyDescent="0.2">
      <c r="B2" s="822" t="s">
        <v>255</v>
      </c>
      <c r="C2" s="823"/>
      <c r="D2" s="823"/>
      <c r="E2" s="823"/>
      <c r="F2" s="823"/>
      <c r="G2" s="823"/>
    </row>
    <row r="3" spans="2:7" s="386" customFormat="1" ht="18" x14ac:dyDescent="0.2">
      <c r="B3" s="823"/>
      <c r="C3" s="823"/>
      <c r="D3" s="823"/>
      <c r="E3" s="823"/>
      <c r="F3" s="823"/>
      <c r="G3" s="823"/>
    </row>
    <row r="4" spans="2:7" s="474" customFormat="1" ht="16.8" customHeight="1" x14ac:dyDescent="0.45"/>
    <row r="5" spans="2:7" s="386" customFormat="1" ht="20.399999999999999" customHeight="1" x14ac:dyDescent="0.2">
      <c r="B5" s="475" t="s">
        <v>261</v>
      </c>
      <c r="C5" s="476" t="s">
        <v>260</v>
      </c>
      <c r="D5" s="475" t="s">
        <v>229</v>
      </c>
      <c r="E5" s="475" t="s">
        <v>230</v>
      </c>
      <c r="F5" s="475" t="s">
        <v>231</v>
      </c>
      <c r="G5" s="475" t="s">
        <v>232</v>
      </c>
    </row>
    <row r="6" spans="2:7" s="386" customFormat="1" ht="20.399999999999999" customHeight="1" x14ac:dyDescent="0.2">
      <c r="B6" s="480" t="s">
        <v>259</v>
      </c>
      <c r="C6" s="481" t="s">
        <v>233</v>
      </c>
      <c r="D6" s="482">
        <v>10</v>
      </c>
      <c r="E6" s="482" t="s">
        <v>234</v>
      </c>
      <c r="F6" s="482" t="s">
        <v>235</v>
      </c>
      <c r="G6" s="482">
        <v>10</v>
      </c>
    </row>
    <row r="7" spans="2:7" s="386" customFormat="1" ht="20.399999999999999" customHeight="1" x14ac:dyDescent="0.2">
      <c r="B7" s="480"/>
      <c r="C7" s="483" t="s">
        <v>236</v>
      </c>
      <c r="D7" s="484">
        <v>40</v>
      </c>
      <c r="E7" s="484" t="s">
        <v>237</v>
      </c>
      <c r="F7" s="484" t="s">
        <v>238</v>
      </c>
      <c r="G7" s="484" t="s">
        <v>239</v>
      </c>
    </row>
    <row r="8" spans="2:7" s="386" customFormat="1" ht="20.399999999999999" customHeight="1" x14ac:dyDescent="0.2">
      <c r="B8" s="485"/>
      <c r="C8" s="486" t="s">
        <v>0</v>
      </c>
      <c r="D8" s="487">
        <v>60</v>
      </c>
      <c r="E8" s="487" t="s">
        <v>243</v>
      </c>
      <c r="F8" s="487" t="s">
        <v>244</v>
      </c>
      <c r="G8" s="487" t="s">
        <v>245</v>
      </c>
    </row>
    <row r="9" spans="2:7" ht="20.399999999999999" customHeight="1" x14ac:dyDescent="0.2">
      <c r="B9" s="480" t="s">
        <v>256</v>
      </c>
      <c r="C9" s="481" t="s">
        <v>233</v>
      </c>
      <c r="D9" s="482">
        <v>10</v>
      </c>
      <c r="E9" s="482" t="s">
        <v>234</v>
      </c>
      <c r="F9" s="482" t="s">
        <v>235</v>
      </c>
      <c r="G9" s="482">
        <v>10</v>
      </c>
    </row>
    <row r="10" spans="2:7" ht="20.399999999999999" customHeight="1" x14ac:dyDescent="0.2">
      <c r="B10" s="480"/>
      <c r="C10" s="483" t="s">
        <v>236</v>
      </c>
      <c r="D10" s="484">
        <v>40</v>
      </c>
      <c r="E10" s="484" t="s">
        <v>250</v>
      </c>
      <c r="F10" s="484" t="s">
        <v>251</v>
      </c>
      <c r="G10" s="484" t="s">
        <v>252</v>
      </c>
    </row>
    <row r="11" spans="2:7" ht="20.399999999999999" customHeight="1" x14ac:dyDescent="0.2">
      <c r="B11" s="485"/>
      <c r="C11" s="486" t="s">
        <v>0</v>
      </c>
      <c r="D11" s="487">
        <v>60</v>
      </c>
      <c r="E11" s="487" t="s">
        <v>249</v>
      </c>
      <c r="F11" s="487" t="s">
        <v>253</v>
      </c>
      <c r="G11" s="487" t="s">
        <v>254</v>
      </c>
    </row>
    <row r="12" spans="2:7" ht="20.399999999999999" customHeight="1" x14ac:dyDescent="0.2">
      <c r="B12" s="480" t="s">
        <v>257</v>
      </c>
      <c r="C12" s="481" t="s">
        <v>233</v>
      </c>
      <c r="D12" s="482">
        <v>10</v>
      </c>
      <c r="E12" s="482" t="s">
        <v>234</v>
      </c>
      <c r="F12" s="482" t="s">
        <v>235</v>
      </c>
      <c r="G12" s="482">
        <v>10</v>
      </c>
    </row>
    <row r="13" spans="2:7" ht="20.399999999999999" customHeight="1" x14ac:dyDescent="0.2">
      <c r="B13" s="480"/>
      <c r="C13" s="483" t="s">
        <v>236</v>
      </c>
      <c r="D13" s="484">
        <v>40</v>
      </c>
      <c r="E13" s="484" t="s">
        <v>240</v>
      </c>
      <c r="F13" s="484" t="s">
        <v>241</v>
      </c>
      <c r="G13" s="484" t="s">
        <v>242</v>
      </c>
    </row>
    <row r="14" spans="2:7" ht="20.399999999999999" customHeight="1" x14ac:dyDescent="0.2">
      <c r="B14" s="485"/>
      <c r="C14" s="486" t="s">
        <v>0</v>
      </c>
      <c r="D14" s="487">
        <v>60</v>
      </c>
      <c r="E14" s="487" t="s">
        <v>246</v>
      </c>
      <c r="F14" s="487" t="s">
        <v>247</v>
      </c>
      <c r="G14" s="487" t="s">
        <v>248</v>
      </c>
    </row>
  </sheetData>
  <mergeCells count="2">
    <mergeCell ref="B2:G3"/>
    <mergeCell ref="B1:C1"/>
  </mergeCells>
  <phoneticPr fontId="1"/>
  <pageMargins left="0.7" right="0.7" top="0.75" bottom="0.75" header="0.3" footer="0.3"/>
  <pageSetup paperSize="9" orientation="portrait" horizontalDpi="0"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
  <sheetViews>
    <sheetView workbookViewId="0">
      <selection activeCell="O6" sqref="O6"/>
    </sheetView>
  </sheetViews>
  <sheetFormatPr defaultRowHeight="13.2" x14ac:dyDescent="0.2"/>
  <sheetData/>
  <phoneticPr fontId="1"/>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Y27"/>
  <sheetViews>
    <sheetView topLeftCell="A4" workbookViewId="0">
      <selection activeCell="A2" sqref="A2:U7"/>
    </sheetView>
  </sheetViews>
  <sheetFormatPr defaultRowHeight="13.2" x14ac:dyDescent="0.2"/>
  <cols>
    <col min="1" max="1" width="2.109375" customWidth="1"/>
    <col min="2" max="2" width="11.77734375" customWidth="1"/>
    <col min="3" max="3" width="3.88671875" customWidth="1"/>
    <col min="4" max="4" width="2.109375" customWidth="1"/>
    <col min="5" max="16" width="3" customWidth="1"/>
    <col min="17" max="17" width="3.88671875" customWidth="1"/>
    <col min="18" max="18" width="2.109375" customWidth="1"/>
    <col min="19" max="19" width="3.88671875" customWidth="1"/>
    <col min="20" max="20" width="2.109375" customWidth="1"/>
    <col min="21" max="24" width="3.44140625" customWidth="1"/>
    <col min="25" max="25" width="4" customWidth="1"/>
  </cols>
  <sheetData>
    <row r="1" spans="1:25" x14ac:dyDescent="0.2">
      <c r="A1" s="659" t="s">
        <v>3</v>
      </c>
      <c r="B1" s="659"/>
      <c r="C1" s="659"/>
    </row>
    <row r="2" spans="1:25" ht="13.5" customHeight="1" x14ac:dyDescent="0.2">
      <c r="A2" s="858" t="s">
        <v>8</v>
      </c>
      <c r="B2" s="858"/>
      <c r="C2" s="858"/>
      <c r="D2" s="858"/>
      <c r="E2" s="858"/>
      <c r="F2" s="858"/>
      <c r="G2" s="858"/>
      <c r="H2" s="858"/>
      <c r="I2" s="858"/>
      <c r="J2" s="858"/>
      <c r="K2" s="858"/>
      <c r="L2" s="858"/>
      <c r="M2" s="858"/>
      <c r="N2" s="858"/>
      <c r="O2" s="858"/>
      <c r="P2" s="858"/>
      <c r="Q2" s="858"/>
      <c r="R2" s="858"/>
      <c r="S2" s="858"/>
      <c r="T2" s="858"/>
      <c r="U2" s="858"/>
    </row>
    <row r="3" spans="1:25" x14ac:dyDescent="0.2">
      <c r="A3" s="858"/>
      <c r="B3" s="858"/>
      <c r="C3" s="858"/>
      <c r="D3" s="858"/>
      <c r="E3" s="858"/>
      <c r="F3" s="858"/>
      <c r="G3" s="858"/>
      <c r="H3" s="858"/>
      <c r="I3" s="858"/>
      <c r="J3" s="858"/>
      <c r="K3" s="858"/>
      <c r="L3" s="858"/>
      <c r="M3" s="858"/>
      <c r="N3" s="858"/>
      <c r="O3" s="858"/>
      <c r="P3" s="858"/>
      <c r="Q3" s="858"/>
      <c r="R3" s="858"/>
      <c r="S3" s="858"/>
      <c r="T3" s="858"/>
      <c r="U3" s="858"/>
    </row>
    <row r="4" spans="1:25" x14ac:dyDescent="0.2">
      <c r="A4" s="858"/>
      <c r="B4" s="858"/>
      <c r="C4" s="858"/>
      <c r="D4" s="858"/>
      <c r="E4" s="858"/>
      <c r="F4" s="858"/>
      <c r="G4" s="858"/>
      <c r="H4" s="858"/>
      <c r="I4" s="858"/>
      <c r="J4" s="858"/>
      <c r="K4" s="858"/>
      <c r="L4" s="858"/>
      <c r="M4" s="858"/>
      <c r="N4" s="858"/>
      <c r="O4" s="858"/>
      <c r="P4" s="858"/>
      <c r="Q4" s="858"/>
      <c r="R4" s="858"/>
      <c r="S4" s="858"/>
      <c r="T4" s="858"/>
      <c r="U4" s="858"/>
    </row>
    <row r="5" spans="1:25" x14ac:dyDescent="0.2">
      <c r="A5" s="858"/>
      <c r="B5" s="858"/>
      <c r="C5" s="858"/>
      <c r="D5" s="858"/>
      <c r="E5" s="858"/>
      <c r="F5" s="858"/>
      <c r="G5" s="858"/>
      <c r="H5" s="858"/>
      <c r="I5" s="858"/>
      <c r="J5" s="858"/>
      <c r="K5" s="858"/>
      <c r="L5" s="858"/>
      <c r="M5" s="858"/>
      <c r="N5" s="858"/>
      <c r="O5" s="858"/>
      <c r="P5" s="858"/>
      <c r="Q5" s="858"/>
      <c r="R5" s="858"/>
      <c r="S5" s="858"/>
      <c r="T5" s="858"/>
      <c r="U5" s="858"/>
    </row>
    <row r="6" spans="1:25" x14ac:dyDescent="0.2">
      <c r="A6" s="858"/>
      <c r="B6" s="858"/>
      <c r="C6" s="858"/>
      <c r="D6" s="858"/>
      <c r="E6" s="858"/>
      <c r="F6" s="858"/>
      <c r="G6" s="858"/>
      <c r="H6" s="858"/>
      <c r="I6" s="858"/>
      <c r="J6" s="858"/>
      <c r="K6" s="858"/>
      <c r="L6" s="858"/>
      <c r="M6" s="858"/>
      <c r="N6" s="858"/>
      <c r="O6" s="858"/>
      <c r="P6" s="858"/>
      <c r="Q6" s="858"/>
      <c r="R6" s="858"/>
      <c r="S6" s="858"/>
      <c r="T6" s="858"/>
      <c r="U6" s="858"/>
    </row>
    <row r="7" spans="1:25" x14ac:dyDescent="0.2">
      <c r="A7" s="858"/>
      <c r="B7" s="858"/>
      <c r="C7" s="858"/>
      <c r="D7" s="858"/>
      <c r="E7" s="858"/>
      <c r="F7" s="858"/>
      <c r="G7" s="858"/>
      <c r="H7" s="858"/>
      <c r="I7" s="858"/>
      <c r="J7" s="858"/>
      <c r="K7" s="858"/>
      <c r="L7" s="858"/>
      <c r="M7" s="858"/>
      <c r="N7" s="858"/>
      <c r="O7" s="858"/>
      <c r="P7" s="858"/>
      <c r="Q7" s="858"/>
      <c r="R7" s="858"/>
      <c r="S7" s="858"/>
      <c r="T7" s="858"/>
      <c r="U7" s="858"/>
    </row>
    <row r="8" spans="1:25" x14ac:dyDescent="0.2">
      <c r="A8" s="23"/>
      <c r="B8" s="23"/>
      <c r="C8" s="23"/>
      <c r="D8" s="23"/>
      <c r="E8" s="23"/>
      <c r="F8" s="23"/>
      <c r="G8" s="23"/>
      <c r="H8" s="23"/>
      <c r="I8" s="23"/>
      <c r="J8" s="23"/>
      <c r="K8" s="23"/>
      <c r="L8" s="23"/>
      <c r="M8" s="23"/>
      <c r="N8" s="23"/>
      <c r="O8" s="23"/>
      <c r="P8" s="23"/>
      <c r="Q8" s="23"/>
      <c r="R8" s="23"/>
      <c r="S8" s="23"/>
      <c r="T8" s="23"/>
      <c r="U8" s="23"/>
    </row>
    <row r="9" spans="1:25" ht="13.8" thickBot="1" x14ac:dyDescent="0.25">
      <c r="B9" s="1"/>
    </row>
    <row r="10" spans="1:25" ht="10.5" customHeight="1" x14ac:dyDescent="0.2">
      <c r="A10" s="851" t="s">
        <v>1</v>
      </c>
      <c r="B10" s="691" t="s">
        <v>9</v>
      </c>
      <c r="C10" s="26">
        <v>1</v>
      </c>
      <c r="D10" s="696" t="s">
        <v>5</v>
      </c>
      <c r="E10" s="854" t="s">
        <v>10</v>
      </c>
      <c r="F10" s="855"/>
      <c r="G10" s="855"/>
      <c r="H10" s="855"/>
      <c r="I10" s="855"/>
      <c r="J10" s="855"/>
      <c r="K10" s="855"/>
      <c r="L10" s="855"/>
      <c r="M10" s="854" t="s">
        <v>0</v>
      </c>
      <c r="N10" s="855"/>
      <c r="O10" s="855"/>
      <c r="P10" s="855"/>
      <c r="Q10" s="18">
        <v>2</v>
      </c>
      <c r="R10" s="860" t="s">
        <v>12</v>
      </c>
      <c r="S10" s="17">
        <v>3</v>
      </c>
      <c r="T10" s="675" t="s">
        <v>11</v>
      </c>
      <c r="U10" s="865" t="s">
        <v>13</v>
      </c>
      <c r="V10" s="825" t="s">
        <v>14</v>
      </c>
      <c r="W10" s="825" t="s">
        <v>15</v>
      </c>
      <c r="X10" s="828" t="s">
        <v>16</v>
      </c>
      <c r="Y10" s="831" t="s">
        <v>2</v>
      </c>
    </row>
    <row r="11" spans="1:25" ht="10.5" customHeight="1" x14ac:dyDescent="0.2">
      <c r="A11" s="852"/>
      <c r="B11" s="692"/>
      <c r="C11" s="834" t="s">
        <v>4</v>
      </c>
      <c r="D11" s="697"/>
      <c r="E11" s="856"/>
      <c r="F11" s="857"/>
      <c r="G11" s="857"/>
      <c r="H11" s="857"/>
      <c r="I11" s="857"/>
      <c r="J11" s="857"/>
      <c r="K11" s="857"/>
      <c r="L11" s="857"/>
      <c r="M11" s="856"/>
      <c r="N11" s="857"/>
      <c r="O11" s="857"/>
      <c r="P11" s="859"/>
      <c r="Q11" s="837" t="s">
        <v>6</v>
      </c>
      <c r="R11" s="861"/>
      <c r="S11" s="839" t="s">
        <v>7</v>
      </c>
      <c r="T11" s="863"/>
      <c r="U11" s="866"/>
      <c r="V11" s="826"/>
      <c r="W11" s="826"/>
      <c r="X11" s="829"/>
      <c r="Y11" s="832"/>
    </row>
    <row r="12" spans="1:25" ht="10.5" customHeight="1" x14ac:dyDescent="0.2">
      <c r="A12" s="852"/>
      <c r="B12" s="692"/>
      <c r="C12" s="835"/>
      <c r="D12" s="697"/>
      <c r="E12" s="842" t="s">
        <v>17</v>
      </c>
      <c r="F12" s="845" t="s">
        <v>18</v>
      </c>
      <c r="G12" s="845" t="s">
        <v>19</v>
      </c>
      <c r="H12" s="848" t="s">
        <v>20</v>
      </c>
      <c r="I12" s="842" t="s">
        <v>21</v>
      </c>
      <c r="J12" s="726" t="s">
        <v>22</v>
      </c>
      <c r="K12" s="726" t="s">
        <v>23</v>
      </c>
      <c r="L12" s="726" t="s">
        <v>24</v>
      </c>
      <c r="M12" s="842" t="s">
        <v>25</v>
      </c>
      <c r="N12" s="726" t="s">
        <v>26</v>
      </c>
      <c r="O12" s="726" t="s">
        <v>27</v>
      </c>
      <c r="P12" s="868" t="s">
        <v>28</v>
      </c>
      <c r="Q12" s="838"/>
      <c r="R12" s="861"/>
      <c r="S12" s="840"/>
      <c r="T12" s="863"/>
      <c r="U12" s="866"/>
      <c r="V12" s="826"/>
      <c r="W12" s="826"/>
      <c r="X12" s="829"/>
      <c r="Y12" s="832"/>
    </row>
    <row r="13" spans="1:25" ht="10.5" customHeight="1" x14ac:dyDescent="0.2">
      <c r="A13" s="852"/>
      <c r="B13" s="692"/>
      <c r="C13" s="835"/>
      <c r="D13" s="697"/>
      <c r="E13" s="843"/>
      <c r="F13" s="846"/>
      <c r="G13" s="846"/>
      <c r="H13" s="849"/>
      <c r="I13" s="843"/>
      <c r="J13" s="846"/>
      <c r="K13" s="846"/>
      <c r="L13" s="846"/>
      <c r="M13" s="843"/>
      <c r="N13" s="846"/>
      <c r="O13" s="846"/>
      <c r="P13" s="869"/>
      <c r="Q13" s="838"/>
      <c r="R13" s="861"/>
      <c r="S13" s="840"/>
      <c r="T13" s="863"/>
      <c r="U13" s="866"/>
      <c r="V13" s="826"/>
      <c r="W13" s="826"/>
      <c r="X13" s="829"/>
      <c r="Y13" s="832"/>
    </row>
    <row r="14" spans="1:25" ht="10.5" customHeight="1" x14ac:dyDescent="0.2">
      <c r="A14" s="852"/>
      <c r="B14" s="692"/>
      <c r="C14" s="835"/>
      <c r="D14" s="697"/>
      <c r="E14" s="843"/>
      <c r="F14" s="846"/>
      <c r="G14" s="846"/>
      <c r="H14" s="849"/>
      <c r="I14" s="843"/>
      <c r="J14" s="846"/>
      <c r="K14" s="846"/>
      <c r="L14" s="846"/>
      <c r="M14" s="843"/>
      <c r="N14" s="846"/>
      <c r="O14" s="846"/>
      <c r="P14" s="869"/>
      <c r="Q14" s="838"/>
      <c r="R14" s="861"/>
      <c r="S14" s="840"/>
      <c r="T14" s="863"/>
      <c r="U14" s="866"/>
      <c r="V14" s="826"/>
      <c r="W14" s="826"/>
      <c r="X14" s="829"/>
      <c r="Y14" s="832"/>
    </row>
    <row r="15" spans="1:25" ht="10.5" customHeight="1" x14ac:dyDescent="0.2">
      <c r="A15" s="852"/>
      <c r="B15" s="692"/>
      <c r="C15" s="835"/>
      <c r="D15" s="697"/>
      <c r="E15" s="843"/>
      <c r="F15" s="846"/>
      <c r="G15" s="846"/>
      <c r="H15" s="849"/>
      <c r="I15" s="843"/>
      <c r="J15" s="846"/>
      <c r="K15" s="846"/>
      <c r="L15" s="846"/>
      <c r="M15" s="843"/>
      <c r="N15" s="846"/>
      <c r="O15" s="846"/>
      <c r="P15" s="869"/>
      <c r="Q15" s="838"/>
      <c r="R15" s="861"/>
      <c r="S15" s="840"/>
      <c r="T15" s="863"/>
      <c r="U15" s="866"/>
      <c r="V15" s="826"/>
      <c r="W15" s="826"/>
      <c r="X15" s="829"/>
      <c r="Y15" s="832"/>
    </row>
    <row r="16" spans="1:25" ht="10.5" customHeight="1" x14ac:dyDescent="0.2">
      <c r="A16" s="852"/>
      <c r="B16" s="692"/>
      <c r="C16" s="835"/>
      <c r="D16" s="697"/>
      <c r="E16" s="843"/>
      <c r="F16" s="846"/>
      <c r="G16" s="846"/>
      <c r="H16" s="849"/>
      <c r="I16" s="843"/>
      <c r="J16" s="846"/>
      <c r="K16" s="846"/>
      <c r="L16" s="846"/>
      <c r="M16" s="843"/>
      <c r="N16" s="846"/>
      <c r="O16" s="846"/>
      <c r="P16" s="869"/>
      <c r="Q16" s="838"/>
      <c r="R16" s="861"/>
      <c r="S16" s="840"/>
      <c r="T16" s="863"/>
      <c r="U16" s="866"/>
      <c r="V16" s="826"/>
      <c r="W16" s="826"/>
      <c r="X16" s="829"/>
      <c r="Y16" s="832"/>
    </row>
    <row r="17" spans="1:25" ht="10.5" customHeight="1" x14ac:dyDescent="0.2">
      <c r="A17" s="852"/>
      <c r="B17" s="692"/>
      <c r="C17" s="835"/>
      <c r="D17" s="697"/>
      <c r="E17" s="843"/>
      <c r="F17" s="846"/>
      <c r="G17" s="846"/>
      <c r="H17" s="849"/>
      <c r="I17" s="843"/>
      <c r="J17" s="846"/>
      <c r="K17" s="846"/>
      <c r="L17" s="846"/>
      <c r="M17" s="843"/>
      <c r="N17" s="846"/>
      <c r="O17" s="846"/>
      <c r="P17" s="869"/>
      <c r="Q17" s="838"/>
      <c r="R17" s="861"/>
      <c r="S17" s="840"/>
      <c r="T17" s="863"/>
      <c r="U17" s="866"/>
      <c r="V17" s="826"/>
      <c r="W17" s="826"/>
      <c r="X17" s="829"/>
      <c r="Y17" s="832"/>
    </row>
    <row r="18" spans="1:25" ht="10.5" customHeight="1" x14ac:dyDescent="0.2">
      <c r="A18" s="852"/>
      <c r="B18" s="692"/>
      <c r="C18" s="835"/>
      <c r="D18" s="697"/>
      <c r="E18" s="843"/>
      <c r="F18" s="846"/>
      <c r="G18" s="846"/>
      <c r="H18" s="849"/>
      <c r="I18" s="843"/>
      <c r="J18" s="846"/>
      <c r="K18" s="846"/>
      <c r="L18" s="846"/>
      <c r="M18" s="843"/>
      <c r="N18" s="846"/>
      <c r="O18" s="846"/>
      <c r="P18" s="869"/>
      <c r="Q18" s="838"/>
      <c r="R18" s="861"/>
      <c r="S18" s="840"/>
      <c r="T18" s="863"/>
      <c r="U18" s="866"/>
      <c r="V18" s="826"/>
      <c r="W18" s="826"/>
      <c r="X18" s="829"/>
      <c r="Y18" s="832"/>
    </row>
    <row r="19" spans="1:25" ht="10.5" customHeight="1" x14ac:dyDescent="0.2">
      <c r="A19" s="852"/>
      <c r="B19" s="692"/>
      <c r="C19" s="836"/>
      <c r="D19" s="697"/>
      <c r="E19" s="844"/>
      <c r="F19" s="847"/>
      <c r="G19" s="847"/>
      <c r="H19" s="850"/>
      <c r="I19" s="844"/>
      <c r="J19" s="847"/>
      <c r="K19" s="847"/>
      <c r="L19" s="847"/>
      <c r="M19" s="844"/>
      <c r="N19" s="847"/>
      <c r="O19" s="847"/>
      <c r="P19" s="870"/>
      <c r="Q19" s="838"/>
      <c r="R19" s="862"/>
      <c r="S19" s="841"/>
      <c r="T19" s="864"/>
      <c r="U19" s="867"/>
      <c r="V19" s="827"/>
      <c r="W19" s="827"/>
      <c r="X19" s="830"/>
      <c r="Y19" s="833"/>
    </row>
    <row r="20" spans="1:25" ht="10.5" customHeight="1" x14ac:dyDescent="0.2">
      <c r="A20" s="852"/>
      <c r="B20" s="853"/>
      <c r="C20" s="27">
        <v>10</v>
      </c>
      <c r="D20" s="3"/>
      <c r="E20" s="4">
        <v>14</v>
      </c>
      <c r="F20" s="2">
        <v>12</v>
      </c>
      <c r="G20" s="2">
        <v>8</v>
      </c>
      <c r="H20" s="7">
        <v>6</v>
      </c>
      <c r="I20" s="4">
        <v>8</v>
      </c>
      <c r="J20" s="9">
        <v>10</v>
      </c>
      <c r="K20" s="2">
        <v>6</v>
      </c>
      <c r="L20" s="2">
        <v>6</v>
      </c>
      <c r="M20" s="4">
        <v>8</v>
      </c>
      <c r="N20" s="2">
        <v>10</v>
      </c>
      <c r="O20" s="2">
        <v>8</v>
      </c>
      <c r="P20" s="3">
        <v>4</v>
      </c>
      <c r="Q20" s="6">
        <v>70</v>
      </c>
      <c r="R20" s="2"/>
      <c r="S20" s="5">
        <v>30</v>
      </c>
      <c r="T20" s="3"/>
      <c r="U20" s="28">
        <v>30</v>
      </c>
      <c r="V20" s="2">
        <v>32</v>
      </c>
      <c r="W20" s="2">
        <v>22</v>
      </c>
      <c r="X20" s="7">
        <v>16</v>
      </c>
      <c r="Y20" s="8">
        <v>100</v>
      </c>
    </row>
    <row r="21" spans="1:25" ht="15" customHeight="1" x14ac:dyDescent="0.2">
      <c r="A21" s="19"/>
      <c r="B21" s="29"/>
      <c r="C21" s="10"/>
      <c r="D21" s="21"/>
      <c r="E21" s="10">
        <v>14</v>
      </c>
      <c r="F21" s="12">
        <v>12</v>
      </c>
      <c r="G21" s="12">
        <v>8</v>
      </c>
      <c r="H21" s="13">
        <v>6</v>
      </c>
      <c r="I21" s="10">
        <v>8</v>
      </c>
      <c r="J21" s="15">
        <v>10</v>
      </c>
      <c r="K21" s="12">
        <v>6</v>
      </c>
      <c r="L21" s="12">
        <v>6</v>
      </c>
      <c r="M21" s="10"/>
      <c r="N21" s="13"/>
      <c r="O21" s="13"/>
      <c r="P21" s="11"/>
      <c r="Q21" s="10">
        <v>70</v>
      </c>
      <c r="R21" s="22"/>
      <c r="S21" s="12"/>
      <c r="T21" s="21"/>
      <c r="U21" s="10"/>
      <c r="V21" s="12"/>
      <c r="W21" s="12"/>
      <c r="X21" s="13"/>
      <c r="Y21" s="14"/>
    </row>
    <row r="22" spans="1:25" ht="15" customHeight="1" x14ac:dyDescent="0.2">
      <c r="A22" s="30"/>
      <c r="B22" s="31"/>
      <c r="C22" s="32"/>
      <c r="D22" s="24"/>
      <c r="E22" s="32"/>
      <c r="F22" s="32"/>
      <c r="G22" s="32"/>
      <c r="H22" s="32"/>
      <c r="I22" s="32"/>
      <c r="J22" s="32"/>
      <c r="K22" s="32"/>
      <c r="L22" s="32"/>
      <c r="M22" s="32"/>
      <c r="N22" s="32"/>
      <c r="O22" s="32"/>
      <c r="P22" s="32"/>
      <c r="Q22" s="32"/>
      <c r="R22" s="24"/>
      <c r="S22" s="32"/>
      <c r="T22" s="24"/>
      <c r="U22" s="32"/>
      <c r="V22" s="32"/>
      <c r="W22" s="32"/>
      <c r="X22" s="32"/>
      <c r="Y22" s="32"/>
    </row>
    <row r="23" spans="1:25" ht="15" customHeight="1" x14ac:dyDescent="0.2">
      <c r="A23" s="33"/>
      <c r="B23" s="34"/>
      <c r="C23" s="35"/>
      <c r="D23" s="25"/>
      <c r="E23" s="35"/>
      <c r="F23" s="35"/>
      <c r="G23" s="35"/>
      <c r="H23" s="35"/>
      <c r="I23" s="35"/>
      <c r="J23" s="35"/>
      <c r="K23" s="35"/>
      <c r="L23" s="35"/>
      <c r="M23" s="35"/>
      <c r="N23" s="35"/>
      <c r="O23" s="35"/>
      <c r="P23" s="35"/>
      <c r="Q23" s="35"/>
      <c r="R23" s="25"/>
      <c r="S23" s="35"/>
      <c r="T23" s="25"/>
      <c r="U23" s="35"/>
      <c r="V23" s="35"/>
      <c r="W23" s="35"/>
      <c r="X23" s="35"/>
      <c r="Y23" s="35"/>
    </row>
    <row r="24" spans="1:25" ht="15" customHeight="1" x14ac:dyDescent="0.2">
      <c r="A24" s="19"/>
      <c r="B24" s="20"/>
      <c r="C24" s="10"/>
      <c r="D24" s="21"/>
      <c r="E24" s="10">
        <v>14</v>
      </c>
      <c r="F24" s="12">
        <v>12</v>
      </c>
      <c r="G24" s="12">
        <v>8</v>
      </c>
      <c r="H24" s="13">
        <v>6</v>
      </c>
      <c r="I24" s="10">
        <v>8</v>
      </c>
      <c r="J24" s="15">
        <v>10</v>
      </c>
      <c r="K24" s="12">
        <v>6</v>
      </c>
      <c r="L24" s="12">
        <v>6</v>
      </c>
      <c r="M24" s="36">
        <v>8</v>
      </c>
      <c r="N24" s="13"/>
      <c r="O24" s="13"/>
      <c r="P24" s="11"/>
      <c r="Q24" s="36">
        <v>78</v>
      </c>
      <c r="R24" s="22"/>
      <c r="S24" s="37">
        <v>8</v>
      </c>
      <c r="T24" s="21"/>
      <c r="U24" s="10"/>
      <c r="V24" s="12"/>
      <c r="W24" s="12"/>
      <c r="X24" s="13"/>
      <c r="Y24" s="14"/>
    </row>
    <row r="25" spans="1:25" ht="15" customHeight="1" x14ac:dyDescent="0.2">
      <c r="A25" s="19"/>
      <c r="B25" s="20"/>
      <c r="C25" s="10"/>
      <c r="D25" s="21"/>
      <c r="E25" s="10"/>
      <c r="F25" s="12"/>
      <c r="G25" s="12"/>
      <c r="H25" s="13"/>
      <c r="I25" s="10"/>
      <c r="J25" s="15"/>
      <c r="K25" s="12"/>
      <c r="L25" s="12"/>
      <c r="M25" s="10"/>
      <c r="N25" s="13"/>
      <c r="O25" s="13"/>
      <c r="P25" s="11"/>
      <c r="Q25" s="10"/>
      <c r="R25" s="22"/>
      <c r="S25" s="12"/>
      <c r="T25" s="21"/>
      <c r="U25" s="10"/>
      <c r="V25" s="12"/>
      <c r="W25" s="12"/>
      <c r="X25" s="13"/>
      <c r="Y25" s="14"/>
    </row>
    <row r="26" spans="1:25" ht="15" customHeight="1" x14ac:dyDescent="0.2">
      <c r="A26" s="19"/>
      <c r="B26" s="20"/>
      <c r="C26" s="10"/>
      <c r="D26" s="21"/>
      <c r="E26" s="10"/>
      <c r="F26" s="12"/>
      <c r="G26" s="12"/>
      <c r="H26" s="13"/>
      <c r="I26" s="10"/>
      <c r="J26" s="15"/>
      <c r="K26" s="12"/>
      <c r="L26" s="12"/>
      <c r="M26" s="10"/>
      <c r="N26" s="13"/>
      <c r="O26" s="13"/>
      <c r="P26" s="11"/>
      <c r="Q26" s="10"/>
      <c r="R26" s="22"/>
      <c r="S26" s="12"/>
      <c r="T26" s="21"/>
      <c r="U26" s="10"/>
      <c r="V26" s="12"/>
      <c r="W26" s="12"/>
      <c r="X26" s="13"/>
      <c r="Y26" s="14"/>
    </row>
    <row r="27" spans="1:25" ht="15" customHeight="1" x14ac:dyDescent="0.2">
      <c r="A27" s="19"/>
      <c r="B27" s="20"/>
      <c r="C27" s="10"/>
      <c r="D27" s="21"/>
      <c r="E27" s="10"/>
      <c r="F27" s="12"/>
      <c r="G27" s="12"/>
      <c r="H27" s="13"/>
      <c r="I27" s="10"/>
      <c r="J27" s="15"/>
      <c r="K27" s="12"/>
      <c r="L27" s="12"/>
      <c r="M27" s="10"/>
      <c r="N27" s="13"/>
      <c r="O27" s="13"/>
      <c r="P27" s="11"/>
      <c r="Q27" s="10"/>
      <c r="R27" s="22"/>
      <c r="S27" s="12"/>
      <c r="T27" s="21"/>
      <c r="U27" s="10"/>
      <c r="V27" s="12"/>
      <c r="W27" s="12"/>
      <c r="X27" s="13"/>
      <c r="Y27" s="14"/>
    </row>
  </sheetData>
  <mergeCells count="29">
    <mergeCell ref="A1:C1"/>
    <mergeCell ref="A10:A20"/>
    <mergeCell ref="B10:B20"/>
    <mergeCell ref="D10:D19"/>
    <mergeCell ref="E10:L11"/>
    <mergeCell ref="A2:U7"/>
    <mergeCell ref="M10:P11"/>
    <mergeCell ref="R10:R19"/>
    <mergeCell ref="T10:T19"/>
    <mergeCell ref="U10:U19"/>
    <mergeCell ref="N12:N19"/>
    <mergeCell ref="O12:O19"/>
    <mergeCell ref="P12:P19"/>
    <mergeCell ref="V10:V19"/>
    <mergeCell ref="W10:W19"/>
    <mergeCell ref="X10:X19"/>
    <mergeCell ref="Y10:Y19"/>
    <mergeCell ref="C11:C19"/>
    <mergeCell ref="Q11:Q19"/>
    <mergeCell ref="S11:S19"/>
    <mergeCell ref="E12:E19"/>
    <mergeCell ref="F12:F19"/>
    <mergeCell ref="G12:G19"/>
    <mergeCell ref="H12:H19"/>
    <mergeCell ref="I12:I19"/>
    <mergeCell ref="J12:J19"/>
    <mergeCell ref="K12:K19"/>
    <mergeCell ref="L12:L19"/>
    <mergeCell ref="M12:M19"/>
  </mergeCells>
  <phoneticPr fontId="1"/>
  <pageMargins left="0.70866141732283472" right="0.51181102362204722" top="0.74803149606299213" bottom="0.74803149606299213"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7</vt:i4>
      </vt:variant>
    </vt:vector>
  </HeadingPairs>
  <TitlesOfParts>
    <vt:vector size="7" baseType="lpstr">
      <vt:lpstr>中１国</vt:lpstr>
      <vt:lpstr>中２国</vt:lpstr>
      <vt:lpstr>中３国</vt:lpstr>
      <vt:lpstr>アンケート集計</vt:lpstr>
      <vt:lpstr>評価基準</vt:lpstr>
      <vt:lpstr>グラフの修正</vt:lpstr>
      <vt:lpstr>正しく計算されない</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saitou</dc:creator>
  <cp:lastModifiedBy>隆 齊藤</cp:lastModifiedBy>
  <cp:lastPrinted>2025-11-05T13:12:44Z</cp:lastPrinted>
  <dcterms:created xsi:type="dcterms:W3CDTF">2021-09-13T08:31:27Z</dcterms:created>
  <dcterms:modified xsi:type="dcterms:W3CDTF">2025-12-17T08:04:14Z</dcterms:modified>
</cp:coreProperties>
</file>