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得点集計表\R6小・得点集計表(暫定版)\"/>
    </mc:Choice>
  </mc:AlternateContent>
  <xr:revisionPtr revIDLastSave="0" documentId="13_ncr:1_{640BD763-D1FD-4CC7-A322-AEC2E14ACD0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国語" sheetId="12" r:id="rId1"/>
    <sheet name="社会" sheetId="13" r:id="rId2"/>
    <sheet name="算数" sheetId="14" r:id="rId3"/>
    <sheet name="理科" sheetId="15" r:id="rId4"/>
    <sheet name="外国語" sheetId="16" r:id="rId5"/>
    <sheet name="評価基準" sheetId="17" r:id="rId6"/>
    <sheet name="総得点" sheetId="11" r:id="rId7"/>
    <sheet name="正しく計算されない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6" l="1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24" i="16"/>
  <c r="DE24" i="14"/>
  <c r="DF24" i="14"/>
  <c r="DE25" i="14"/>
  <c r="DF25" i="14"/>
  <c r="DE26" i="14"/>
  <c r="DF26" i="14"/>
  <c r="DE27" i="14"/>
  <c r="DF27" i="14"/>
  <c r="DE28" i="14"/>
  <c r="DF28" i="14"/>
  <c r="DE29" i="14"/>
  <c r="DF29" i="14"/>
  <c r="DE30" i="14"/>
  <c r="DF30" i="14"/>
  <c r="DE31" i="14"/>
  <c r="DF31" i="14"/>
  <c r="DE32" i="14"/>
  <c r="DF32" i="14"/>
  <c r="DE33" i="14"/>
  <c r="DF33" i="14"/>
  <c r="DE34" i="14"/>
  <c r="DF34" i="14"/>
  <c r="DE35" i="14"/>
  <c r="DF35" i="14"/>
  <c r="DE36" i="14"/>
  <c r="DF36" i="14"/>
  <c r="DE37" i="14"/>
  <c r="DF37" i="14"/>
  <c r="DE38" i="14"/>
  <c r="DF38" i="14"/>
  <c r="DE39" i="14"/>
  <c r="DF39" i="14"/>
  <c r="DE40" i="14"/>
  <c r="DF40" i="14"/>
  <c r="DE41" i="14"/>
  <c r="DF41" i="14"/>
  <c r="DE42" i="14"/>
  <c r="DF42" i="14"/>
  <c r="DE43" i="14"/>
  <c r="DF43" i="14"/>
  <c r="DE44" i="14"/>
  <c r="DF44" i="14"/>
  <c r="DE45" i="14"/>
  <c r="DF45" i="14"/>
  <c r="DE46" i="14"/>
  <c r="DF46" i="14"/>
  <c r="DE47" i="14"/>
  <c r="DF47" i="14"/>
  <c r="DE48" i="14"/>
  <c r="DF48" i="14"/>
  <c r="DE49" i="14"/>
  <c r="DF49" i="14"/>
  <c r="DE50" i="14"/>
  <c r="DF50" i="14"/>
  <c r="DE51" i="14"/>
  <c r="DF51" i="14"/>
  <c r="DE52" i="14"/>
  <c r="DF52" i="14"/>
  <c r="DE53" i="14"/>
  <c r="DF53" i="14"/>
  <c r="DE54" i="14"/>
  <c r="DF54" i="14"/>
  <c r="DE55" i="14"/>
  <c r="DF55" i="14"/>
  <c r="DE56" i="14"/>
  <c r="DF56" i="14"/>
  <c r="DE57" i="14"/>
  <c r="DF57" i="14"/>
  <c r="DE58" i="14"/>
  <c r="DF58" i="14"/>
  <c r="DE59" i="14"/>
  <c r="DF59" i="14"/>
  <c r="DE60" i="14"/>
  <c r="DF60" i="14"/>
  <c r="DE61" i="14"/>
  <c r="DF61" i="14"/>
  <c r="DE62" i="14"/>
  <c r="DF62" i="14"/>
  <c r="DF23" i="14"/>
  <c r="DE23" i="14"/>
  <c r="BF25" i="16"/>
  <c r="BF26" i="16"/>
  <c r="BF27" i="16"/>
  <c r="BU27" i="16" s="1"/>
  <c r="BF28" i="16"/>
  <c r="BF29" i="16"/>
  <c r="BU29" i="16" s="1"/>
  <c r="BF30" i="16"/>
  <c r="BF31" i="16"/>
  <c r="BF32" i="16"/>
  <c r="BF33" i="16"/>
  <c r="BF34" i="16"/>
  <c r="BU34" i="16" s="1"/>
  <c r="BF35" i="16"/>
  <c r="BF36" i="16"/>
  <c r="BU36" i="16" s="1"/>
  <c r="BF37" i="16"/>
  <c r="BU37" i="16" s="1"/>
  <c r="BF38" i="16"/>
  <c r="BF39" i="16"/>
  <c r="BF40" i="16"/>
  <c r="BF41" i="16"/>
  <c r="BU41" i="16" s="1"/>
  <c r="BF42" i="16"/>
  <c r="BU42" i="16" s="1"/>
  <c r="BF43" i="16"/>
  <c r="BU43" i="16" s="1"/>
  <c r="BF44" i="16"/>
  <c r="BF45" i="16"/>
  <c r="BU45" i="16" s="1"/>
  <c r="BF46" i="16"/>
  <c r="BF47" i="16"/>
  <c r="BF48" i="16"/>
  <c r="BF49" i="16"/>
  <c r="BU49" i="16" s="1"/>
  <c r="BF50" i="16"/>
  <c r="BF51" i="16"/>
  <c r="BU51" i="16" s="1"/>
  <c r="BF52" i="16"/>
  <c r="BU52" i="16" s="1"/>
  <c r="BF53" i="16"/>
  <c r="BU53" i="16" s="1"/>
  <c r="BF54" i="16"/>
  <c r="BF55" i="16"/>
  <c r="BF56" i="16"/>
  <c r="BF57" i="16"/>
  <c r="BF58" i="16"/>
  <c r="BF59" i="16"/>
  <c r="BF60" i="16"/>
  <c r="BU60" i="16" s="1"/>
  <c r="BF61" i="16"/>
  <c r="BU61" i="16" s="1"/>
  <c r="BF62" i="16"/>
  <c r="BF24" i="16"/>
  <c r="BF23" i="16"/>
  <c r="BD25" i="16"/>
  <c r="BD26" i="16"/>
  <c r="BD27" i="16"/>
  <c r="BS27" i="16" s="1"/>
  <c r="BD28" i="16"/>
  <c r="BS28" i="16" s="1"/>
  <c r="BD29" i="16"/>
  <c r="BD30" i="16"/>
  <c r="BS30" i="16" s="1"/>
  <c r="BD31" i="16"/>
  <c r="BD32" i="16"/>
  <c r="BD33" i="16"/>
  <c r="BD34" i="16"/>
  <c r="BD35" i="16"/>
  <c r="BS35" i="16" s="1"/>
  <c r="BD36" i="16"/>
  <c r="BS36" i="16" s="1"/>
  <c r="BD37" i="16"/>
  <c r="BD38" i="16"/>
  <c r="BS38" i="16" s="1"/>
  <c r="BD39" i="16"/>
  <c r="BD40" i="16"/>
  <c r="BD41" i="16"/>
  <c r="BD42" i="16"/>
  <c r="BD43" i="16"/>
  <c r="BS43" i="16" s="1"/>
  <c r="BD44" i="16"/>
  <c r="BS44" i="16" s="1"/>
  <c r="BD45" i="16"/>
  <c r="BD46" i="16"/>
  <c r="BS46" i="16" s="1"/>
  <c r="BD47" i="16"/>
  <c r="BD48" i="16"/>
  <c r="BD49" i="16"/>
  <c r="BD50" i="16"/>
  <c r="BD51" i="16"/>
  <c r="BS51" i="16" s="1"/>
  <c r="BD52" i="16"/>
  <c r="BS52" i="16" s="1"/>
  <c r="BD53" i="16"/>
  <c r="BD54" i="16"/>
  <c r="BS54" i="16" s="1"/>
  <c r="BD55" i="16"/>
  <c r="BD56" i="16"/>
  <c r="BD57" i="16"/>
  <c r="BD58" i="16"/>
  <c r="BD59" i="16"/>
  <c r="BS59" i="16" s="1"/>
  <c r="BD60" i="16"/>
  <c r="BS60" i="16" s="1"/>
  <c r="BD61" i="16"/>
  <c r="BD62" i="16"/>
  <c r="BS62" i="16" s="1"/>
  <c r="BD24" i="16"/>
  <c r="BD23" i="16"/>
  <c r="BF25" i="15"/>
  <c r="BF26" i="15"/>
  <c r="BS26" i="15" s="1"/>
  <c r="BF27" i="15"/>
  <c r="BF28" i="15"/>
  <c r="BF29" i="15"/>
  <c r="BS29" i="15" s="1"/>
  <c r="BF30" i="15"/>
  <c r="BF31" i="15"/>
  <c r="BF32" i="15"/>
  <c r="BS32" i="15" s="1"/>
  <c r="BF33" i="15"/>
  <c r="BF34" i="15"/>
  <c r="BS34" i="15" s="1"/>
  <c r="BF35" i="15"/>
  <c r="BF36" i="15"/>
  <c r="BF37" i="15"/>
  <c r="BS37" i="15" s="1"/>
  <c r="BF38" i="15"/>
  <c r="BF39" i="15"/>
  <c r="BF40" i="15"/>
  <c r="BS40" i="15" s="1"/>
  <c r="BF41" i="15"/>
  <c r="BF42" i="15"/>
  <c r="BS42" i="15" s="1"/>
  <c r="BF43" i="15"/>
  <c r="BF44" i="15"/>
  <c r="BF45" i="15"/>
  <c r="BS45" i="15" s="1"/>
  <c r="BF46" i="15"/>
  <c r="BF47" i="15"/>
  <c r="BF48" i="15"/>
  <c r="BS48" i="15" s="1"/>
  <c r="BF49" i="15"/>
  <c r="BF50" i="15"/>
  <c r="BS50" i="15" s="1"/>
  <c r="BF51" i="15"/>
  <c r="BF52" i="15"/>
  <c r="BF53" i="15"/>
  <c r="BS53" i="15" s="1"/>
  <c r="BF54" i="15"/>
  <c r="BF55" i="15"/>
  <c r="BF56" i="15"/>
  <c r="BS56" i="15" s="1"/>
  <c r="BF57" i="15"/>
  <c r="BF58" i="15"/>
  <c r="BS58" i="15" s="1"/>
  <c r="BF59" i="15"/>
  <c r="BF60" i="15"/>
  <c r="BF61" i="15"/>
  <c r="BS61" i="15" s="1"/>
  <c r="BF62" i="15"/>
  <c r="BF24" i="15"/>
  <c r="BF23" i="15"/>
  <c r="BD25" i="15"/>
  <c r="BQ25" i="15" s="1"/>
  <c r="BD26" i="15"/>
  <c r="BD27" i="15"/>
  <c r="BD28" i="15"/>
  <c r="BQ28" i="15" s="1"/>
  <c r="BD29" i="15"/>
  <c r="BQ29" i="15" s="1"/>
  <c r="BD30" i="15"/>
  <c r="BQ30" i="15" s="1"/>
  <c r="BD31" i="15"/>
  <c r="BD32" i="15"/>
  <c r="BD33" i="15"/>
  <c r="BQ33" i="15" s="1"/>
  <c r="BD34" i="15"/>
  <c r="BD35" i="15"/>
  <c r="BD36" i="15"/>
  <c r="BQ36" i="15" s="1"/>
  <c r="BD37" i="15"/>
  <c r="BQ37" i="15" s="1"/>
  <c r="BD38" i="15"/>
  <c r="BQ38" i="15" s="1"/>
  <c r="BD39" i="15"/>
  <c r="BD40" i="15"/>
  <c r="BD41" i="15"/>
  <c r="BQ41" i="15" s="1"/>
  <c r="BD42" i="15"/>
  <c r="BD43" i="15"/>
  <c r="BD44" i="15"/>
  <c r="BQ44" i="15" s="1"/>
  <c r="BD45" i="15"/>
  <c r="BQ45" i="15" s="1"/>
  <c r="BD46" i="15"/>
  <c r="BQ46" i="15" s="1"/>
  <c r="BD47" i="15"/>
  <c r="BD48" i="15"/>
  <c r="BD49" i="15"/>
  <c r="BQ49" i="15" s="1"/>
  <c r="BD50" i="15"/>
  <c r="BD51" i="15"/>
  <c r="BD52" i="15"/>
  <c r="BQ52" i="15" s="1"/>
  <c r="BD53" i="15"/>
  <c r="BQ53" i="15" s="1"/>
  <c r="BD54" i="15"/>
  <c r="BQ54" i="15" s="1"/>
  <c r="BD55" i="15"/>
  <c r="BD56" i="15"/>
  <c r="BD57" i="15"/>
  <c r="BQ57" i="15" s="1"/>
  <c r="BD58" i="15"/>
  <c r="BD59" i="15"/>
  <c r="BD60" i="15"/>
  <c r="BQ60" i="15" s="1"/>
  <c r="BD61" i="15"/>
  <c r="BD62" i="15"/>
  <c r="BQ62" i="15" s="1"/>
  <c r="BD24" i="15"/>
  <c r="BQ24" i="15" s="1"/>
  <c r="BD23" i="15"/>
  <c r="BQ23" i="15" s="1"/>
  <c r="BA25" i="14"/>
  <c r="BA26" i="14"/>
  <c r="BA27" i="14"/>
  <c r="BA28" i="14"/>
  <c r="BA29" i="14"/>
  <c r="BA30" i="14"/>
  <c r="BN30" i="14" s="1"/>
  <c r="BA31" i="14"/>
  <c r="BA32" i="14"/>
  <c r="BA33" i="14"/>
  <c r="BA34" i="14"/>
  <c r="BA35" i="14"/>
  <c r="BA36" i="14"/>
  <c r="BA37" i="14"/>
  <c r="BA38" i="14"/>
  <c r="BN38" i="14" s="1"/>
  <c r="BA39" i="14"/>
  <c r="BA40" i="14"/>
  <c r="BA41" i="14"/>
  <c r="BA42" i="14"/>
  <c r="BA43" i="14"/>
  <c r="BA44" i="14"/>
  <c r="BA45" i="14"/>
  <c r="BA46" i="14"/>
  <c r="BN46" i="14" s="1"/>
  <c r="BA47" i="14"/>
  <c r="BA48" i="14"/>
  <c r="BA49" i="14"/>
  <c r="BA50" i="14"/>
  <c r="BA51" i="14"/>
  <c r="BA52" i="14"/>
  <c r="BA53" i="14"/>
  <c r="BA54" i="14"/>
  <c r="BN54" i="14" s="1"/>
  <c r="BA55" i="14"/>
  <c r="BA56" i="14"/>
  <c r="BA57" i="14"/>
  <c r="BA58" i="14"/>
  <c r="BA59" i="14"/>
  <c r="BA60" i="14"/>
  <c r="BA61" i="14"/>
  <c r="BA62" i="14"/>
  <c r="BN62" i="14" s="1"/>
  <c r="BA24" i="14"/>
  <c r="BA23" i="14"/>
  <c r="AY25" i="14"/>
  <c r="AY26" i="14"/>
  <c r="BL26" i="14" s="1"/>
  <c r="AY27" i="14"/>
  <c r="BL27" i="14" s="1"/>
  <c r="AY28" i="14"/>
  <c r="AY29" i="14"/>
  <c r="AY30" i="14"/>
  <c r="AY31" i="14"/>
  <c r="AY32" i="14"/>
  <c r="AY33" i="14"/>
  <c r="AY34" i="14"/>
  <c r="BL34" i="14" s="1"/>
  <c r="AY35" i="14"/>
  <c r="BL35" i="14" s="1"/>
  <c r="AY36" i="14"/>
  <c r="AY37" i="14"/>
  <c r="AY38" i="14"/>
  <c r="AY39" i="14"/>
  <c r="AY40" i="14"/>
  <c r="AY41" i="14"/>
  <c r="AY42" i="14"/>
  <c r="BL42" i="14" s="1"/>
  <c r="AY43" i="14"/>
  <c r="BL43" i="14" s="1"/>
  <c r="AY44" i="14"/>
  <c r="AY45" i="14"/>
  <c r="AY46" i="14"/>
  <c r="AY47" i="14"/>
  <c r="AY48" i="14"/>
  <c r="AY49" i="14"/>
  <c r="AY50" i="14"/>
  <c r="BL50" i="14" s="1"/>
  <c r="AY51" i="14"/>
  <c r="BL51" i="14" s="1"/>
  <c r="AY52" i="14"/>
  <c r="AY53" i="14"/>
  <c r="AY54" i="14"/>
  <c r="AY55" i="14"/>
  <c r="AY56" i="14"/>
  <c r="AY57" i="14"/>
  <c r="AY58" i="14"/>
  <c r="BL58" i="14" s="1"/>
  <c r="AY59" i="14"/>
  <c r="BL59" i="14" s="1"/>
  <c r="AY60" i="14"/>
  <c r="AY61" i="14"/>
  <c r="AY62" i="14"/>
  <c r="AY24" i="14"/>
  <c r="AY23" i="14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24" i="13"/>
  <c r="BF23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24" i="13"/>
  <c r="BD23" i="13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24" i="12"/>
  <c r="BD23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24" i="12"/>
  <c r="BB23" i="12"/>
  <c r="BU25" i="16"/>
  <c r="BU26" i="16"/>
  <c r="BU30" i="16"/>
  <c r="BU33" i="16"/>
  <c r="BU38" i="16"/>
  <c r="BU46" i="16"/>
  <c r="BU50" i="16"/>
  <c r="BU54" i="16"/>
  <c r="BU58" i="16"/>
  <c r="BU62" i="16"/>
  <c r="BU24" i="16"/>
  <c r="BU28" i="16"/>
  <c r="BU31" i="16"/>
  <c r="BU32" i="16"/>
  <c r="BU35" i="16"/>
  <c r="BU39" i="16"/>
  <c r="BU40" i="16"/>
  <c r="BU44" i="16"/>
  <c r="BU47" i="16"/>
  <c r="BU48" i="16"/>
  <c r="BU55" i="16"/>
  <c r="BU56" i="16"/>
  <c r="BU57" i="16"/>
  <c r="BU59" i="16"/>
  <c r="BS25" i="16"/>
  <c r="BS26" i="16"/>
  <c r="BS29" i="16"/>
  <c r="BS31" i="16"/>
  <c r="BS32" i="16"/>
  <c r="BS33" i="16"/>
  <c r="BS34" i="16"/>
  <c r="BS37" i="16"/>
  <c r="BS39" i="16"/>
  <c r="BS40" i="16"/>
  <c r="BS41" i="16"/>
  <c r="BS42" i="16"/>
  <c r="BS45" i="16"/>
  <c r="BS47" i="16"/>
  <c r="BS48" i="16"/>
  <c r="BS49" i="16"/>
  <c r="BS50" i="16"/>
  <c r="BS53" i="16"/>
  <c r="BS55" i="16"/>
  <c r="BS56" i="16"/>
  <c r="BS57" i="16"/>
  <c r="BS58" i="16"/>
  <c r="BS61" i="16"/>
  <c r="BS24" i="16"/>
  <c r="BM25" i="16"/>
  <c r="BM26" i="16"/>
  <c r="BM27" i="16"/>
  <c r="BM28" i="16"/>
  <c r="BM29" i="16"/>
  <c r="BM30" i="16"/>
  <c r="BM31" i="16"/>
  <c r="BM32" i="16"/>
  <c r="BM33" i="16"/>
  <c r="BM34" i="16"/>
  <c r="BM35" i="16"/>
  <c r="BM36" i="16"/>
  <c r="BM37" i="16"/>
  <c r="BM38" i="16"/>
  <c r="BM39" i="16"/>
  <c r="BM40" i="16"/>
  <c r="BM41" i="16"/>
  <c r="BM42" i="16"/>
  <c r="BM43" i="16"/>
  <c r="BM44" i="16"/>
  <c r="BM45" i="16"/>
  <c r="BM46" i="16"/>
  <c r="BM47" i="16"/>
  <c r="BM48" i="16"/>
  <c r="BM49" i="16"/>
  <c r="BM50" i="16"/>
  <c r="BM51" i="16"/>
  <c r="BM52" i="16"/>
  <c r="BM53" i="16"/>
  <c r="BM54" i="16"/>
  <c r="BM55" i="16"/>
  <c r="BM56" i="16"/>
  <c r="BM57" i="16"/>
  <c r="BM58" i="16"/>
  <c r="BM59" i="16"/>
  <c r="BM60" i="16"/>
  <c r="BM61" i="16"/>
  <c r="BM62" i="16"/>
  <c r="BM24" i="16"/>
  <c r="BM23" i="16"/>
  <c r="BS25" i="15"/>
  <c r="BS27" i="15"/>
  <c r="BS28" i="15"/>
  <c r="BS30" i="15"/>
  <c r="BS31" i="15"/>
  <c r="BS33" i="15"/>
  <c r="BS35" i="15"/>
  <c r="BS36" i="15"/>
  <c r="BS38" i="15"/>
  <c r="BS39" i="15"/>
  <c r="BS41" i="15"/>
  <c r="BS43" i="15"/>
  <c r="BS44" i="15"/>
  <c r="BS46" i="15"/>
  <c r="BS47" i="15"/>
  <c r="BS49" i="15"/>
  <c r="BS51" i="15"/>
  <c r="BS52" i="15"/>
  <c r="BS54" i="15"/>
  <c r="BS55" i="15"/>
  <c r="BS57" i="15"/>
  <c r="BS59" i="15"/>
  <c r="BS60" i="15"/>
  <c r="BS62" i="15"/>
  <c r="BS24" i="15"/>
  <c r="BQ26" i="15"/>
  <c r="BQ27" i="15"/>
  <c r="BQ31" i="15"/>
  <c r="BQ32" i="15"/>
  <c r="BQ34" i="15"/>
  <c r="BQ35" i="15"/>
  <c r="BQ39" i="15"/>
  <c r="BQ40" i="15"/>
  <c r="BQ42" i="15"/>
  <c r="BQ43" i="15"/>
  <c r="BQ47" i="15"/>
  <c r="BQ48" i="15"/>
  <c r="BQ50" i="15"/>
  <c r="BQ51" i="15"/>
  <c r="BQ55" i="15"/>
  <c r="BQ56" i="15"/>
  <c r="BQ58" i="15"/>
  <c r="BQ59" i="15"/>
  <c r="BQ61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37" i="15"/>
  <c r="BL38" i="15"/>
  <c r="BL39" i="15"/>
  <c r="BL40" i="15"/>
  <c r="BL41" i="15"/>
  <c r="BL42" i="15"/>
  <c r="BL43" i="15"/>
  <c r="BL44" i="15"/>
  <c r="BL45" i="15"/>
  <c r="BL46" i="15"/>
  <c r="BL47" i="15"/>
  <c r="BL48" i="15"/>
  <c r="BL49" i="15"/>
  <c r="BL50" i="15"/>
  <c r="BL51" i="15"/>
  <c r="BL52" i="15"/>
  <c r="BL53" i="15"/>
  <c r="BL54" i="15"/>
  <c r="BL55" i="15"/>
  <c r="BL56" i="15"/>
  <c r="BL57" i="15"/>
  <c r="BL58" i="15"/>
  <c r="BL59" i="15"/>
  <c r="BL60" i="15"/>
  <c r="BL61" i="15"/>
  <c r="BL62" i="15"/>
  <c r="BL24" i="15"/>
  <c r="BL23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24" i="15"/>
  <c r="D23" i="15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24" i="14"/>
  <c r="BG23" i="14"/>
  <c r="BN25" i="14"/>
  <c r="BN26" i="14"/>
  <c r="BN27" i="14"/>
  <c r="BN28" i="14"/>
  <c r="BN29" i="14"/>
  <c r="BN31" i="14"/>
  <c r="BN32" i="14"/>
  <c r="BN33" i="14"/>
  <c r="BN34" i="14"/>
  <c r="BN35" i="14"/>
  <c r="BN36" i="14"/>
  <c r="BN37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5" i="14"/>
  <c r="BN56" i="14"/>
  <c r="BN57" i="14"/>
  <c r="BN58" i="14"/>
  <c r="BN59" i="14"/>
  <c r="BN60" i="14"/>
  <c r="BN61" i="14"/>
  <c r="BN24" i="14"/>
  <c r="BL25" i="14"/>
  <c r="BL28" i="14"/>
  <c r="BL29" i="14"/>
  <c r="BL30" i="14"/>
  <c r="BL31" i="14"/>
  <c r="BL32" i="14"/>
  <c r="BL33" i="14"/>
  <c r="BL36" i="14"/>
  <c r="BL37" i="14"/>
  <c r="BL38" i="14"/>
  <c r="BL39" i="14"/>
  <c r="BL40" i="14"/>
  <c r="BL41" i="14"/>
  <c r="BL44" i="14"/>
  <c r="BL45" i="14"/>
  <c r="BL46" i="14"/>
  <c r="BL47" i="14"/>
  <c r="BL48" i="14"/>
  <c r="BL49" i="14"/>
  <c r="BL52" i="14"/>
  <c r="BL53" i="14"/>
  <c r="BL54" i="14"/>
  <c r="BL55" i="14"/>
  <c r="BL56" i="14"/>
  <c r="BL57" i="14"/>
  <c r="BL60" i="14"/>
  <c r="BL61" i="14"/>
  <c r="BL62" i="14"/>
  <c r="BL24" i="14"/>
  <c r="D25" i="14" l="1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24" i="13"/>
  <c r="BM25" i="13"/>
  <c r="G6" i="11" s="1"/>
  <c r="BM26" i="13"/>
  <c r="G7" i="11" s="1"/>
  <c r="BM27" i="13"/>
  <c r="G8" i="11" s="1"/>
  <c r="BM28" i="13"/>
  <c r="BM29" i="13"/>
  <c r="BM30" i="13"/>
  <c r="BM31" i="13"/>
  <c r="BM32" i="13"/>
  <c r="BM33" i="13"/>
  <c r="G14" i="11" s="1"/>
  <c r="BM34" i="13"/>
  <c r="G15" i="11" s="1"/>
  <c r="BM35" i="13"/>
  <c r="G16" i="11" s="1"/>
  <c r="BM36" i="13"/>
  <c r="BM37" i="13"/>
  <c r="BM38" i="13"/>
  <c r="BM39" i="13"/>
  <c r="BM40" i="13"/>
  <c r="BM41" i="13"/>
  <c r="G22" i="11" s="1"/>
  <c r="BM42" i="13"/>
  <c r="G23" i="11" s="1"/>
  <c r="BM43" i="13"/>
  <c r="G24" i="11" s="1"/>
  <c r="BM44" i="13"/>
  <c r="BM45" i="13"/>
  <c r="BM46" i="13"/>
  <c r="BM47" i="13"/>
  <c r="BM48" i="13"/>
  <c r="BM49" i="13"/>
  <c r="G30" i="11" s="1"/>
  <c r="BM50" i="13"/>
  <c r="G31" i="11" s="1"/>
  <c r="BM51" i="13"/>
  <c r="G32" i="11" s="1"/>
  <c r="BM52" i="13"/>
  <c r="BM53" i="13"/>
  <c r="BM54" i="13"/>
  <c r="BM55" i="13"/>
  <c r="BM56" i="13"/>
  <c r="BM57" i="13"/>
  <c r="G38" i="11" s="1"/>
  <c r="BM58" i="13"/>
  <c r="G39" i="11" s="1"/>
  <c r="BM59" i="13"/>
  <c r="G40" i="11" s="1"/>
  <c r="BM60" i="13"/>
  <c r="BM61" i="13"/>
  <c r="BM62" i="13"/>
  <c r="BM24" i="13"/>
  <c r="BM23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24" i="12"/>
  <c r="BR23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23" i="12"/>
  <c r="BP24" i="12"/>
  <c r="BJ25" i="12"/>
  <c r="E6" i="11" s="1"/>
  <c r="BJ26" i="12"/>
  <c r="E7" i="11" s="1"/>
  <c r="BJ27" i="12"/>
  <c r="BJ28" i="12"/>
  <c r="BJ29" i="12"/>
  <c r="BJ30" i="12"/>
  <c r="E11" i="11" s="1"/>
  <c r="BJ31" i="12"/>
  <c r="BJ32" i="12"/>
  <c r="BJ33" i="12"/>
  <c r="BJ34" i="12"/>
  <c r="E15" i="11" s="1"/>
  <c r="BJ35" i="12"/>
  <c r="BJ36" i="12"/>
  <c r="BJ37" i="12"/>
  <c r="BJ38" i="12"/>
  <c r="BJ39" i="12"/>
  <c r="BJ40" i="12"/>
  <c r="BJ41" i="12"/>
  <c r="BJ42" i="12"/>
  <c r="E23" i="11" s="1"/>
  <c r="BJ43" i="12"/>
  <c r="BJ44" i="12"/>
  <c r="E25" i="11" s="1"/>
  <c r="BJ45" i="12"/>
  <c r="E26" i="11" s="1"/>
  <c r="BJ46" i="12"/>
  <c r="E27" i="11" s="1"/>
  <c r="BJ47" i="12"/>
  <c r="BJ48" i="12"/>
  <c r="E29" i="11" s="1"/>
  <c r="BJ49" i="12"/>
  <c r="E30" i="11" s="1"/>
  <c r="BJ50" i="12"/>
  <c r="E31" i="11" s="1"/>
  <c r="BJ51" i="12"/>
  <c r="BJ52" i="12"/>
  <c r="E33" i="11" s="1"/>
  <c r="BJ53" i="12"/>
  <c r="E34" i="11" s="1"/>
  <c r="BJ54" i="12"/>
  <c r="E35" i="11" s="1"/>
  <c r="BJ55" i="12"/>
  <c r="BJ56" i="12"/>
  <c r="E37" i="11" s="1"/>
  <c r="BJ57" i="12"/>
  <c r="E38" i="11" s="1"/>
  <c r="BJ58" i="12"/>
  <c r="E39" i="11" s="1"/>
  <c r="BJ59" i="12"/>
  <c r="BJ60" i="12"/>
  <c r="E41" i="11" s="1"/>
  <c r="BJ61" i="12"/>
  <c r="E42" i="11" s="1"/>
  <c r="BJ62" i="12"/>
  <c r="E43" i="11" s="1"/>
  <c r="BJ24" i="12"/>
  <c r="E9" i="11"/>
  <c r="BJ23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BC23" i="12"/>
  <c r="CQ61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2" i="12"/>
  <c r="CQ24" i="12"/>
  <c r="CQ23" i="12"/>
  <c r="CO23" i="12"/>
  <c r="BG35" i="12"/>
  <c r="BG25" i="12"/>
  <c r="BG26" i="12"/>
  <c r="BG27" i="12"/>
  <c r="BG28" i="12"/>
  <c r="BG29" i="12"/>
  <c r="BG30" i="12"/>
  <c r="BG31" i="12"/>
  <c r="BG32" i="12"/>
  <c r="BG33" i="12"/>
  <c r="BG34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24" i="12"/>
  <c r="BG23" i="12"/>
  <c r="BU23" i="12" s="1"/>
  <c r="BF23" i="12"/>
  <c r="BT23" i="12" s="1"/>
  <c r="BF57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8" i="12"/>
  <c r="BF59" i="12"/>
  <c r="BF60" i="12"/>
  <c r="BF61" i="12"/>
  <c r="BF62" i="12"/>
  <c r="BF24" i="12"/>
  <c r="BC28" i="12"/>
  <c r="BC24" i="12"/>
  <c r="BA23" i="12"/>
  <c r="CM23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24" i="12"/>
  <c r="D23" i="14"/>
  <c r="D23" i="12"/>
  <c r="D63" i="16"/>
  <c r="D63" i="15"/>
  <c r="D63" i="14"/>
  <c r="D63" i="13"/>
  <c r="D63" i="12"/>
  <c r="DL24" i="16"/>
  <c r="DL25" i="16"/>
  <c r="DL26" i="16"/>
  <c r="DL27" i="16"/>
  <c r="DL28" i="16"/>
  <c r="DL29" i="16"/>
  <c r="DL30" i="16"/>
  <c r="DL31" i="16"/>
  <c r="DL32" i="16"/>
  <c r="DL33" i="16"/>
  <c r="DL34" i="16"/>
  <c r="DL35" i="16"/>
  <c r="DL36" i="16"/>
  <c r="DL37" i="16"/>
  <c r="DL38" i="16"/>
  <c r="DL39" i="16"/>
  <c r="DL40" i="16"/>
  <c r="DL41" i="16"/>
  <c r="DL42" i="16"/>
  <c r="DL43" i="16"/>
  <c r="DL44" i="16"/>
  <c r="DL45" i="16"/>
  <c r="DL46" i="16"/>
  <c r="DL47" i="16"/>
  <c r="DL48" i="16"/>
  <c r="DL49" i="16"/>
  <c r="DL50" i="16"/>
  <c r="DL51" i="16"/>
  <c r="DL52" i="16"/>
  <c r="DL53" i="16"/>
  <c r="DL54" i="16"/>
  <c r="DL55" i="16"/>
  <c r="DL56" i="16"/>
  <c r="DL57" i="16"/>
  <c r="DL58" i="16"/>
  <c r="DL59" i="16"/>
  <c r="DL60" i="16"/>
  <c r="DL61" i="16"/>
  <c r="DL62" i="16"/>
  <c r="DL23" i="16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J40" i="15"/>
  <c r="DJ41" i="15"/>
  <c r="DJ42" i="15"/>
  <c r="DJ43" i="15"/>
  <c r="DJ44" i="15"/>
  <c r="DJ45" i="15"/>
  <c r="DJ46" i="15"/>
  <c r="DJ47" i="15"/>
  <c r="DJ48" i="15"/>
  <c r="DJ49" i="15"/>
  <c r="DJ50" i="15"/>
  <c r="DJ51" i="15"/>
  <c r="DJ52" i="15"/>
  <c r="DJ53" i="15"/>
  <c r="DJ54" i="15"/>
  <c r="DJ55" i="15"/>
  <c r="DJ56" i="15"/>
  <c r="DJ57" i="15"/>
  <c r="DJ58" i="15"/>
  <c r="DJ59" i="15"/>
  <c r="DJ60" i="15"/>
  <c r="DJ61" i="15"/>
  <c r="DJ62" i="15"/>
  <c r="DJ23" i="15"/>
  <c r="DC62" i="14"/>
  <c r="DC61" i="14"/>
  <c r="DC60" i="14"/>
  <c r="DC59" i="14"/>
  <c r="DC58" i="14"/>
  <c r="DC57" i="14"/>
  <c r="DC56" i="14"/>
  <c r="DC55" i="14"/>
  <c r="DC54" i="14"/>
  <c r="DC53" i="14"/>
  <c r="DC52" i="14"/>
  <c r="DC51" i="14"/>
  <c r="DC50" i="14"/>
  <c r="DC49" i="14"/>
  <c r="DC48" i="14"/>
  <c r="DC47" i="14"/>
  <c r="DC46" i="14"/>
  <c r="DC45" i="14"/>
  <c r="DC44" i="14"/>
  <c r="DC43" i="14"/>
  <c r="DC42" i="14"/>
  <c r="DC41" i="14"/>
  <c r="DC40" i="14"/>
  <c r="DC39" i="14"/>
  <c r="DC38" i="14"/>
  <c r="DC37" i="14"/>
  <c r="DC36" i="14"/>
  <c r="DC35" i="14"/>
  <c r="DC34" i="14"/>
  <c r="DC33" i="14"/>
  <c r="DC32" i="14"/>
  <c r="DC31" i="14"/>
  <c r="DC30" i="14"/>
  <c r="DC29" i="14"/>
  <c r="DC28" i="14"/>
  <c r="DC27" i="14"/>
  <c r="DC26" i="14"/>
  <c r="DC25" i="14"/>
  <c r="DC24" i="14"/>
  <c r="DC23" i="14"/>
  <c r="DL24" i="13"/>
  <c r="DL25" i="13"/>
  <c r="DL26" i="13"/>
  <c r="DL27" i="13"/>
  <c r="DL28" i="13"/>
  <c r="DL29" i="13"/>
  <c r="DL30" i="13"/>
  <c r="DL31" i="13"/>
  <c r="DL32" i="13"/>
  <c r="DL33" i="13"/>
  <c r="DL34" i="13"/>
  <c r="DL35" i="13"/>
  <c r="DL36" i="13"/>
  <c r="DL37" i="13"/>
  <c r="DL38" i="13"/>
  <c r="DL39" i="13"/>
  <c r="DL40" i="13"/>
  <c r="DL41" i="13"/>
  <c r="DL42" i="13"/>
  <c r="DL43" i="13"/>
  <c r="DL44" i="13"/>
  <c r="DL45" i="13"/>
  <c r="DL46" i="13"/>
  <c r="DL47" i="13"/>
  <c r="DL48" i="13"/>
  <c r="DL49" i="13"/>
  <c r="DL50" i="13"/>
  <c r="DL51" i="13"/>
  <c r="DL52" i="13"/>
  <c r="DL53" i="13"/>
  <c r="DL54" i="13"/>
  <c r="DL55" i="13"/>
  <c r="DL56" i="13"/>
  <c r="DL57" i="13"/>
  <c r="DL58" i="13"/>
  <c r="DL59" i="13"/>
  <c r="DL60" i="13"/>
  <c r="DL61" i="13"/>
  <c r="DL62" i="13"/>
  <c r="DL23" i="13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36" i="12"/>
  <c r="DI37" i="12"/>
  <c r="DI38" i="12"/>
  <c r="DI39" i="12"/>
  <c r="DI40" i="12"/>
  <c r="DI41" i="12"/>
  <c r="DI42" i="12"/>
  <c r="DI43" i="12"/>
  <c r="DI44" i="12"/>
  <c r="DI45" i="12"/>
  <c r="DI46" i="12"/>
  <c r="DI47" i="12"/>
  <c r="DI48" i="12"/>
  <c r="DI49" i="12"/>
  <c r="DI50" i="12"/>
  <c r="DI51" i="12"/>
  <c r="DI52" i="12"/>
  <c r="DI53" i="12"/>
  <c r="DI54" i="12"/>
  <c r="DI55" i="12"/>
  <c r="DI56" i="12"/>
  <c r="DI57" i="12"/>
  <c r="DI58" i="12"/>
  <c r="DI59" i="12"/>
  <c r="DI60" i="12"/>
  <c r="DI61" i="12"/>
  <c r="DI62" i="12"/>
  <c r="DI23" i="12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G5" i="11"/>
  <c r="G9" i="11"/>
  <c r="G10" i="11"/>
  <c r="G11" i="11"/>
  <c r="G12" i="11"/>
  <c r="G13" i="11"/>
  <c r="G17" i="11"/>
  <c r="G18" i="11"/>
  <c r="G19" i="11"/>
  <c r="G20" i="11"/>
  <c r="G21" i="11"/>
  <c r="G25" i="11"/>
  <c r="G26" i="11"/>
  <c r="G27" i="11"/>
  <c r="G28" i="11"/>
  <c r="G29" i="11"/>
  <c r="G33" i="11"/>
  <c r="G34" i="11"/>
  <c r="G35" i="11"/>
  <c r="G36" i="11"/>
  <c r="G37" i="11"/>
  <c r="G41" i="11"/>
  <c r="G42" i="11"/>
  <c r="G43" i="11"/>
  <c r="E5" i="11"/>
  <c r="E8" i="11"/>
  <c r="E10" i="11"/>
  <c r="E12" i="11"/>
  <c r="E13" i="11"/>
  <c r="E14" i="11"/>
  <c r="E16" i="11"/>
  <c r="E17" i="11"/>
  <c r="E18" i="11"/>
  <c r="E19" i="11"/>
  <c r="E20" i="11"/>
  <c r="E21" i="11"/>
  <c r="E22" i="11"/>
  <c r="E24" i="11"/>
  <c r="E28" i="11"/>
  <c r="E32" i="11"/>
  <c r="E36" i="11"/>
  <c r="E40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" i="11"/>
  <c r="CU25" i="12" l="1"/>
  <c r="CV25" i="12" s="1"/>
  <c r="CU26" i="12"/>
  <c r="CV26" i="12" s="1"/>
  <c r="CU27" i="12"/>
  <c r="CV27" i="12" s="1"/>
  <c r="CU28" i="12"/>
  <c r="CV28" i="12" s="1"/>
  <c r="CU29" i="12"/>
  <c r="CV29" i="12" s="1"/>
  <c r="CU30" i="12"/>
  <c r="CV30" i="12" s="1"/>
  <c r="CU31" i="12"/>
  <c r="CV31" i="12" s="1"/>
  <c r="CU32" i="12"/>
  <c r="CV32" i="12" s="1"/>
  <c r="CU33" i="12"/>
  <c r="CV33" i="12" s="1"/>
  <c r="CU34" i="12"/>
  <c r="CV34" i="12" s="1"/>
  <c r="CU35" i="12"/>
  <c r="CV35" i="12" s="1"/>
  <c r="CU36" i="12"/>
  <c r="CV36" i="12" s="1"/>
  <c r="CU37" i="12"/>
  <c r="CV37" i="12" s="1"/>
  <c r="CU38" i="12"/>
  <c r="CV38" i="12" s="1"/>
  <c r="CU39" i="12"/>
  <c r="CV39" i="12" s="1"/>
  <c r="CU40" i="12"/>
  <c r="CV40" i="12"/>
  <c r="CU41" i="12"/>
  <c r="CV41" i="12" s="1"/>
  <c r="CU42" i="12"/>
  <c r="CV42" i="12" s="1"/>
  <c r="CU43" i="12"/>
  <c r="CV43" i="12" s="1"/>
  <c r="CU44" i="12"/>
  <c r="CV44" i="12" s="1"/>
  <c r="CU45" i="12"/>
  <c r="CV45" i="12" s="1"/>
  <c r="CU46" i="12"/>
  <c r="CV46" i="12" s="1"/>
  <c r="CU47" i="12"/>
  <c r="CV47" i="12" s="1"/>
  <c r="CU48" i="12"/>
  <c r="CV48" i="12" s="1"/>
  <c r="CU49" i="12"/>
  <c r="CV49" i="12" s="1"/>
  <c r="CU50" i="12"/>
  <c r="CV50" i="12" s="1"/>
  <c r="CU51" i="12"/>
  <c r="CV51" i="12" s="1"/>
  <c r="CU52" i="12"/>
  <c r="CV52" i="12" s="1"/>
  <c r="CU53" i="12"/>
  <c r="CV53" i="12" s="1"/>
  <c r="CU54" i="12"/>
  <c r="CV54" i="12" s="1"/>
  <c r="CU55" i="12"/>
  <c r="CV55" i="12" s="1"/>
  <c r="CU56" i="12"/>
  <c r="CV56" i="12" s="1"/>
  <c r="CU57" i="12"/>
  <c r="CV57" i="12" s="1"/>
  <c r="CU58" i="12"/>
  <c r="CV58" i="12" s="1"/>
  <c r="CU59" i="12"/>
  <c r="CV59" i="12" s="1"/>
  <c r="CU60" i="12"/>
  <c r="CV60" i="12" s="1"/>
  <c r="CU61" i="12"/>
  <c r="CV61" i="12" s="1"/>
  <c r="CU62" i="12"/>
  <c r="CV62" i="12" s="1"/>
  <c r="CS25" i="12"/>
  <c r="CT25" i="12" s="1"/>
  <c r="CS26" i="12"/>
  <c r="CT26" i="12" s="1"/>
  <c r="CS27" i="12"/>
  <c r="CT27" i="12" s="1"/>
  <c r="CS28" i="12"/>
  <c r="CT28" i="12" s="1"/>
  <c r="CS29" i="12"/>
  <c r="CT29" i="12" s="1"/>
  <c r="CS30" i="12"/>
  <c r="CT30" i="12" s="1"/>
  <c r="CS31" i="12"/>
  <c r="CT31" i="12" s="1"/>
  <c r="CS32" i="12"/>
  <c r="CT32" i="12" s="1"/>
  <c r="CS33" i="12"/>
  <c r="CT33" i="12" s="1"/>
  <c r="CS34" i="12"/>
  <c r="CT34" i="12"/>
  <c r="CS35" i="12"/>
  <c r="CT35" i="12" s="1"/>
  <c r="CS36" i="12"/>
  <c r="CT36" i="12" s="1"/>
  <c r="CS37" i="12"/>
  <c r="CT37" i="12" s="1"/>
  <c r="CS38" i="12"/>
  <c r="CT38" i="12" s="1"/>
  <c r="CS39" i="12"/>
  <c r="CT39" i="12" s="1"/>
  <c r="CS40" i="12"/>
  <c r="CT40" i="12" s="1"/>
  <c r="CS41" i="12"/>
  <c r="CT41" i="12" s="1"/>
  <c r="CS42" i="12"/>
  <c r="CT42" i="12" s="1"/>
  <c r="CS43" i="12"/>
  <c r="CT43" i="12" s="1"/>
  <c r="CS44" i="12"/>
  <c r="CT44" i="12" s="1"/>
  <c r="CS45" i="12"/>
  <c r="CT45" i="12" s="1"/>
  <c r="CS46" i="12"/>
  <c r="CT46" i="12" s="1"/>
  <c r="CS47" i="12"/>
  <c r="CT47" i="12" s="1"/>
  <c r="CS48" i="12"/>
  <c r="CT48" i="12" s="1"/>
  <c r="CS49" i="12"/>
  <c r="CT49" i="12" s="1"/>
  <c r="CS50" i="12"/>
  <c r="CT50" i="12" s="1"/>
  <c r="CS51" i="12"/>
  <c r="CT51" i="12" s="1"/>
  <c r="CS52" i="12"/>
  <c r="CT52" i="12" s="1"/>
  <c r="CS53" i="12"/>
  <c r="CT53" i="12" s="1"/>
  <c r="CS54" i="12"/>
  <c r="CT54" i="12" s="1"/>
  <c r="CS55" i="12"/>
  <c r="CT55" i="12" s="1"/>
  <c r="CS56" i="12"/>
  <c r="CT56" i="12" s="1"/>
  <c r="CS57" i="12"/>
  <c r="CT57" i="12" s="1"/>
  <c r="CS58" i="12"/>
  <c r="CT58" i="12" s="1"/>
  <c r="CS59" i="12"/>
  <c r="CT59" i="12" s="1"/>
  <c r="CS60" i="12"/>
  <c r="CT60" i="12" s="1"/>
  <c r="CS61" i="12"/>
  <c r="CT61" i="12" s="1"/>
  <c r="CS62" i="12"/>
  <c r="CT62" i="12" s="1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N25" i="12"/>
  <c r="CO25" i="12"/>
  <c r="CP25" i="12" s="1"/>
  <c r="CN26" i="12"/>
  <c r="CO26" i="12"/>
  <c r="CP26" i="12" s="1"/>
  <c r="CN27" i="12"/>
  <c r="CO27" i="12"/>
  <c r="CP27" i="12"/>
  <c r="CN28" i="12"/>
  <c r="CO28" i="12"/>
  <c r="CP28" i="12"/>
  <c r="CN29" i="12"/>
  <c r="CO29" i="12"/>
  <c r="CP29" i="12" s="1"/>
  <c r="CN30" i="12"/>
  <c r="CO30" i="12"/>
  <c r="CP30" i="12" s="1"/>
  <c r="CN31" i="12"/>
  <c r="CO31" i="12"/>
  <c r="CP31" i="12"/>
  <c r="CN32" i="12"/>
  <c r="CO32" i="12"/>
  <c r="CP32" i="12" s="1"/>
  <c r="CN33" i="12"/>
  <c r="CO33" i="12"/>
  <c r="CP33" i="12" s="1"/>
  <c r="CN34" i="12"/>
  <c r="CO34" i="12"/>
  <c r="CP34" i="12" s="1"/>
  <c r="CN35" i="12"/>
  <c r="CO35" i="12"/>
  <c r="CP35" i="12" s="1"/>
  <c r="CN36" i="12"/>
  <c r="CO36" i="12"/>
  <c r="CP36" i="12" s="1"/>
  <c r="CN37" i="12"/>
  <c r="CO37" i="12"/>
  <c r="CP37" i="12" s="1"/>
  <c r="CN38" i="12"/>
  <c r="CO38" i="12"/>
  <c r="CP38" i="12" s="1"/>
  <c r="CN39" i="12"/>
  <c r="CO39" i="12"/>
  <c r="CP39" i="12" s="1"/>
  <c r="CN40" i="12"/>
  <c r="CO40" i="12"/>
  <c r="CP40" i="12"/>
  <c r="CN41" i="12"/>
  <c r="CO41" i="12"/>
  <c r="CP41" i="12"/>
  <c r="CN42" i="12"/>
  <c r="CO42" i="12"/>
  <c r="CP42" i="12" s="1"/>
  <c r="CN43" i="12"/>
  <c r="CO43" i="12"/>
  <c r="CP43" i="12"/>
  <c r="CN44" i="12"/>
  <c r="CO44" i="12"/>
  <c r="CP44" i="12" s="1"/>
  <c r="CN45" i="12"/>
  <c r="CO45" i="12"/>
  <c r="CP45" i="12" s="1"/>
  <c r="CN46" i="12"/>
  <c r="CO46" i="12"/>
  <c r="CP46" i="12" s="1"/>
  <c r="CN47" i="12"/>
  <c r="CO47" i="12"/>
  <c r="CP47" i="12" s="1"/>
  <c r="CN48" i="12"/>
  <c r="CO48" i="12"/>
  <c r="CP48" i="12" s="1"/>
  <c r="CN49" i="12"/>
  <c r="CO49" i="12"/>
  <c r="CP49" i="12" s="1"/>
  <c r="CN50" i="12"/>
  <c r="CO50" i="12"/>
  <c r="CP50" i="12"/>
  <c r="CN51" i="12"/>
  <c r="CO51" i="12"/>
  <c r="CP51" i="12"/>
  <c r="CN52" i="12"/>
  <c r="CO52" i="12"/>
  <c r="CP52" i="12" s="1"/>
  <c r="CN53" i="12"/>
  <c r="CO53" i="12"/>
  <c r="CP53" i="12" s="1"/>
  <c r="CN54" i="12"/>
  <c r="CO54" i="12"/>
  <c r="CP54" i="12" s="1"/>
  <c r="CN55" i="12"/>
  <c r="CO55" i="12"/>
  <c r="CP55" i="12" s="1"/>
  <c r="CN56" i="12"/>
  <c r="CO56" i="12"/>
  <c r="CP56" i="12" s="1"/>
  <c r="CN57" i="12"/>
  <c r="CO57" i="12"/>
  <c r="CP57" i="12"/>
  <c r="CN58" i="12"/>
  <c r="CO58" i="12"/>
  <c r="CP58" i="12" s="1"/>
  <c r="CN59" i="12"/>
  <c r="CO59" i="12"/>
  <c r="CP59" i="12" s="1"/>
  <c r="CN60" i="12"/>
  <c r="CO60" i="12"/>
  <c r="CP60" i="12" s="1"/>
  <c r="CN61" i="12"/>
  <c r="CO61" i="12"/>
  <c r="CP61" i="12" s="1"/>
  <c r="CN62" i="12"/>
  <c r="CO62" i="12"/>
  <c r="CP62" i="12" s="1"/>
  <c r="CI25" i="12"/>
  <c r="CJ25" i="12" s="1"/>
  <c r="CK25" i="12"/>
  <c r="CL25" i="12" s="1"/>
  <c r="CI26" i="12"/>
  <c r="CJ26" i="12" s="1"/>
  <c r="CK26" i="12"/>
  <c r="CL26" i="12" s="1"/>
  <c r="CI27" i="12"/>
  <c r="CJ27" i="12" s="1"/>
  <c r="CK27" i="12"/>
  <c r="CL27" i="12" s="1"/>
  <c r="CI28" i="12"/>
  <c r="CJ28" i="12" s="1"/>
  <c r="CK28" i="12"/>
  <c r="CL28" i="12" s="1"/>
  <c r="CI29" i="12"/>
  <c r="CJ29" i="12" s="1"/>
  <c r="CK29" i="12"/>
  <c r="CL29" i="12" s="1"/>
  <c r="CI30" i="12"/>
  <c r="CJ30" i="12" s="1"/>
  <c r="CK30" i="12"/>
  <c r="CL30" i="12" s="1"/>
  <c r="CI31" i="12"/>
  <c r="CJ31" i="12" s="1"/>
  <c r="CK31" i="12"/>
  <c r="CL31" i="12" s="1"/>
  <c r="CI32" i="12"/>
  <c r="CJ32" i="12" s="1"/>
  <c r="CK32" i="12"/>
  <c r="CL32" i="12" s="1"/>
  <c r="CI33" i="12"/>
  <c r="CJ33" i="12" s="1"/>
  <c r="CK33" i="12"/>
  <c r="CL33" i="12" s="1"/>
  <c r="CI34" i="12"/>
  <c r="CJ34" i="12" s="1"/>
  <c r="CK34" i="12"/>
  <c r="CL34" i="12"/>
  <c r="CI35" i="12"/>
  <c r="CJ35" i="12" s="1"/>
  <c r="CK35" i="12"/>
  <c r="CL35" i="12" s="1"/>
  <c r="CI36" i="12"/>
  <c r="CJ36" i="12" s="1"/>
  <c r="CK36" i="12"/>
  <c r="CL36" i="12" s="1"/>
  <c r="CI37" i="12"/>
  <c r="CJ37" i="12" s="1"/>
  <c r="CK37" i="12"/>
  <c r="CL37" i="12" s="1"/>
  <c r="CI38" i="12"/>
  <c r="CJ38" i="12" s="1"/>
  <c r="CK38" i="12"/>
  <c r="CL38" i="12" s="1"/>
  <c r="CI39" i="12"/>
  <c r="CJ39" i="12" s="1"/>
  <c r="CK39" i="12"/>
  <c r="CL39" i="12" s="1"/>
  <c r="CI40" i="12"/>
  <c r="CJ40" i="12" s="1"/>
  <c r="CK40" i="12"/>
  <c r="CL40" i="12" s="1"/>
  <c r="CI41" i="12"/>
  <c r="CJ41" i="12" s="1"/>
  <c r="CK41" i="12"/>
  <c r="CL41" i="12" s="1"/>
  <c r="CI42" i="12"/>
  <c r="CJ42" i="12" s="1"/>
  <c r="CK42" i="12"/>
  <c r="CL42" i="12" s="1"/>
  <c r="CI43" i="12"/>
  <c r="CJ43" i="12" s="1"/>
  <c r="CK43" i="12"/>
  <c r="CL43" i="12" s="1"/>
  <c r="CI44" i="12"/>
  <c r="CJ44" i="12" s="1"/>
  <c r="CK44" i="12"/>
  <c r="CL44" i="12" s="1"/>
  <c r="CI45" i="12"/>
  <c r="CJ45" i="12" s="1"/>
  <c r="CK45" i="12"/>
  <c r="CL45" i="12" s="1"/>
  <c r="CI46" i="12"/>
  <c r="CJ46" i="12" s="1"/>
  <c r="CK46" i="12"/>
  <c r="CL46" i="12" s="1"/>
  <c r="CI47" i="12"/>
  <c r="CJ47" i="12" s="1"/>
  <c r="CK47" i="12"/>
  <c r="CL47" i="12" s="1"/>
  <c r="CI48" i="12"/>
  <c r="CJ48" i="12" s="1"/>
  <c r="CK48" i="12"/>
  <c r="CL48" i="12" s="1"/>
  <c r="CI49" i="12"/>
  <c r="CJ49" i="12" s="1"/>
  <c r="CK49" i="12"/>
  <c r="CL49" i="12" s="1"/>
  <c r="CI50" i="12"/>
  <c r="CJ50" i="12" s="1"/>
  <c r="CK50" i="12"/>
  <c r="CL50" i="12"/>
  <c r="CI51" i="12"/>
  <c r="CJ51" i="12" s="1"/>
  <c r="CK51" i="12"/>
  <c r="CL51" i="12" s="1"/>
  <c r="CI52" i="12"/>
  <c r="CJ52" i="12" s="1"/>
  <c r="CK52" i="12"/>
  <c r="CL52" i="12"/>
  <c r="CI53" i="12"/>
  <c r="CJ53" i="12" s="1"/>
  <c r="CK53" i="12"/>
  <c r="CL53" i="12" s="1"/>
  <c r="CI54" i="12"/>
  <c r="CJ54" i="12" s="1"/>
  <c r="CK54" i="12"/>
  <c r="CL54" i="12"/>
  <c r="CI55" i="12"/>
  <c r="CJ55" i="12" s="1"/>
  <c r="CK55" i="12"/>
  <c r="CL55" i="12" s="1"/>
  <c r="CI56" i="12"/>
  <c r="CJ56" i="12" s="1"/>
  <c r="CK56" i="12"/>
  <c r="CL56" i="12" s="1"/>
  <c r="CI57" i="12"/>
  <c r="CJ57" i="12" s="1"/>
  <c r="CK57" i="12"/>
  <c r="CL57" i="12" s="1"/>
  <c r="CI58" i="12"/>
  <c r="CJ58" i="12" s="1"/>
  <c r="CK58" i="12"/>
  <c r="CL58" i="12" s="1"/>
  <c r="CI59" i="12"/>
  <c r="CJ59" i="12" s="1"/>
  <c r="CK59" i="12"/>
  <c r="CL59" i="12" s="1"/>
  <c r="CI60" i="12"/>
  <c r="CJ60" i="12" s="1"/>
  <c r="CK60" i="12"/>
  <c r="CL60" i="12" s="1"/>
  <c r="CI61" i="12"/>
  <c r="CJ61" i="12" s="1"/>
  <c r="CK61" i="12"/>
  <c r="CL61" i="12" s="1"/>
  <c r="CI62" i="12"/>
  <c r="CJ62" i="12" s="1"/>
  <c r="CK62" i="12"/>
  <c r="CL62" i="12" s="1"/>
  <c r="CE25" i="12"/>
  <c r="CF25" i="12" s="1"/>
  <c r="CG25" i="12"/>
  <c r="CH25" i="12" s="1"/>
  <c r="CE26" i="12"/>
  <c r="CF26" i="12" s="1"/>
  <c r="CG26" i="12"/>
  <c r="CH26" i="12" s="1"/>
  <c r="CE27" i="12"/>
  <c r="CF27" i="12" s="1"/>
  <c r="CG27" i="12"/>
  <c r="CH27" i="12" s="1"/>
  <c r="CE28" i="12"/>
  <c r="CF28" i="12" s="1"/>
  <c r="CG28" i="12"/>
  <c r="CH28" i="12" s="1"/>
  <c r="CE29" i="12"/>
  <c r="CF29" i="12" s="1"/>
  <c r="CG29" i="12"/>
  <c r="CH29" i="12" s="1"/>
  <c r="CE30" i="12"/>
  <c r="CF30" i="12" s="1"/>
  <c r="CG30" i="12"/>
  <c r="CH30" i="12" s="1"/>
  <c r="CE31" i="12"/>
  <c r="CF31" i="12"/>
  <c r="CG31" i="12"/>
  <c r="CH31" i="12" s="1"/>
  <c r="CE32" i="12"/>
  <c r="CF32" i="12" s="1"/>
  <c r="CG32" i="12"/>
  <c r="CH32" i="12" s="1"/>
  <c r="CE33" i="12"/>
  <c r="CF33" i="12" s="1"/>
  <c r="CG33" i="12"/>
  <c r="CH33" i="12" s="1"/>
  <c r="CE34" i="12"/>
  <c r="CF34" i="12" s="1"/>
  <c r="CG34" i="12"/>
  <c r="CH34" i="12" s="1"/>
  <c r="CE35" i="12"/>
  <c r="CF35" i="12" s="1"/>
  <c r="CG35" i="12"/>
  <c r="CH35" i="12" s="1"/>
  <c r="CE36" i="12"/>
  <c r="CF36" i="12" s="1"/>
  <c r="CG36" i="12"/>
  <c r="CH36" i="12" s="1"/>
  <c r="CE37" i="12"/>
  <c r="CF37" i="12"/>
  <c r="CG37" i="12"/>
  <c r="CH37" i="12" s="1"/>
  <c r="CE38" i="12"/>
  <c r="CF38" i="12" s="1"/>
  <c r="CG38" i="12"/>
  <c r="CH38" i="12" s="1"/>
  <c r="CE39" i="12"/>
  <c r="CF39" i="12" s="1"/>
  <c r="CG39" i="12"/>
  <c r="CH39" i="12" s="1"/>
  <c r="CE40" i="12"/>
  <c r="CF40" i="12" s="1"/>
  <c r="CG40" i="12"/>
  <c r="CH40" i="12" s="1"/>
  <c r="CE41" i="12"/>
  <c r="CF41" i="12" s="1"/>
  <c r="CG41" i="12"/>
  <c r="CH41" i="12" s="1"/>
  <c r="CE42" i="12"/>
  <c r="CF42" i="12" s="1"/>
  <c r="CG42" i="12"/>
  <c r="CH42" i="12"/>
  <c r="CE43" i="12"/>
  <c r="CF43" i="12" s="1"/>
  <c r="CG43" i="12"/>
  <c r="CH43" i="12" s="1"/>
  <c r="CE44" i="12"/>
  <c r="CF44" i="12" s="1"/>
  <c r="CG44" i="12"/>
  <c r="CH44" i="12" s="1"/>
  <c r="CE45" i="12"/>
  <c r="CF45" i="12" s="1"/>
  <c r="CG45" i="12"/>
  <c r="CH45" i="12" s="1"/>
  <c r="CE46" i="12"/>
  <c r="CF46" i="12" s="1"/>
  <c r="CG46" i="12"/>
  <c r="CH46" i="12"/>
  <c r="CE47" i="12"/>
  <c r="CF47" i="12"/>
  <c r="CG47" i="12"/>
  <c r="CH47" i="12" s="1"/>
  <c r="CE48" i="12"/>
  <c r="CF48" i="12" s="1"/>
  <c r="CG48" i="12"/>
  <c r="CH48" i="12" s="1"/>
  <c r="CE49" i="12"/>
  <c r="CF49" i="12" s="1"/>
  <c r="CG49" i="12"/>
  <c r="CH49" i="12" s="1"/>
  <c r="CE50" i="12"/>
  <c r="CF50" i="12" s="1"/>
  <c r="CG50" i="12"/>
  <c r="CH50" i="12" s="1"/>
  <c r="CE51" i="12"/>
  <c r="CF51" i="12" s="1"/>
  <c r="CG51" i="12"/>
  <c r="CH51" i="12" s="1"/>
  <c r="CE52" i="12"/>
  <c r="CF52" i="12" s="1"/>
  <c r="CG52" i="12"/>
  <c r="CH52" i="12" s="1"/>
  <c r="CE53" i="12"/>
  <c r="CF53" i="12" s="1"/>
  <c r="CG53" i="12"/>
  <c r="CH53" i="12" s="1"/>
  <c r="CE54" i="12"/>
  <c r="CF54" i="12" s="1"/>
  <c r="CG54" i="12"/>
  <c r="CH54" i="12"/>
  <c r="CE55" i="12"/>
  <c r="CF55" i="12" s="1"/>
  <c r="CG55" i="12"/>
  <c r="CH55" i="12" s="1"/>
  <c r="CE56" i="12"/>
  <c r="CF56" i="12" s="1"/>
  <c r="CG56" i="12"/>
  <c r="CH56" i="12" s="1"/>
  <c r="CE57" i="12"/>
  <c r="CF57" i="12" s="1"/>
  <c r="CG57" i="12"/>
  <c r="CH57" i="12" s="1"/>
  <c r="CE58" i="12"/>
  <c r="CF58" i="12" s="1"/>
  <c r="CG58" i="12"/>
  <c r="CH58" i="12" s="1"/>
  <c r="CE59" i="12"/>
  <c r="CF59" i="12" s="1"/>
  <c r="CG59" i="12"/>
  <c r="CH59" i="12" s="1"/>
  <c r="CE60" i="12"/>
  <c r="CF60" i="12" s="1"/>
  <c r="CG60" i="12"/>
  <c r="CH60" i="12"/>
  <c r="CE61" i="12"/>
  <c r="CF61" i="12" s="1"/>
  <c r="CG61" i="12"/>
  <c r="CH61" i="12" s="1"/>
  <c r="CE62" i="12"/>
  <c r="CF62" i="12" s="1"/>
  <c r="CG62" i="12"/>
  <c r="CH62" i="12" s="1"/>
  <c r="CA25" i="12"/>
  <c r="CB25" i="12" s="1"/>
  <c r="CC25" i="12"/>
  <c r="CD25" i="12" s="1"/>
  <c r="CA26" i="12"/>
  <c r="CB26" i="12" s="1"/>
  <c r="CC26" i="12"/>
  <c r="CD26" i="12" s="1"/>
  <c r="CA27" i="12"/>
  <c r="CB27" i="12" s="1"/>
  <c r="CC27" i="12"/>
  <c r="CD27" i="12" s="1"/>
  <c r="CA28" i="12"/>
  <c r="CB28" i="12" s="1"/>
  <c r="CC28" i="12"/>
  <c r="CD28" i="12"/>
  <c r="CA29" i="12"/>
  <c r="CB29" i="12" s="1"/>
  <c r="CC29" i="12"/>
  <c r="CD29" i="12" s="1"/>
  <c r="CA30" i="12"/>
  <c r="CB30" i="12" s="1"/>
  <c r="CC30" i="12"/>
  <c r="CD30" i="12" s="1"/>
  <c r="CA31" i="12"/>
  <c r="CB31" i="12" s="1"/>
  <c r="CC31" i="12"/>
  <c r="CD31" i="12" s="1"/>
  <c r="CA32" i="12"/>
  <c r="CB32" i="12" s="1"/>
  <c r="CC32" i="12"/>
  <c r="CD32" i="12" s="1"/>
  <c r="CA33" i="12"/>
  <c r="CB33" i="12" s="1"/>
  <c r="CC33" i="12"/>
  <c r="CD33" i="12" s="1"/>
  <c r="CA34" i="12"/>
  <c r="CB34" i="12" s="1"/>
  <c r="CC34" i="12"/>
  <c r="CD34" i="12" s="1"/>
  <c r="CA35" i="12"/>
  <c r="CB35" i="12" s="1"/>
  <c r="CC35" i="12"/>
  <c r="CD35" i="12" s="1"/>
  <c r="CA36" i="12"/>
  <c r="CB36" i="12" s="1"/>
  <c r="CC36" i="12"/>
  <c r="CD36" i="12"/>
  <c r="CA37" i="12"/>
  <c r="CB37" i="12" s="1"/>
  <c r="CC37" i="12"/>
  <c r="CD37" i="12" s="1"/>
  <c r="CA38" i="12"/>
  <c r="CB38" i="12" s="1"/>
  <c r="CC38" i="12"/>
  <c r="CD38" i="12" s="1"/>
  <c r="CA39" i="12"/>
  <c r="CB39" i="12" s="1"/>
  <c r="CC39" i="12"/>
  <c r="CD39" i="12" s="1"/>
  <c r="CA40" i="12"/>
  <c r="CB40" i="12" s="1"/>
  <c r="CC40" i="12"/>
  <c r="CD40" i="12" s="1"/>
  <c r="CA41" i="12"/>
  <c r="CB41" i="12" s="1"/>
  <c r="CC41" i="12"/>
  <c r="CD41" i="12" s="1"/>
  <c r="CA42" i="12"/>
  <c r="CB42" i="12" s="1"/>
  <c r="CC42" i="12"/>
  <c r="CD42" i="12" s="1"/>
  <c r="CA43" i="12"/>
  <c r="CB43" i="12" s="1"/>
  <c r="CC43" i="12"/>
  <c r="CD43" i="12" s="1"/>
  <c r="CA44" i="12"/>
  <c r="CB44" i="12" s="1"/>
  <c r="CC44" i="12"/>
  <c r="CD44" i="12" s="1"/>
  <c r="CA45" i="12"/>
  <c r="CB45" i="12" s="1"/>
  <c r="CC45" i="12"/>
  <c r="CD45" i="12" s="1"/>
  <c r="CA46" i="12"/>
  <c r="CB46" i="12" s="1"/>
  <c r="CC46" i="12"/>
  <c r="CD46" i="12" s="1"/>
  <c r="CA47" i="12"/>
  <c r="CB47" i="12" s="1"/>
  <c r="CC47" i="12"/>
  <c r="CD47" i="12" s="1"/>
  <c r="CA48" i="12"/>
  <c r="CB48" i="12" s="1"/>
  <c r="CC48" i="12"/>
  <c r="CD48" i="12" s="1"/>
  <c r="CA49" i="12"/>
  <c r="CB49" i="12" s="1"/>
  <c r="CC49" i="12"/>
  <c r="CD49" i="12" s="1"/>
  <c r="CA50" i="12"/>
  <c r="CB50" i="12" s="1"/>
  <c r="CC50" i="12"/>
  <c r="CD50" i="12" s="1"/>
  <c r="CA51" i="12"/>
  <c r="CB51" i="12" s="1"/>
  <c r="CC51" i="12"/>
  <c r="CD51" i="12" s="1"/>
  <c r="CA52" i="12"/>
  <c r="CB52" i="12" s="1"/>
  <c r="CC52" i="12"/>
  <c r="CD52" i="12"/>
  <c r="CA53" i="12"/>
  <c r="CB53" i="12" s="1"/>
  <c r="CC53" i="12"/>
  <c r="CD53" i="12" s="1"/>
  <c r="CA54" i="12"/>
  <c r="CB54" i="12" s="1"/>
  <c r="CC54" i="12"/>
  <c r="CD54" i="12"/>
  <c r="CA55" i="12"/>
  <c r="CB55" i="12" s="1"/>
  <c r="CC55" i="12"/>
  <c r="CD55" i="12" s="1"/>
  <c r="CA56" i="12"/>
  <c r="CB56" i="12" s="1"/>
  <c r="CC56" i="12"/>
  <c r="CD56" i="12" s="1"/>
  <c r="CA57" i="12"/>
  <c r="CB57" i="12" s="1"/>
  <c r="CC57" i="12"/>
  <c r="CD57" i="12" s="1"/>
  <c r="CA58" i="12"/>
  <c r="CB58" i="12" s="1"/>
  <c r="CC58" i="12"/>
  <c r="CD58" i="12" s="1"/>
  <c r="CA59" i="12"/>
  <c r="CB59" i="12" s="1"/>
  <c r="CC59" i="12"/>
  <c r="CD59" i="12" s="1"/>
  <c r="CA60" i="12"/>
  <c r="CB60" i="12" s="1"/>
  <c r="CC60" i="12"/>
  <c r="CD60" i="12"/>
  <c r="CA61" i="12"/>
  <c r="CB61" i="12" s="1"/>
  <c r="CC61" i="12"/>
  <c r="CD61" i="12" s="1"/>
  <c r="CA62" i="12"/>
  <c r="CB62" i="12" s="1"/>
  <c r="CC62" i="12"/>
  <c r="CD62" i="12" s="1"/>
  <c r="BW25" i="12"/>
  <c r="BX25" i="12" s="1"/>
  <c r="BY25" i="12"/>
  <c r="BZ25" i="12" s="1"/>
  <c r="BW26" i="12"/>
  <c r="BX26" i="12" s="1"/>
  <c r="BY26" i="12"/>
  <c r="BZ26" i="12" s="1"/>
  <c r="BW27" i="12"/>
  <c r="BX27" i="12" s="1"/>
  <c r="BY27" i="12"/>
  <c r="BZ27" i="12" s="1"/>
  <c r="BW28" i="12"/>
  <c r="BX28" i="12" s="1"/>
  <c r="BY28" i="12"/>
  <c r="BZ28" i="12" s="1"/>
  <c r="BW29" i="12"/>
  <c r="BX29" i="12" s="1"/>
  <c r="BY29" i="12"/>
  <c r="BZ29" i="12" s="1"/>
  <c r="BW30" i="12"/>
  <c r="BX30" i="12" s="1"/>
  <c r="BY30" i="12"/>
  <c r="BZ30" i="12" s="1"/>
  <c r="BW31" i="12"/>
  <c r="BX31" i="12" s="1"/>
  <c r="BY31" i="12"/>
  <c r="BZ31" i="12" s="1"/>
  <c r="BW32" i="12"/>
  <c r="BX32" i="12" s="1"/>
  <c r="BY32" i="12"/>
  <c r="BZ32" i="12"/>
  <c r="BW33" i="12"/>
  <c r="BX33" i="12" s="1"/>
  <c r="BY33" i="12"/>
  <c r="BZ33" i="12" s="1"/>
  <c r="BW34" i="12"/>
  <c r="BX34" i="12" s="1"/>
  <c r="BY34" i="12"/>
  <c r="BZ34" i="12" s="1"/>
  <c r="BW35" i="12"/>
  <c r="BX35" i="12" s="1"/>
  <c r="BY35" i="12"/>
  <c r="BZ35" i="12" s="1"/>
  <c r="BW36" i="12"/>
  <c r="BX36" i="12" s="1"/>
  <c r="BY36" i="12"/>
  <c r="BZ36" i="12" s="1"/>
  <c r="BW37" i="12"/>
  <c r="BX37" i="12" s="1"/>
  <c r="BY37" i="12"/>
  <c r="BZ37" i="12" s="1"/>
  <c r="BW38" i="12"/>
  <c r="BX38" i="12" s="1"/>
  <c r="BY38" i="12"/>
  <c r="BZ38" i="12"/>
  <c r="BW39" i="12"/>
  <c r="BX39" i="12" s="1"/>
  <c r="BY39" i="12"/>
  <c r="BZ39" i="12" s="1"/>
  <c r="BW40" i="12"/>
  <c r="BX40" i="12" s="1"/>
  <c r="BY40" i="12"/>
  <c r="BZ40" i="12" s="1"/>
  <c r="BW41" i="12"/>
  <c r="BX41" i="12" s="1"/>
  <c r="BY41" i="12"/>
  <c r="BZ41" i="12" s="1"/>
  <c r="BW42" i="12"/>
  <c r="BX42" i="12" s="1"/>
  <c r="BY42" i="12"/>
  <c r="BZ42" i="12" s="1"/>
  <c r="BW43" i="12"/>
  <c r="BX43" i="12" s="1"/>
  <c r="BY43" i="12"/>
  <c r="BZ43" i="12" s="1"/>
  <c r="BW44" i="12"/>
  <c r="BX44" i="12" s="1"/>
  <c r="BY44" i="12"/>
  <c r="BZ44" i="12" s="1"/>
  <c r="BW45" i="12"/>
  <c r="BX45" i="12" s="1"/>
  <c r="BY45" i="12"/>
  <c r="BZ45" i="12" s="1"/>
  <c r="BW46" i="12"/>
  <c r="BX46" i="12" s="1"/>
  <c r="BY46" i="12"/>
  <c r="BZ46" i="12"/>
  <c r="BW47" i="12"/>
  <c r="BX47" i="12" s="1"/>
  <c r="BY47" i="12"/>
  <c r="BZ47" i="12" s="1"/>
  <c r="BW48" i="12"/>
  <c r="BX48" i="12" s="1"/>
  <c r="BY48" i="12"/>
  <c r="BZ48" i="12" s="1"/>
  <c r="BW49" i="12"/>
  <c r="BX49" i="12" s="1"/>
  <c r="BY49" i="12"/>
  <c r="BZ49" i="12"/>
  <c r="BW50" i="12"/>
  <c r="BX50" i="12" s="1"/>
  <c r="BY50" i="12"/>
  <c r="BZ50" i="12" s="1"/>
  <c r="BW51" i="12"/>
  <c r="BX51" i="12" s="1"/>
  <c r="BY51" i="12"/>
  <c r="BZ51" i="12" s="1"/>
  <c r="BW52" i="12"/>
  <c r="BX52" i="12" s="1"/>
  <c r="BY52" i="12"/>
  <c r="BZ52" i="12" s="1"/>
  <c r="BW53" i="12"/>
  <c r="BX53" i="12" s="1"/>
  <c r="BY53" i="12"/>
  <c r="BZ53" i="12" s="1"/>
  <c r="BW54" i="12"/>
  <c r="BX54" i="12" s="1"/>
  <c r="BY54" i="12"/>
  <c r="BZ54" i="12"/>
  <c r="BW55" i="12"/>
  <c r="BX55" i="12" s="1"/>
  <c r="BY55" i="12"/>
  <c r="BZ55" i="12" s="1"/>
  <c r="BW56" i="12"/>
  <c r="BX56" i="12" s="1"/>
  <c r="BY56" i="12"/>
  <c r="BZ56" i="12" s="1"/>
  <c r="BW57" i="12"/>
  <c r="BX57" i="12" s="1"/>
  <c r="BY57" i="12"/>
  <c r="BZ57" i="12" s="1"/>
  <c r="BW58" i="12"/>
  <c r="BX58" i="12" s="1"/>
  <c r="BY58" i="12"/>
  <c r="BZ58" i="12" s="1"/>
  <c r="BW59" i="12"/>
  <c r="BX59" i="12" s="1"/>
  <c r="BY59" i="12"/>
  <c r="BZ59" i="12" s="1"/>
  <c r="BW60" i="12"/>
  <c r="BX60" i="12" s="1"/>
  <c r="BY60" i="12"/>
  <c r="BZ60" i="12" s="1"/>
  <c r="BW61" i="12"/>
  <c r="BX61" i="12" s="1"/>
  <c r="BY61" i="12"/>
  <c r="BZ61" i="12" s="1"/>
  <c r="BW62" i="12"/>
  <c r="BX62" i="12" s="1"/>
  <c r="BY62" i="12"/>
  <c r="BZ62" i="12" s="1"/>
  <c r="CU24" i="12"/>
  <c r="CV24" i="12" s="1"/>
  <c r="CU23" i="12"/>
  <c r="CV23" i="12" s="1"/>
  <c r="CS24" i="12"/>
  <c r="CT24" i="12" s="1"/>
  <c r="CS23" i="12"/>
  <c r="CT23" i="12" s="1"/>
  <c r="CR24" i="12"/>
  <c r="CR23" i="12"/>
  <c r="CO24" i="12"/>
  <c r="CP24" i="12" s="1"/>
  <c r="CP23" i="12"/>
  <c r="CN24" i="12"/>
  <c r="CN23" i="12"/>
  <c r="CK24" i="12"/>
  <c r="CL24" i="12" s="1"/>
  <c r="CK23" i="12"/>
  <c r="CL23" i="12" s="1"/>
  <c r="CI24" i="12"/>
  <c r="CJ24" i="12" s="1"/>
  <c r="CI23" i="12"/>
  <c r="CJ23" i="12" s="1"/>
  <c r="CG24" i="12"/>
  <c r="CH24" i="12" s="1"/>
  <c r="CG23" i="12"/>
  <c r="CH23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Y24" i="12"/>
  <c r="BZ24" i="12" s="1"/>
  <c r="BY23" i="12"/>
  <c r="BZ23" i="12" s="1"/>
  <c r="BW24" i="12"/>
  <c r="BX24" i="12" s="1"/>
  <c r="BW23" i="12"/>
  <c r="BX23" i="12" s="1"/>
  <c r="BH31" i="12"/>
  <c r="BV31" i="12" s="1"/>
  <c r="BE31" i="12"/>
  <c r="BS31" i="12" s="1"/>
  <c r="BC25" i="12"/>
  <c r="BQ25" i="12" s="1"/>
  <c r="BC26" i="12"/>
  <c r="BC27" i="12"/>
  <c r="BQ27" i="12" s="1"/>
  <c r="BQ28" i="12"/>
  <c r="BC29" i="12"/>
  <c r="BC30" i="12"/>
  <c r="BQ30" i="12" s="1"/>
  <c r="BC31" i="12"/>
  <c r="BQ31" i="12" s="1"/>
  <c r="BC32" i="12"/>
  <c r="BC33" i="12"/>
  <c r="BC34" i="12"/>
  <c r="BQ34" i="12" s="1"/>
  <c r="BC35" i="12"/>
  <c r="BQ35" i="12" s="1"/>
  <c r="BC36" i="12"/>
  <c r="BQ36" i="12" s="1"/>
  <c r="BC37" i="12"/>
  <c r="BQ37" i="12" s="1"/>
  <c r="BC38" i="12"/>
  <c r="BQ38" i="12" s="1"/>
  <c r="BC39" i="12"/>
  <c r="BQ39" i="12" s="1"/>
  <c r="BC40" i="12"/>
  <c r="BC41" i="12"/>
  <c r="BQ41" i="12" s="1"/>
  <c r="BC42" i="12"/>
  <c r="BQ42" i="12" s="1"/>
  <c r="BC43" i="12"/>
  <c r="BC44" i="12"/>
  <c r="BQ44" i="12" s="1"/>
  <c r="BC45" i="12"/>
  <c r="BQ45" i="12" s="1"/>
  <c r="BC46" i="12"/>
  <c r="BC47" i="12"/>
  <c r="BC48" i="12"/>
  <c r="BC49" i="12"/>
  <c r="BC50" i="12"/>
  <c r="BC51" i="12"/>
  <c r="BC52" i="12"/>
  <c r="BQ52" i="12" s="1"/>
  <c r="BC53" i="12"/>
  <c r="BC54" i="12"/>
  <c r="BQ54" i="12" s="1"/>
  <c r="BC55" i="12"/>
  <c r="BC56" i="12"/>
  <c r="BC57" i="12"/>
  <c r="BQ57" i="12" s="1"/>
  <c r="BC58" i="12"/>
  <c r="BQ58" i="12" s="1"/>
  <c r="BC59" i="12"/>
  <c r="BC60" i="12"/>
  <c r="BC61" i="12"/>
  <c r="BC62" i="12"/>
  <c r="BQ62" i="12" s="1"/>
  <c r="AV63" i="12"/>
  <c r="AV64" i="12" s="1"/>
  <c r="AW63" i="12"/>
  <c r="AW64" i="12" s="1"/>
  <c r="BE25" i="12"/>
  <c r="BS25" i="12" s="1"/>
  <c r="BT25" i="12"/>
  <c r="BH25" i="12"/>
  <c r="BV25" i="12" s="1"/>
  <c r="BE26" i="12"/>
  <c r="BS26" i="12" s="1"/>
  <c r="BT26" i="12"/>
  <c r="BH26" i="12"/>
  <c r="BE27" i="12"/>
  <c r="BS27" i="12" s="1"/>
  <c r="BU27" i="12"/>
  <c r="BH27" i="12"/>
  <c r="BE28" i="12"/>
  <c r="BS28" i="12" s="1"/>
  <c r="BU28" i="12"/>
  <c r="BH28" i="12"/>
  <c r="BE29" i="12"/>
  <c r="BS29" i="12" s="1"/>
  <c r="BT29" i="12"/>
  <c r="BH29" i="12"/>
  <c r="BV29" i="12" s="1"/>
  <c r="BE30" i="12"/>
  <c r="BS30" i="12" s="1"/>
  <c r="BU30" i="12"/>
  <c r="BH30" i="12"/>
  <c r="BV30" i="12" s="1"/>
  <c r="BE32" i="12"/>
  <c r="BT32" i="12"/>
  <c r="BU32" i="12"/>
  <c r="BH32" i="12"/>
  <c r="BE33" i="12"/>
  <c r="BS33" i="12" s="1"/>
  <c r="BT33" i="12"/>
  <c r="BU33" i="12"/>
  <c r="BH33" i="12"/>
  <c r="BE34" i="12"/>
  <c r="BS34" i="12" s="1"/>
  <c r="BU34" i="12"/>
  <c r="BH34" i="12"/>
  <c r="BV34" i="12" s="1"/>
  <c r="BE35" i="12"/>
  <c r="BS35" i="12" s="1"/>
  <c r="BT35" i="12"/>
  <c r="BU35" i="12"/>
  <c r="BH35" i="12"/>
  <c r="BV35" i="12" s="1"/>
  <c r="BE36" i="12"/>
  <c r="BS36" i="12" s="1"/>
  <c r="BT36" i="12"/>
  <c r="BH36" i="12"/>
  <c r="BV36" i="12" s="1"/>
  <c r="BE37" i="12"/>
  <c r="BS37" i="12" s="1"/>
  <c r="BT37" i="12"/>
  <c r="BU37" i="12"/>
  <c r="BH37" i="12"/>
  <c r="BV37" i="12" s="1"/>
  <c r="BE38" i="12"/>
  <c r="BH38" i="12"/>
  <c r="BV38" i="12" s="1"/>
  <c r="BE39" i="12"/>
  <c r="BS39" i="12" s="1"/>
  <c r="BT39" i="12"/>
  <c r="BU39" i="12"/>
  <c r="BH39" i="12"/>
  <c r="BE40" i="12"/>
  <c r="BS40" i="12" s="1"/>
  <c r="BT40" i="12"/>
  <c r="BH40" i="12"/>
  <c r="BV40" i="12" s="1"/>
  <c r="BE41" i="12"/>
  <c r="BS41" i="12" s="1"/>
  <c r="BH41" i="12"/>
  <c r="BE42" i="12"/>
  <c r="BS42" i="12" s="1"/>
  <c r="BU42" i="12"/>
  <c r="BH42" i="12"/>
  <c r="BV42" i="12" s="1"/>
  <c r="BE43" i="12"/>
  <c r="BS43" i="12" s="1"/>
  <c r="BU43" i="12"/>
  <c r="BH43" i="12"/>
  <c r="BE44" i="12"/>
  <c r="BS44" i="12" s="1"/>
  <c r="BT44" i="12"/>
  <c r="BH44" i="12"/>
  <c r="BV44" i="12" s="1"/>
  <c r="BE45" i="12"/>
  <c r="BS45" i="12" s="1"/>
  <c r="BT45" i="12"/>
  <c r="BU45" i="12"/>
  <c r="BH45" i="12"/>
  <c r="BV45" i="12" s="1"/>
  <c r="BE46" i="12"/>
  <c r="BU46" i="12"/>
  <c r="BH46" i="12"/>
  <c r="BV46" i="12" s="1"/>
  <c r="BE47" i="12"/>
  <c r="BT47" i="12"/>
  <c r="BU47" i="12"/>
  <c r="BH47" i="12"/>
  <c r="BE48" i="12"/>
  <c r="BU48" i="12"/>
  <c r="BH48" i="12"/>
  <c r="BV48" i="12" s="1"/>
  <c r="BE49" i="12"/>
  <c r="BT49" i="12"/>
  <c r="BU49" i="12"/>
  <c r="BH49" i="12"/>
  <c r="BE50" i="12"/>
  <c r="BT50" i="12"/>
  <c r="BU50" i="12"/>
  <c r="BH50" i="12"/>
  <c r="BV50" i="12" s="1"/>
  <c r="BE51" i="12"/>
  <c r="BU51" i="12"/>
  <c r="BH51" i="12"/>
  <c r="BE52" i="12"/>
  <c r="BS52" i="12" s="1"/>
  <c r="BT52" i="12"/>
  <c r="BU52" i="12"/>
  <c r="BH52" i="12"/>
  <c r="BE53" i="12"/>
  <c r="BS53" i="12" s="1"/>
  <c r="BT53" i="12"/>
  <c r="BU53" i="12"/>
  <c r="BH53" i="12"/>
  <c r="BV53" i="12" s="1"/>
  <c r="BE54" i="12"/>
  <c r="BT54" i="12"/>
  <c r="BU54" i="12"/>
  <c r="BH54" i="12"/>
  <c r="BV54" i="12" s="1"/>
  <c r="BE55" i="12"/>
  <c r="BT55" i="12"/>
  <c r="BU55" i="12"/>
  <c r="BH55" i="12"/>
  <c r="BV55" i="12" s="1"/>
  <c r="BE56" i="12"/>
  <c r="BT56" i="12"/>
  <c r="BU56" i="12"/>
  <c r="BH56" i="12"/>
  <c r="BE57" i="12"/>
  <c r="BS57" i="12" s="1"/>
  <c r="BU57" i="12"/>
  <c r="BH57" i="12"/>
  <c r="BE58" i="12"/>
  <c r="BS58" i="12" s="1"/>
  <c r="BT58" i="12"/>
  <c r="BU58" i="12"/>
  <c r="BH58" i="12"/>
  <c r="BV58" i="12" s="1"/>
  <c r="BE59" i="12"/>
  <c r="BT59" i="12"/>
  <c r="BU59" i="12"/>
  <c r="BH59" i="12"/>
  <c r="BV59" i="12" s="1"/>
  <c r="BE60" i="12"/>
  <c r="BS60" i="12" s="1"/>
  <c r="BT60" i="12"/>
  <c r="BU60" i="12"/>
  <c r="BH60" i="12"/>
  <c r="BE61" i="12"/>
  <c r="BT61" i="12"/>
  <c r="BU61" i="12"/>
  <c r="BH61" i="12"/>
  <c r="BV61" i="12" s="1"/>
  <c r="BE62" i="12"/>
  <c r="BU62" i="12"/>
  <c r="BH62" i="12"/>
  <c r="BV62" i="12" s="1"/>
  <c r="BA25" i="12"/>
  <c r="BO25" i="12" s="1"/>
  <c r="BA26" i="12"/>
  <c r="BA27" i="12"/>
  <c r="BO27" i="12" s="1"/>
  <c r="BA28" i="12"/>
  <c r="BI28" i="12" s="1"/>
  <c r="BA29" i="12"/>
  <c r="BA30" i="12"/>
  <c r="BA31" i="12"/>
  <c r="BO31" i="12" s="1"/>
  <c r="BA32" i="12"/>
  <c r="BO32" i="12" s="1"/>
  <c r="BA33" i="12"/>
  <c r="BI33" i="12" s="1"/>
  <c r="BA34" i="12"/>
  <c r="BI34" i="12" s="1"/>
  <c r="BA35" i="12"/>
  <c r="BO35" i="12" s="1"/>
  <c r="BA36" i="12"/>
  <c r="BI36" i="12" s="1"/>
  <c r="BA37" i="12"/>
  <c r="BO37" i="12" s="1"/>
  <c r="BA38" i="12"/>
  <c r="BO38" i="12" s="1"/>
  <c r="BA39" i="12"/>
  <c r="BO39" i="12" s="1"/>
  <c r="BA40" i="12"/>
  <c r="BO40" i="12" s="1"/>
  <c r="BA41" i="12"/>
  <c r="BI41" i="12" s="1"/>
  <c r="BA42" i="12"/>
  <c r="BI42" i="12" s="1"/>
  <c r="BA43" i="12"/>
  <c r="BO43" i="12" s="1"/>
  <c r="BA44" i="12"/>
  <c r="BA45" i="12"/>
  <c r="BA46" i="12"/>
  <c r="BA47" i="12"/>
  <c r="BO47" i="12" s="1"/>
  <c r="BA48" i="12"/>
  <c r="BO48" i="12" s="1"/>
  <c r="BA49" i="12"/>
  <c r="BI49" i="12" s="1"/>
  <c r="BA50" i="12"/>
  <c r="BI50" i="12" s="1"/>
  <c r="BA51" i="12"/>
  <c r="BI51" i="12" s="1"/>
  <c r="BA52" i="12"/>
  <c r="BI52" i="12" s="1"/>
  <c r="BA53" i="12"/>
  <c r="BA54" i="12"/>
  <c r="BA55" i="12"/>
  <c r="BO55" i="12" s="1"/>
  <c r="BA56" i="12"/>
  <c r="BO56" i="12" s="1"/>
  <c r="BA57" i="12"/>
  <c r="BI57" i="12" s="1"/>
  <c r="BA58" i="12"/>
  <c r="BO58" i="12" s="1"/>
  <c r="BA59" i="12"/>
  <c r="BO59" i="12" s="1"/>
  <c r="BA60" i="12"/>
  <c r="BA61" i="12"/>
  <c r="BO61" i="12" s="1"/>
  <c r="BA62" i="12"/>
  <c r="BH24" i="12"/>
  <c r="BV24" i="12" s="1"/>
  <c r="BH23" i="12"/>
  <c r="BT24" i="12"/>
  <c r="BE24" i="12"/>
  <c r="BS24" i="12" s="1"/>
  <c r="BE23" i="12"/>
  <c r="BA24" i="12"/>
  <c r="BV64" i="12"/>
  <c r="BU64" i="12"/>
  <c r="BT64" i="12"/>
  <c r="BS64" i="12"/>
  <c r="BQ64" i="12"/>
  <c r="BO64" i="12"/>
  <c r="C64" i="12"/>
  <c r="C66" i="12" s="1"/>
  <c r="AZ63" i="12"/>
  <c r="AZ64" i="12" s="1"/>
  <c r="AY63" i="12"/>
  <c r="AY64" i="12" s="1"/>
  <c r="AX63" i="12"/>
  <c r="AX64" i="12" s="1"/>
  <c r="AU63" i="12"/>
  <c r="AU64" i="12" s="1"/>
  <c r="AT63" i="12"/>
  <c r="AT64" i="12" s="1"/>
  <c r="AS63" i="12"/>
  <c r="AS64" i="12" s="1"/>
  <c r="AR63" i="12"/>
  <c r="AR64" i="12" s="1"/>
  <c r="AQ63" i="12"/>
  <c r="AQ64" i="12" s="1"/>
  <c r="AP63" i="12"/>
  <c r="AP64" i="12" s="1"/>
  <c r="AO63" i="12"/>
  <c r="AO64" i="12" s="1"/>
  <c r="AN63" i="12"/>
  <c r="AN64" i="12" s="1"/>
  <c r="AM63" i="12"/>
  <c r="AM64" i="12" s="1"/>
  <c r="AL63" i="12"/>
  <c r="AL64" i="12" s="1"/>
  <c r="AK63" i="12"/>
  <c r="AK64" i="12" s="1"/>
  <c r="AJ63" i="12"/>
  <c r="AJ64" i="12" s="1"/>
  <c r="AI63" i="12"/>
  <c r="AI64" i="12" s="1"/>
  <c r="AH63" i="12"/>
  <c r="AH64" i="12" s="1"/>
  <c r="AG63" i="12"/>
  <c r="AG64" i="12" s="1"/>
  <c r="AF63" i="12"/>
  <c r="AF64" i="12" s="1"/>
  <c r="AE63" i="12"/>
  <c r="AE64" i="12" s="1"/>
  <c r="AD63" i="12"/>
  <c r="AD64" i="12" s="1"/>
  <c r="AC63" i="12"/>
  <c r="AC64" i="12" s="1"/>
  <c r="AB63" i="12"/>
  <c r="AB64" i="12" s="1"/>
  <c r="AA63" i="12"/>
  <c r="AA64" i="12" s="1"/>
  <c r="Z63" i="12"/>
  <c r="Z64" i="12" s="1"/>
  <c r="Y63" i="12"/>
  <c r="Y64" i="12" s="1"/>
  <c r="X63" i="12"/>
  <c r="X64" i="12" s="1"/>
  <c r="W63" i="12"/>
  <c r="W64" i="12" s="1"/>
  <c r="V63" i="12"/>
  <c r="V64" i="12" s="1"/>
  <c r="U63" i="12"/>
  <c r="U64" i="12" s="1"/>
  <c r="T63" i="12"/>
  <c r="T64" i="12" s="1"/>
  <c r="S63" i="12"/>
  <c r="S64" i="12" s="1"/>
  <c r="R63" i="12"/>
  <c r="R64" i="12" s="1"/>
  <c r="Q63" i="12"/>
  <c r="Q64" i="12" s="1"/>
  <c r="P63" i="12"/>
  <c r="P64" i="12" s="1"/>
  <c r="O63" i="12"/>
  <c r="O64" i="12" s="1"/>
  <c r="N63" i="12"/>
  <c r="N64" i="12" s="1"/>
  <c r="M63" i="12"/>
  <c r="M64" i="12" s="1"/>
  <c r="L63" i="12"/>
  <c r="L64" i="12" s="1"/>
  <c r="K63" i="12"/>
  <c r="K64" i="12" s="1"/>
  <c r="J63" i="12"/>
  <c r="J64" i="12" s="1"/>
  <c r="I63" i="12"/>
  <c r="I64" i="12" s="1"/>
  <c r="H63" i="12"/>
  <c r="H64" i="12" s="1"/>
  <c r="G63" i="12"/>
  <c r="G64" i="12" s="1"/>
  <c r="F63" i="12"/>
  <c r="F64" i="12" s="1"/>
  <c r="E63" i="12"/>
  <c r="E64" i="12" s="1"/>
  <c r="EB62" i="12"/>
  <c r="EA62" i="12"/>
  <c r="DL62" i="12"/>
  <c r="DJ62" i="12"/>
  <c r="BS62" i="12"/>
  <c r="BN62" i="12"/>
  <c r="BM62" i="12"/>
  <c r="BT62" i="12"/>
  <c r="EB61" i="12"/>
  <c r="EA61" i="12"/>
  <c r="DL61" i="12"/>
  <c r="DJ61" i="12"/>
  <c r="BN61" i="12"/>
  <c r="BM61" i="12"/>
  <c r="BS61" i="12"/>
  <c r="EB60" i="12"/>
  <c r="EA60" i="12"/>
  <c r="DL60" i="12"/>
  <c r="DJ60" i="12"/>
  <c r="BQ60" i="12"/>
  <c r="BN60" i="12"/>
  <c r="BM60" i="12"/>
  <c r="BV60" i="12"/>
  <c r="EB59" i="12"/>
  <c r="EA59" i="12"/>
  <c r="DL59" i="12"/>
  <c r="DJ59" i="12"/>
  <c r="BS59" i="12"/>
  <c r="BQ59" i="12"/>
  <c r="BN59" i="12"/>
  <c r="BM59" i="12"/>
  <c r="EB58" i="12"/>
  <c r="EA58" i="12"/>
  <c r="DL58" i="12"/>
  <c r="DJ58" i="12"/>
  <c r="BN58" i="12"/>
  <c r="BM58" i="12"/>
  <c r="EB57" i="12"/>
  <c r="EA57" i="12"/>
  <c r="DL57" i="12"/>
  <c r="DJ57" i="12"/>
  <c r="BT57" i="12"/>
  <c r="BN57" i="12"/>
  <c r="BM57" i="12"/>
  <c r="BV57" i="12"/>
  <c r="EB56" i="12"/>
  <c r="EA56" i="12"/>
  <c r="DL56" i="12"/>
  <c r="DJ56" i="12"/>
  <c r="BV56" i="12"/>
  <c r="BS56" i="12"/>
  <c r="BN56" i="12"/>
  <c r="BM56" i="12"/>
  <c r="EB55" i="12"/>
  <c r="EA55" i="12"/>
  <c r="DL55" i="12"/>
  <c r="DJ55" i="12"/>
  <c r="BN55" i="12"/>
  <c r="BM55" i="12"/>
  <c r="BS55" i="12"/>
  <c r="EB54" i="12"/>
  <c r="EA54" i="12"/>
  <c r="DL54" i="12"/>
  <c r="DJ54" i="12"/>
  <c r="BN54" i="12"/>
  <c r="BM54" i="12"/>
  <c r="BS54" i="12"/>
  <c r="EB53" i="12"/>
  <c r="EA53" i="12"/>
  <c r="DL53" i="12"/>
  <c r="DJ53" i="12"/>
  <c r="BN53" i="12"/>
  <c r="BM53" i="12"/>
  <c r="EB52" i="12"/>
  <c r="EA52" i="12"/>
  <c r="DL52" i="12"/>
  <c r="DJ52" i="12"/>
  <c r="BN52" i="12"/>
  <c r="BM52" i="12"/>
  <c r="BV52" i="12"/>
  <c r="BO52" i="12"/>
  <c r="EB51" i="12"/>
  <c r="EA51" i="12"/>
  <c r="DL51" i="12"/>
  <c r="DJ51" i="12"/>
  <c r="BS51" i="12"/>
  <c r="BQ51" i="12"/>
  <c r="BN51" i="12"/>
  <c r="BM51" i="12"/>
  <c r="BV51" i="12"/>
  <c r="BT51" i="12"/>
  <c r="EB50" i="12"/>
  <c r="EA50" i="12"/>
  <c r="DL50" i="12"/>
  <c r="DJ50" i="12"/>
  <c r="BS50" i="12"/>
  <c r="BO50" i="12"/>
  <c r="BN50" i="12"/>
  <c r="BM50" i="12"/>
  <c r="BQ50" i="12"/>
  <c r="EB49" i="12"/>
  <c r="EA49" i="12"/>
  <c r="DL49" i="12"/>
  <c r="DJ49" i="12"/>
  <c r="BQ49" i="12"/>
  <c r="BN49" i="12"/>
  <c r="BM49" i="12"/>
  <c r="BV49" i="12"/>
  <c r="BS49" i="12"/>
  <c r="EB48" i="12"/>
  <c r="EA48" i="12"/>
  <c r="DL48" i="12"/>
  <c r="DJ48" i="12"/>
  <c r="BT48" i="12"/>
  <c r="BN48" i="12"/>
  <c r="BM48" i="12"/>
  <c r="BS48" i="12"/>
  <c r="EB47" i="12"/>
  <c r="EA47" i="12"/>
  <c r="DL47" i="12"/>
  <c r="DJ47" i="12"/>
  <c r="BN47" i="12"/>
  <c r="BM47" i="12"/>
  <c r="BV47" i="12"/>
  <c r="BS47" i="12"/>
  <c r="EB46" i="12"/>
  <c r="EA46" i="12"/>
  <c r="DL46" i="12"/>
  <c r="DJ46" i="12"/>
  <c r="BS46" i="12"/>
  <c r="BQ46" i="12"/>
  <c r="BN46" i="12"/>
  <c r="BM46" i="12"/>
  <c r="BT46" i="12"/>
  <c r="EB45" i="12"/>
  <c r="EA45" i="12"/>
  <c r="DL45" i="12"/>
  <c r="DJ45" i="12"/>
  <c r="BN45" i="12"/>
  <c r="BM45" i="12"/>
  <c r="EB44" i="12"/>
  <c r="EA44" i="12"/>
  <c r="DL44" i="12"/>
  <c r="DJ44" i="12"/>
  <c r="BN44" i="12"/>
  <c r="BM44" i="12"/>
  <c r="BU44" i="12"/>
  <c r="EB43" i="12"/>
  <c r="EA43" i="12"/>
  <c r="DL43" i="12"/>
  <c r="DJ43" i="12"/>
  <c r="BV43" i="12"/>
  <c r="BT43" i="12"/>
  <c r="BQ43" i="12"/>
  <c r="BN43" i="12"/>
  <c r="BM43" i="12"/>
  <c r="EB42" i="12"/>
  <c r="EA42" i="12"/>
  <c r="DL42" i="12"/>
  <c r="DJ42" i="12"/>
  <c r="BT42" i="12"/>
  <c r="BO42" i="12"/>
  <c r="BN42" i="12"/>
  <c r="BM42" i="12"/>
  <c r="EB41" i="12"/>
  <c r="EA41" i="12"/>
  <c r="DL41" i="12"/>
  <c r="DJ41" i="12"/>
  <c r="BU41" i="12"/>
  <c r="BN41" i="12"/>
  <c r="BM41" i="12"/>
  <c r="BV41" i="12"/>
  <c r="BT41" i="12"/>
  <c r="EB40" i="12"/>
  <c r="EA40" i="12"/>
  <c r="DL40" i="12"/>
  <c r="DJ40" i="12"/>
  <c r="BN40" i="12"/>
  <c r="BM40" i="12"/>
  <c r="BU40" i="12"/>
  <c r="EB39" i="12"/>
  <c r="EA39" i="12"/>
  <c r="DL39" i="12"/>
  <c r="DJ39" i="12"/>
  <c r="BN39" i="12"/>
  <c r="BM39" i="12"/>
  <c r="BV39" i="12"/>
  <c r="EB38" i="12"/>
  <c r="EA38" i="12"/>
  <c r="DL38" i="12"/>
  <c r="DJ38" i="12"/>
  <c r="BN38" i="12"/>
  <c r="BM38" i="12"/>
  <c r="BU38" i="12"/>
  <c r="BT38" i="12"/>
  <c r="BS38" i="12"/>
  <c r="EB37" i="12"/>
  <c r="EA37" i="12"/>
  <c r="DL37" i="12"/>
  <c r="DJ37" i="12"/>
  <c r="BN37" i="12"/>
  <c r="BM37" i="12"/>
  <c r="EB36" i="12"/>
  <c r="EA36" i="12"/>
  <c r="DL36" i="12"/>
  <c r="DJ36" i="12"/>
  <c r="BN36" i="12"/>
  <c r="BM36" i="12"/>
  <c r="BU36" i="12"/>
  <c r="BO36" i="12"/>
  <c r="EB35" i="12"/>
  <c r="EA35" i="12"/>
  <c r="DL35" i="12"/>
  <c r="DJ35" i="12"/>
  <c r="BN35" i="12"/>
  <c r="BM35" i="12"/>
  <c r="EB34" i="12"/>
  <c r="EA34" i="12"/>
  <c r="DL34" i="12"/>
  <c r="DJ34" i="12"/>
  <c r="BT34" i="12"/>
  <c r="BN34" i="12"/>
  <c r="BM34" i="12"/>
  <c r="BO34" i="12"/>
  <c r="EB33" i="12"/>
  <c r="EA33" i="12"/>
  <c r="DL33" i="12"/>
  <c r="DJ33" i="12"/>
  <c r="BN33" i="12"/>
  <c r="BM33" i="12"/>
  <c r="BV33" i="12"/>
  <c r="BQ33" i="12"/>
  <c r="BO33" i="12"/>
  <c r="EB32" i="12"/>
  <c r="EA32" i="12"/>
  <c r="DL32" i="12"/>
  <c r="DJ32" i="12"/>
  <c r="BV32" i="12"/>
  <c r="BN32" i="12"/>
  <c r="BM32" i="12"/>
  <c r="BS32" i="12"/>
  <c r="EB31" i="12"/>
  <c r="EA31" i="12"/>
  <c r="DL31" i="12"/>
  <c r="DJ31" i="12"/>
  <c r="BU31" i="12"/>
  <c r="BN31" i="12"/>
  <c r="BM31" i="12"/>
  <c r="BT31" i="12"/>
  <c r="EB30" i="12"/>
  <c r="EA30" i="12"/>
  <c r="DL30" i="12"/>
  <c r="DJ30" i="12"/>
  <c r="BN30" i="12"/>
  <c r="BM30" i="12"/>
  <c r="BT30" i="12"/>
  <c r="EB29" i="12"/>
  <c r="EA29" i="12"/>
  <c r="DL29" i="12"/>
  <c r="DJ29" i="12"/>
  <c r="BO29" i="12"/>
  <c r="BN29" i="12"/>
  <c r="BM29" i="12"/>
  <c r="BU29" i="12"/>
  <c r="EB28" i="12"/>
  <c r="EA28" i="12"/>
  <c r="DL28" i="12"/>
  <c r="DJ28" i="12"/>
  <c r="BN28" i="12"/>
  <c r="BM28" i="12"/>
  <c r="BV28" i="12"/>
  <c r="BT28" i="12"/>
  <c r="BO28" i="12"/>
  <c r="EB27" i="12"/>
  <c r="EA27" i="12"/>
  <c r="DL27" i="12"/>
  <c r="DJ27" i="12"/>
  <c r="BT27" i="12"/>
  <c r="BN27" i="12"/>
  <c r="BM27" i="12"/>
  <c r="BV27" i="12"/>
  <c r="EB26" i="12"/>
  <c r="EA26" i="12"/>
  <c r="DL26" i="12"/>
  <c r="DJ26" i="12"/>
  <c r="BU26" i="12"/>
  <c r="BN26" i="12"/>
  <c r="BM26" i="12"/>
  <c r="BV26" i="12"/>
  <c r="BQ26" i="12"/>
  <c r="EB25" i="12"/>
  <c r="EA25" i="12"/>
  <c r="DL25" i="12"/>
  <c r="DJ25" i="12"/>
  <c r="BU25" i="12"/>
  <c r="BN25" i="12"/>
  <c r="BM25" i="12"/>
  <c r="EB24" i="12"/>
  <c r="EA24" i="12"/>
  <c r="DL24" i="12"/>
  <c r="DJ24" i="12"/>
  <c r="BN24" i="12"/>
  <c r="BM24" i="12"/>
  <c r="BU24" i="12"/>
  <c r="EB23" i="12"/>
  <c r="EA23" i="12"/>
  <c r="DJ23" i="12"/>
  <c r="BN23" i="12"/>
  <c r="BM23" i="12"/>
  <c r="BV22" i="12"/>
  <c r="BU22" i="12"/>
  <c r="BT22" i="12"/>
  <c r="BS22" i="12"/>
  <c r="BQ22" i="12"/>
  <c r="BO22" i="12"/>
  <c r="BI29" i="12" l="1"/>
  <c r="BO51" i="12"/>
  <c r="BI62" i="12"/>
  <c r="BI54" i="12"/>
  <c r="BI46" i="12"/>
  <c r="BI30" i="12"/>
  <c r="BI53" i="12"/>
  <c r="BO53" i="12"/>
  <c r="BO45" i="12"/>
  <c r="BI45" i="12"/>
  <c r="BO60" i="12"/>
  <c r="BI60" i="12"/>
  <c r="D33" i="11"/>
  <c r="BI44" i="12"/>
  <c r="BO44" i="12"/>
  <c r="DK36" i="12"/>
  <c r="D17" i="11"/>
  <c r="DK28" i="12"/>
  <c r="D9" i="11"/>
  <c r="BI61" i="12"/>
  <c r="BQ61" i="12"/>
  <c r="EC50" i="12"/>
  <c r="D31" i="11"/>
  <c r="D10" i="11"/>
  <c r="D38" i="11"/>
  <c r="EC51" i="12"/>
  <c r="D32" i="11"/>
  <c r="D23" i="11"/>
  <c r="D15" i="11"/>
  <c r="BI26" i="12"/>
  <c r="D30" i="11"/>
  <c r="D22" i="11"/>
  <c r="D14" i="11"/>
  <c r="BI35" i="12"/>
  <c r="BI56" i="12"/>
  <c r="BI48" i="12"/>
  <c r="BI40" i="12"/>
  <c r="DK40" i="12" s="1"/>
  <c r="BI32" i="12"/>
  <c r="D43" i="11"/>
  <c r="D35" i="11"/>
  <c r="D27" i="11"/>
  <c r="D11" i="11"/>
  <c r="DK42" i="12"/>
  <c r="EC42" i="12"/>
  <c r="BI38" i="12"/>
  <c r="BI43" i="12"/>
  <c r="BI27" i="12"/>
  <c r="DK50" i="12"/>
  <c r="BI58" i="12"/>
  <c r="BI59" i="12"/>
  <c r="BI37" i="12"/>
  <c r="BQ29" i="12"/>
  <c r="BI55" i="12"/>
  <c r="DK55" i="12" s="1"/>
  <c r="BI47" i="12"/>
  <c r="BI25" i="12"/>
  <c r="DK25" i="12" s="1"/>
  <c r="BI24" i="12"/>
  <c r="BA64" i="12"/>
  <c r="BE64" i="12"/>
  <c r="BF64" i="12"/>
  <c r="CR63" i="12"/>
  <c r="CR65" i="12" s="1"/>
  <c r="BQ24" i="12"/>
  <c r="BC64" i="12"/>
  <c r="BH64" i="12"/>
  <c r="BG64" i="12"/>
  <c r="BO23" i="12"/>
  <c r="BI23" i="12"/>
  <c r="BQ47" i="12"/>
  <c r="BQ55" i="12"/>
  <c r="BQ48" i="12"/>
  <c r="BI39" i="12"/>
  <c r="BI31" i="12"/>
  <c r="BQ32" i="12"/>
  <c r="BQ56" i="12"/>
  <c r="BZ63" i="12"/>
  <c r="BZ65" i="12" s="1"/>
  <c r="CP63" i="12"/>
  <c r="CP65" i="12" s="1"/>
  <c r="CV63" i="12"/>
  <c r="CV65" i="12" s="1"/>
  <c r="DK34" i="12"/>
  <c r="CB63" i="12"/>
  <c r="CB65" i="12" s="1"/>
  <c r="CD63" i="12"/>
  <c r="CD65" i="12" s="1"/>
  <c r="CF63" i="12"/>
  <c r="CF65" i="12" s="1"/>
  <c r="CT63" i="12"/>
  <c r="CT65" i="12" s="1"/>
  <c r="DK47" i="12"/>
  <c r="CN63" i="12"/>
  <c r="CN65" i="12" s="1"/>
  <c r="EC34" i="12"/>
  <c r="BO24" i="12"/>
  <c r="BO26" i="12"/>
  <c r="DK45" i="12"/>
  <c r="EC45" i="12"/>
  <c r="BQ53" i="12"/>
  <c r="CL63" i="12"/>
  <c r="CL65" i="12" s="1"/>
  <c r="CH63" i="12"/>
  <c r="CH65" i="12" s="1"/>
  <c r="EC40" i="12"/>
  <c r="BO30" i="12"/>
  <c r="BX63" i="12"/>
  <c r="BX65" i="12" s="1"/>
  <c r="CJ63" i="12"/>
  <c r="CJ65" i="12" s="1"/>
  <c r="EC29" i="12"/>
  <c r="DK29" i="12"/>
  <c r="DK37" i="12"/>
  <c r="EC37" i="12"/>
  <c r="BQ40" i="12"/>
  <c r="DK60" i="12"/>
  <c r="EC35" i="12"/>
  <c r="BS23" i="12"/>
  <c r="EC28" i="12"/>
  <c r="EC36" i="12"/>
  <c r="BO57" i="12"/>
  <c r="DK61" i="12"/>
  <c r="BO46" i="12"/>
  <c r="BO62" i="12"/>
  <c r="DK51" i="12"/>
  <c r="BO41" i="12"/>
  <c r="BO49" i="12"/>
  <c r="BO54" i="12"/>
  <c r="BV23" i="12"/>
  <c r="E4" i="11" l="1"/>
  <c r="DL23" i="12"/>
  <c r="EC59" i="12"/>
  <c r="D40" i="11"/>
  <c r="D29" i="11"/>
  <c r="D39" i="11"/>
  <c r="D37" i="11"/>
  <c r="D19" i="11"/>
  <c r="D4" i="11"/>
  <c r="EC48" i="12"/>
  <c r="EC31" i="12"/>
  <c r="D12" i="11"/>
  <c r="EC27" i="12"/>
  <c r="D8" i="11"/>
  <c r="EC55" i="12"/>
  <c r="D36" i="11"/>
  <c r="DK35" i="12"/>
  <c r="D16" i="11"/>
  <c r="EC60" i="12"/>
  <c r="D41" i="11"/>
  <c r="DK48" i="12"/>
  <c r="D20" i="11"/>
  <c r="EC47" i="12"/>
  <c r="D28" i="11"/>
  <c r="DK43" i="12"/>
  <c r="D24" i="11"/>
  <c r="D26" i="11"/>
  <c r="D5" i="11"/>
  <c r="D13" i="11"/>
  <c r="EC25" i="12"/>
  <c r="D6" i="11"/>
  <c r="D18" i="11"/>
  <c r="D21" i="11"/>
  <c r="D7" i="11"/>
  <c r="EC61" i="12"/>
  <c r="D42" i="11"/>
  <c r="D25" i="11"/>
  <c r="D34" i="11"/>
  <c r="EC58" i="12"/>
  <c r="DK58" i="12"/>
  <c r="DK59" i="12"/>
  <c r="DK31" i="12"/>
  <c r="EC43" i="12"/>
  <c r="DK27" i="12"/>
  <c r="BI64" i="12"/>
  <c r="DK39" i="12"/>
  <c r="EC39" i="12"/>
  <c r="EC41" i="12"/>
  <c r="DK41" i="12"/>
  <c r="EC49" i="12"/>
  <c r="DK49" i="12"/>
  <c r="EC46" i="12"/>
  <c r="DK46" i="12"/>
  <c r="EC57" i="12"/>
  <c r="DK57" i="12"/>
  <c r="BG66" i="12"/>
  <c r="BU65" i="12" s="1"/>
  <c r="BU63" i="12"/>
  <c r="EC38" i="12"/>
  <c r="DK38" i="12"/>
  <c r="DK53" i="12"/>
  <c r="EC53" i="12"/>
  <c r="BO63" i="12"/>
  <c r="BA66" i="12"/>
  <c r="BO65" i="12" s="1"/>
  <c r="BH66" i="12"/>
  <c r="BV65" i="12" s="1"/>
  <c r="BV63" i="12"/>
  <c r="DK32" i="12"/>
  <c r="EC32" i="12"/>
  <c r="DK33" i="12"/>
  <c r="EC33" i="12"/>
  <c r="EC30" i="12"/>
  <c r="DK30" i="12"/>
  <c r="EC54" i="12"/>
  <c r="DK54" i="12"/>
  <c r="BE66" i="12"/>
  <c r="BS65" i="12" s="1"/>
  <c r="BS63" i="12"/>
  <c r="BF66" i="12"/>
  <c r="BT65" i="12" s="1"/>
  <c r="BT63" i="12"/>
  <c r="EC24" i="12"/>
  <c r="DK24" i="12"/>
  <c r="DK26" i="12"/>
  <c r="EC26" i="12"/>
  <c r="EC52" i="12"/>
  <c r="DK52" i="12"/>
  <c r="EC62" i="12"/>
  <c r="DK62" i="12"/>
  <c r="DK56" i="12"/>
  <c r="EC56" i="12"/>
  <c r="EC44" i="12"/>
  <c r="DK44" i="12"/>
  <c r="C64" i="16" l="1"/>
  <c r="C66" i="16" s="1"/>
  <c r="C64" i="15"/>
  <c r="C66" i="15" s="1"/>
  <c r="C64" i="14"/>
  <c r="C66" i="14" s="1"/>
  <c r="C64" i="13"/>
  <c r="C66" i="13" s="1"/>
  <c r="BV64" i="16"/>
  <c r="BW64" i="16"/>
  <c r="BX64" i="16"/>
  <c r="BY64" i="16"/>
  <c r="BZ64" i="16"/>
  <c r="BT64" i="16"/>
  <c r="BR64" i="16"/>
  <c r="CS25" i="16"/>
  <c r="CT25" i="16" s="1"/>
  <c r="CS26" i="16"/>
  <c r="CT26" i="16" s="1"/>
  <c r="CS27" i="16"/>
  <c r="CT27" i="16" s="1"/>
  <c r="CS28" i="16"/>
  <c r="CT28" i="16" s="1"/>
  <c r="CS29" i="16"/>
  <c r="CT29" i="16" s="1"/>
  <c r="CS30" i="16"/>
  <c r="CT30" i="16" s="1"/>
  <c r="CS31" i="16"/>
  <c r="CT31" i="16" s="1"/>
  <c r="CS32" i="16"/>
  <c r="CT32" i="16" s="1"/>
  <c r="CS33" i="16"/>
  <c r="CT33" i="16" s="1"/>
  <c r="CS34" i="16"/>
  <c r="CT34" i="16" s="1"/>
  <c r="CS35" i="16"/>
  <c r="CT35" i="16" s="1"/>
  <c r="CS36" i="16"/>
  <c r="CT36" i="16" s="1"/>
  <c r="CS37" i="16"/>
  <c r="CT37" i="16" s="1"/>
  <c r="CS38" i="16"/>
  <c r="CT38" i="16" s="1"/>
  <c r="CS39" i="16"/>
  <c r="CT39" i="16" s="1"/>
  <c r="CS40" i="16"/>
  <c r="CT40" i="16" s="1"/>
  <c r="CS41" i="16"/>
  <c r="CT41" i="16" s="1"/>
  <c r="CS42" i="16"/>
  <c r="CT42" i="16" s="1"/>
  <c r="CS43" i="16"/>
  <c r="CT43" i="16" s="1"/>
  <c r="CS44" i="16"/>
  <c r="CT44" i="16" s="1"/>
  <c r="CS45" i="16"/>
  <c r="CT45" i="16" s="1"/>
  <c r="CS46" i="16"/>
  <c r="CT46" i="16" s="1"/>
  <c r="CS47" i="16"/>
  <c r="CT47" i="16" s="1"/>
  <c r="CS48" i="16"/>
  <c r="CT48" i="16" s="1"/>
  <c r="CS49" i="16"/>
  <c r="CT49" i="16" s="1"/>
  <c r="CS50" i="16"/>
  <c r="CT50" i="16" s="1"/>
  <c r="CS51" i="16"/>
  <c r="CT51" i="16" s="1"/>
  <c r="CS52" i="16"/>
  <c r="CT52" i="16" s="1"/>
  <c r="CS53" i="16"/>
  <c r="CT53" i="16" s="1"/>
  <c r="CS54" i="16"/>
  <c r="CT54" i="16" s="1"/>
  <c r="CS55" i="16"/>
  <c r="CT55" i="16" s="1"/>
  <c r="CS56" i="16"/>
  <c r="CT56" i="16" s="1"/>
  <c r="CS57" i="16"/>
  <c r="CT57" i="16" s="1"/>
  <c r="CS58" i="16"/>
  <c r="CT58" i="16" s="1"/>
  <c r="CS59" i="16"/>
  <c r="CT59" i="16" s="1"/>
  <c r="CS60" i="16"/>
  <c r="CT60" i="16" s="1"/>
  <c r="CS61" i="16"/>
  <c r="CT61" i="16" s="1"/>
  <c r="CS62" i="16"/>
  <c r="CT62" i="16" s="1"/>
  <c r="CQ25" i="16"/>
  <c r="CR25" i="16" s="1"/>
  <c r="CQ26" i="16"/>
  <c r="CR26" i="16" s="1"/>
  <c r="CQ27" i="16"/>
  <c r="CR27" i="16" s="1"/>
  <c r="CQ28" i="16"/>
  <c r="CR28" i="16" s="1"/>
  <c r="CQ29" i="16"/>
  <c r="CR29" i="16" s="1"/>
  <c r="CQ30" i="16"/>
  <c r="CR30" i="16" s="1"/>
  <c r="CQ31" i="16"/>
  <c r="CR31" i="16" s="1"/>
  <c r="CQ32" i="16"/>
  <c r="CR32" i="16" s="1"/>
  <c r="CQ33" i="16"/>
  <c r="CR33" i="16" s="1"/>
  <c r="CQ34" i="16"/>
  <c r="CR34" i="16" s="1"/>
  <c r="CQ35" i="16"/>
  <c r="CR35" i="16" s="1"/>
  <c r="CQ36" i="16"/>
  <c r="CR36" i="16" s="1"/>
  <c r="CQ37" i="16"/>
  <c r="CR37" i="16" s="1"/>
  <c r="CQ38" i="16"/>
  <c r="CR38" i="16" s="1"/>
  <c r="CQ39" i="16"/>
  <c r="CR39" i="16" s="1"/>
  <c r="CQ40" i="16"/>
  <c r="CR40" i="16" s="1"/>
  <c r="CQ41" i="16"/>
  <c r="CR41" i="16" s="1"/>
  <c r="CQ42" i="16"/>
  <c r="CR42" i="16" s="1"/>
  <c r="CQ43" i="16"/>
  <c r="CR43" i="16" s="1"/>
  <c r="CQ44" i="16"/>
  <c r="CR44" i="16" s="1"/>
  <c r="CQ45" i="16"/>
  <c r="CR45" i="16" s="1"/>
  <c r="CQ46" i="16"/>
  <c r="CR46" i="16" s="1"/>
  <c r="CQ47" i="16"/>
  <c r="CR47" i="16" s="1"/>
  <c r="CQ48" i="16"/>
  <c r="CR48" i="16" s="1"/>
  <c r="CQ49" i="16"/>
  <c r="CR49" i="16" s="1"/>
  <c r="CQ50" i="16"/>
  <c r="CR50" i="16" s="1"/>
  <c r="CQ51" i="16"/>
  <c r="CR51" i="16" s="1"/>
  <c r="CQ52" i="16"/>
  <c r="CR52" i="16" s="1"/>
  <c r="CQ53" i="16"/>
  <c r="CR53" i="16" s="1"/>
  <c r="CQ54" i="16"/>
  <c r="CR54" i="16" s="1"/>
  <c r="CQ55" i="16"/>
  <c r="CR55" i="16" s="1"/>
  <c r="CQ56" i="16"/>
  <c r="CR56" i="16" s="1"/>
  <c r="CQ57" i="16"/>
  <c r="CR57" i="16" s="1"/>
  <c r="CQ58" i="16"/>
  <c r="CR58" i="16" s="1"/>
  <c r="CQ59" i="16"/>
  <c r="CR59" i="16" s="1"/>
  <c r="CQ60" i="16"/>
  <c r="CR60" i="16" s="1"/>
  <c r="CQ61" i="16"/>
  <c r="CR61" i="16" s="1"/>
  <c r="CQ62" i="16"/>
  <c r="CR62" i="16" s="1"/>
  <c r="CO25" i="16"/>
  <c r="CP25" i="16" s="1"/>
  <c r="CO26" i="16"/>
  <c r="CP26" i="16" s="1"/>
  <c r="CO27" i="16"/>
  <c r="CP27" i="16" s="1"/>
  <c r="CO28" i="16"/>
  <c r="CP28" i="16" s="1"/>
  <c r="CO29" i="16"/>
  <c r="CP29" i="16" s="1"/>
  <c r="CO30" i="16"/>
  <c r="CP30" i="16" s="1"/>
  <c r="CO31" i="16"/>
  <c r="CP31" i="16" s="1"/>
  <c r="CO32" i="16"/>
  <c r="CP32" i="16" s="1"/>
  <c r="CO33" i="16"/>
  <c r="CP33" i="16" s="1"/>
  <c r="CO34" i="16"/>
  <c r="CP34" i="16" s="1"/>
  <c r="CO35" i="16"/>
  <c r="CP35" i="16" s="1"/>
  <c r="CO36" i="16"/>
  <c r="CP36" i="16" s="1"/>
  <c r="CO37" i="16"/>
  <c r="CP37" i="16" s="1"/>
  <c r="CO38" i="16"/>
  <c r="CP38" i="16" s="1"/>
  <c r="CO39" i="16"/>
  <c r="CP39" i="16" s="1"/>
  <c r="CO40" i="16"/>
  <c r="CP40" i="16" s="1"/>
  <c r="CO41" i="16"/>
  <c r="CP41" i="16" s="1"/>
  <c r="CO42" i="16"/>
  <c r="CP42" i="16" s="1"/>
  <c r="CO43" i="16"/>
  <c r="CP43" i="16" s="1"/>
  <c r="CO44" i="16"/>
  <c r="CP44" i="16" s="1"/>
  <c r="CO45" i="16"/>
  <c r="CP45" i="16" s="1"/>
  <c r="CO46" i="16"/>
  <c r="CP46" i="16" s="1"/>
  <c r="CO47" i="16"/>
  <c r="CP47" i="16" s="1"/>
  <c r="CO48" i="16"/>
  <c r="CP48" i="16" s="1"/>
  <c r="CO49" i="16"/>
  <c r="CP49" i="16" s="1"/>
  <c r="CO50" i="16"/>
  <c r="CP50" i="16" s="1"/>
  <c r="CO51" i="16"/>
  <c r="CP51" i="16" s="1"/>
  <c r="CO52" i="16"/>
  <c r="CP52" i="16" s="1"/>
  <c r="CO53" i="16"/>
  <c r="CP53" i="16" s="1"/>
  <c r="CO54" i="16"/>
  <c r="CP54" i="16" s="1"/>
  <c r="CO55" i="16"/>
  <c r="CP55" i="16" s="1"/>
  <c r="CO56" i="16"/>
  <c r="CP56" i="16" s="1"/>
  <c r="CO57" i="16"/>
  <c r="CP57" i="16" s="1"/>
  <c r="CO58" i="16"/>
  <c r="CP58" i="16" s="1"/>
  <c r="CO59" i="16"/>
  <c r="CP59" i="16" s="1"/>
  <c r="CO60" i="16"/>
  <c r="CP60" i="16" s="1"/>
  <c r="CO61" i="16"/>
  <c r="CP61" i="16" s="1"/>
  <c r="CO62" i="16"/>
  <c r="CP62" i="16" s="1"/>
  <c r="CM25" i="16"/>
  <c r="CN25" i="16" s="1"/>
  <c r="CM26" i="16"/>
  <c r="CN26" i="16" s="1"/>
  <c r="CM27" i="16"/>
  <c r="CN27" i="16" s="1"/>
  <c r="CM28" i="16"/>
  <c r="CN28" i="16" s="1"/>
  <c r="CM29" i="16"/>
  <c r="CN29" i="16" s="1"/>
  <c r="CM30" i="16"/>
  <c r="CN30" i="16" s="1"/>
  <c r="CM31" i="16"/>
  <c r="CN31" i="16" s="1"/>
  <c r="CM32" i="16"/>
  <c r="CN32" i="16" s="1"/>
  <c r="CM33" i="16"/>
  <c r="CN33" i="16" s="1"/>
  <c r="CM34" i="16"/>
  <c r="CN34" i="16" s="1"/>
  <c r="CM35" i="16"/>
  <c r="CN35" i="16" s="1"/>
  <c r="CM36" i="16"/>
  <c r="CN36" i="16" s="1"/>
  <c r="CM37" i="16"/>
  <c r="CN37" i="16" s="1"/>
  <c r="CM38" i="16"/>
  <c r="CN38" i="16" s="1"/>
  <c r="CM39" i="16"/>
  <c r="CN39" i="16" s="1"/>
  <c r="CM40" i="16"/>
  <c r="CN40" i="16" s="1"/>
  <c r="CM41" i="16"/>
  <c r="CN41" i="16" s="1"/>
  <c r="CM42" i="16"/>
  <c r="CN42" i="16" s="1"/>
  <c r="CM43" i="16"/>
  <c r="CN43" i="16" s="1"/>
  <c r="CM44" i="16"/>
  <c r="CN44" i="16" s="1"/>
  <c r="CM45" i="16"/>
  <c r="CN45" i="16" s="1"/>
  <c r="CM46" i="16"/>
  <c r="CN46" i="16" s="1"/>
  <c r="CM47" i="16"/>
  <c r="CN47" i="16" s="1"/>
  <c r="CM48" i="16"/>
  <c r="CN48" i="16" s="1"/>
  <c r="CM49" i="16"/>
  <c r="CN49" i="16" s="1"/>
  <c r="CM50" i="16"/>
  <c r="CN50" i="16" s="1"/>
  <c r="CM51" i="16"/>
  <c r="CN51" i="16" s="1"/>
  <c r="CM52" i="16"/>
  <c r="CN52" i="16" s="1"/>
  <c r="CM53" i="16"/>
  <c r="CN53" i="16" s="1"/>
  <c r="CM54" i="16"/>
  <c r="CN54" i="16" s="1"/>
  <c r="CM55" i="16"/>
  <c r="CN55" i="16" s="1"/>
  <c r="CM56" i="16"/>
  <c r="CN56" i="16" s="1"/>
  <c r="CM57" i="16"/>
  <c r="CN57" i="16" s="1"/>
  <c r="CM58" i="16"/>
  <c r="CN58" i="16" s="1"/>
  <c r="CM59" i="16"/>
  <c r="CN59" i="16" s="1"/>
  <c r="CM60" i="16"/>
  <c r="CN60" i="16" s="1"/>
  <c r="CM61" i="16"/>
  <c r="CN61" i="16" s="1"/>
  <c r="CM62" i="16"/>
  <c r="CN62" i="16" s="1"/>
  <c r="CK25" i="16"/>
  <c r="CL25" i="16" s="1"/>
  <c r="CK26" i="16"/>
  <c r="CL26" i="16" s="1"/>
  <c r="CK27" i="16"/>
  <c r="CL27" i="16" s="1"/>
  <c r="CK28" i="16"/>
  <c r="CL28" i="16" s="1"/>
  <c r="CK29" i="16"/>
  <c r="CL29" i="16" s="1"/>
  <c r="CK30" i="16"/>
  <c r="CL30" i="16" s="1"/>
  <c r="CK31" i="16"/>
  <c r="CL31" i="16" s="1"/>
  <c r="CK32" i="16"/>
  <c r="CL32" i="16" s="1"/>
  <c r="CK33" i="16"/>
  <c r="CL33" i="16" s="1"/>
  <c r="CK34" i="16"/>
  <c r="CL34" i="16" s="1"/>
  <c r="CK35" i="16"/>
  <c r="CL35" i="16" s="1"/>
  <c r="CK36" i="16"/>
  <c r="CL36" i="16" s="1"/>
  <c r="CK37" i="16"/>
  <c r="CL37" i="16" s="1"/>
  <c r="CK38" i="16"/>
  <c r="CL38" i="16" s="1"/>
  <c r="CK39" i="16"/>
  <c r="CL39" i="16" s="1"/>
  <c r="CK40" i="16"/>
  <c r="CL40" i="16" s="1"/>
  <c r="CK41" i="16"/>
  <c r="CL41" i="16" s="1"/>
  <c r="CK42" i="16"/>
  <c r="CL42" i="16" s="1"/>
  <c r="CK43" i="16"/>
  <c r="CL43" i="16" s="1"/>
  <c r="CK44" i="16"/>
  <c r="CL44" i="16" s="1"/>
  <c r="CK45" i="16"/>
  <c r="CL45" i="16" s="1"/>
  <c r="CK46" i="16"/>
  <c r="CL46" i="16" s="1"/>
  <c r="CK47" i="16"/>
  <c r="CL47" i="16" s="1"/>
  <c r="CK48" i="16"/>
  <c r="CL48" i="16" s="1"/>
  <c r="CK49" i="16"/>
  <c r="CL49" i="16" s="1"/>
  <c r="CK50" i="16"/>
  <c r="CL50" i="16" s="1"/>
  <c r="CK51" i="16"/>
  <c r="CL51" i="16" s="1"/>
  <c r="CK52" i="16"/>
  <c r="CL52" i="16" s="1"/>
  <c r="CK53" i="16"/>
  <c r="CL53" i="16" s="1"/>
  <c r="CK54" i="16"/>
  <c r="CL54" i="16" s="1"/>
  <c r="CK55" i="16"/>
  <c r="CL55" i="16" s="1"/>
  <c r="CK56" i="16"/>
  <c r="CL56" i="16" s="1"/>
  <c r="CK57" i="16"/>
  <c r="CL57" i="16" s="1"/>
  <c r="CK58" i="16"/>
  <c r="CL58" i="16" s="1"/>
  <c r="CK59" i="16"/>
  <c r="CL59" i="16" s="1"/>
  <c r="CK60" i="16"/>
  <c r="CL60" i="16" s="1"/>
  <c r="CK61" i="16"/>
  <c r="CL61" i="16" s="1"/>
  <c r="CK62" i="16"/>
  <c r="CL62" i="16" s="1"/>
  <c r="CI25" i="16"/>
  <c r="CJ25" i="16" s="1"/>
  <c r="CI26" i="16"/>
  <c r="CJ26" i="16" s="1"/>
  <c r="CI27" i="16"/>
  <c r="CJ27" i="16" s="1"/>
  <c r="CI28" i="16"/>
  <c r="CJ28" i="16"/>
  <c r="CI29" i="16"/>
  <c r="CJ29" i="16"/>
  <c r="CI30" i="16"/>
  <c r="CJ30" i="16" s="1"/>
  <c r="CI31" i="16"/>
  <c r="CJ31" i="16" s="1"/>
  <c r="CI32" i="16"/>
  <c r="CJ32" i="16" s="1"/>
  <c r="CI33" i="16"/>
  <c r="CJ33" i="16"/>
  <c r="CI34" i="16"/>
  <c r="CJ34" i="16" s="1"/>
  <c r="CI35" i="16"/>
  <c r="CJ35" i="16" s="1"/>
  <c r="CI36" i="16"/>
  <c r="CJ36" i="16" s="1"/>
  <c r="CI37" i="16"/>
  <c r="CJ37" i="16" s="1"/>
  <c r="CI38" i="16"/>
  <c r="CJ38" i="16" s="1"/>
  <c r="CI39" i="16"/>
  <c r="CJ39" i="16" s="1"/>
  <c r="CI40" i="16"/>
  <c r="CJ40" i="16" s="1"/>
  <c r="CI41" i="16"/>
  <c r="CJ41" i="16" s="1"/>
  <c r="CI42" i="16"/>
  <c r="CJ42" i="16" s="1"/>
  <c r="CI43" i="16"/>
  <c r="CJ43" i="16" s="1"/>
  <c r="CI44" i="16"/>
  <c r="CJ44" i="16" s="1"/>
  <c r="CI45" i="16"/>
  <c r="CJ45" i="16" s="1"/>
  <c r="CI46" i="16"/>
  <c r="CJ46" i="16" s="1"/>
  <c r="CI47" i="16"/>
  <c r="CJ47" i="16" s="1"/>
  <c r="CI48" i="16"/>
  <c r="CJ48" i="16" s="1"/>
  <c r="CI49" i="16"/>
  <c r="CJ49" i="16" s="1"/>
  <c r="CI50" i="16"/>
  <c r="CJ50" i="16" s="1"/>
  <c r="CI51" i="16"/>
  <c r="CJ51" i="16" s="1"/>
  <c r="CI52" i="16"/>
  <c r="CJ52" i="16" s="1"/>
  <c r="CI53" i="16"/>
  <c r="CJ53" i="16" s="1"/>
  <c r="CI54" i="16"/>
  <c r="CJ54" i="16" s="1"/>
  <c r="CI55" i="16"/>
  <c r="CJ55" i="16" s="1"/>
  <c r="CI56" i="16"/>
  <c r="CJ56" i="16" s="1"/>
  <c r="CI57" i="16"/>
  <c r="CJ57" i="16" s="1"/>
  <c r="CI58" i="16"/>
  <c r="CJ58" i="16" s="1"/>
  <c r="CI59" i="16"/>
  <c r="CJ59" i="16" s="1"/>
  <c r="CI60" i="16"/>
  <c r="CJ60" i="16" s="1"/>
  <c r="CI61" i="16"/>
  <c r="CJ61" i="16"/>
  <c r="CI62" i="16"/>
  <c r="CJ62" i="16" s="1"/>
  <c r="CG25" i="16"/>
  <c r="CH25" i="16" s="1"/>
  <c r="CG26" i="16"/>
  <c r="CH26" i="16" s="1"/>
  <c r="CG27" i="16"/>
  <c r="CH27" i="16" s="1"/>
  <c r="CG28" i="16"/>
  <c r="CH28" i="16" s="1"/>
  <c r="CG29" i="16"/>
  <c r="CH29" i="16" s="1"/>
  <c r="CG30" i="16"/>
  <c r="CH30" i="16" s="1"/>
  <c r="CG31" i="16"/>
  <c r="CH31" i="16" s="1"/>
  <c r="CG32" i="16"/>
  <c r="CH32" i="16" s="1"/>
  <c r="CG33" i="16"/>
  <c r="CH33" i="16" s="1"/>
  <c r="CG34" i="16"/>
  <c r="CH34" i="16" s="1"/>
  <c r="CG35" i="16"/>
  <c r="CH35" i="16" s="1"/>
  <c r="CG36" i="16"/>
  <c r="CH36" i="16" s="1"/>
  <c r="CG37" i="16"/>
  <c r="CH37" i="16" s="1"/>
  <c r="CG38" i="16"/>
  <c r="CH38" i="16" s="1"/>
  <c r="CG39" i="16"/>
  <c r="CH39" i="16" s="1"/>
  <c r="CG40" i="16"/>
  <c r="CH40" i="16" s="1"/>
  <c r="CG41" i="16"/>
  <c r="CH41" i="16" s="1"/>
  <c r="CG42" i="16"/>
  <c r="CH42" i="16" s="1"/>
  <c r="CG43" i="16"/>
  <c r="CH43" i="16" s="1"/>
  <c r="CG44" i="16"/>
  <c r="CH44" i="16" s="1"/>
  <c r="CG45" i="16"/>
  <c r="CH45" i="16" s="1"/>
  <c r="CG46" i="16"/>
  <c r="CH46" i="16" s="1"/>
  <c r="CG47" i="16"/>
  <c r="CH47" i="16" s="1"/>
  <c r="CG48" i="16"/>
  <c r="CH48" i="16" s="1"/>
  <c r="CG49" i="16"/>
  <c r="CH49" i="16" s="1"/>
  <c r="CG50" i="16"/>
  <c r="CH50" i="16" s="1"/>
  <c r="CG51" i="16"/>
  <c r="CH51" i="16" s="1"/>
  <c r="CG52" i="16"/>
  <c r="CH52" i="16" s="1"/>
  <c r="CG53" i="16"/>
  <c r="CH53" i="16"/>
  <c r="CG54" i="16"/>
  <c r="CH54" i="16" s="1"/>
  <c r="CG55" i="16"/>
  <c r="CH55" i="16" s="1"/>
  <c r="CG56" i="16"/>
  <c r="CH56" i="16" s="1"/>
  <c r="CG57" i="16"/>
  <c r="CH57" i="16" s="1"/>
  <c r="CG58" i="16"/>
  <c r="CH58" i="16" s="1"/>
  <c r="CG59" i="16"/>
  <c r="CH59" i="16" s="1"/>
  <c r="CG60" i="16"/>
  <c r="CH60" i="16"/>
  <c r="CG61" i="16"/>
  <c r="CH61" i="16" s="1"/>
  <c r="CG62" i="16"/>
  <c r="CH62" i="16" s="1"/>
  <c r="CE25" i="16"/>
  <c r="CF25" i="16" s="1"/>
  <c r="CE26" i="16"/>
  <c r="CF26" i="16" s="1"/>
  <c r="CE27" i="16"/>
  <c r="CF27" i="16" s="1"/>
  <c r="CE28" i="16"/>
  <c r="CF28" i="16" s="1"/>
  <c r="CE29" i="16"/>
  <c r="CF29" i="16" s="1"/>
  <c r="CE30" i="16"/>
  <c r="CF30" i="16" s="1"/>
  <c r="CE31" i="16"/>
  <c r="CF31" i="16" s="1"/>
  <c r="CE32" i="16"/>
  <c r="CF32" i="16" s="1"/>
  <c r="CE33" i="16"/>
  <c r="CF33" i="16" s="1"/>
  <c r="CE34" i="16"/>
  <c r="CF34" i="16" s="1"/>
  <c r="CE35" i="16"/>
  <c r="CF35" i="16" s="1"/>
  <c r="CE36" i="16"/>
  <c r="CF36" i="16" s="1"/>
  <c r="CE37" i="16"/>
  <c r="CF37" i="16" s="1"/>
  <c r="CE38" i="16"/>
  <c r="CF38" i="16" s="1"/>
  <c r="CE39" i="16"/>
  <c r="CF39" i="16" s="1"/>
  <c r="CE40" i="16"/>
  <c r="CF40" i="16" s="1"/>
  <c r="CE41" i="16"/>
  <c r="CF41" i="16" s="1"/>
  <c r="CE42" i="16"/>
  <c r="CF42" i="16" s="1"/>
  <c r="CE43" i="16"/>
  <c r="CF43" i="16" s="1"/>
  <c r="CE44" i="16"/>
  <c r="CF44" i="16" s="1"/>
  <c r="CE45" i="16"/>
  <c r="CF45" i="16" s="1"/>
  <c r="CE46" i="16"/>
  <c r="CF46" i="16" s="1"/>
  <c r="CE47" i="16"/>
  <c r="CF47" i="16" s="1"/>
  <c r="CE48" i="16"/>
  <c r="CF48" i="16" s="1"/>
  <c r="CE49" i="16"/>
  <c r="CF49" i="16" s="1"/>
  <c r="CE50" i="16"/>
  <c r="CF50" i="16" s="1"/>
  <c r="CE51" i="16"/>
  <c r="CF51" i="16" s="1"/>
  <c r="CE52" i="16"/>
  <c r="CF52" i="16" s="1"/>
  <c r="CE53" i="16"/>
  <c r="CF53" i="16" s="1"/>
  <c r="CE54" i="16"/>
  <c r="CF54" i="16" s="1"/>
  <c r="CE55" i="16"/>
  <c r="CF55" i="16" s="1"/>
  <c r="CE56" i="16"/>
  <c r="CF56" i="16" s="1"/>
  <c r="CE57" i="16"/>
  <c r="CF57" i="16" s="1"/>
  <c r="CE58" i="16"/>
  <c r="CF58" i="16" s="1"/>
  <c r="CE59" i="16"/>
  <c r="CF59" i="16" s="1"/>
  <c r="CE60" i="16"/>
  <c r="CF60" i="16" s="1"/>
  <c r="CE61" i="16"/>
  <c r="CF61" i="16" s="1"/>
  <c r="CE62" i="16"/>
  <c r="CF62" i="16" s="1"/>
  <c r="CC25" i="16"/>
  <c r="CD25" i="16" s="1"/>
  <c r="CC26" i="16"/>
  <c r="CD26" i="16" s="1"/>
  <c r="CC27" i="16"/>
  <c r="CD27" i="16" s="1"/>
  <c r="CC28" i="16"/>
  <c r="CD28" i="16" s="1"/>
  <c r="CC29" i="16"/>
  <c r="CD29" i="16" s="1"/>
  <c r="CC30" i="16"/>
  <c r="CD30" i="16" s="1"/>
  <c r="CC31" i="16"/>
  <c r="CD31" i="16" s="1"/>
  <c r="CC32" i="16"/>
  <c r="CD32" i="16" s="1"/>
  <c r="CC33" i="16"/>
  <c r="CD33" i="16" s="1"/>
  <c r="CC34" i="16"/>
  <c r="CD34" i="16" s="1"/>
  <c r="CC35" i="16"/>
  <c r="CD35" i="16" s="1"/>
  <c r="CC36" i="16"/>
  <c r="CD36" i="16" s="1"/>
  <c r="CC37" i="16"/>
  <c r="CD37" i="16" s="1"/>
  <c r="CC38" i="16"/>
  <c r="CD38" i="16" s="1"/>
  <c r="CC39" i="16"/>
  <c r="CD39" i="16" s="1"/>
  <c r="CC40" i="16"/>
  <c r="CD40" i="16" s="1"/>
  <c r="CC41" i="16"/>
  <c r="CD41" i="16" s="1"/>
  <c r="CC42" i="16"/>
  <c r="CD42" i="16" s="1"/>
  <c r="CC43" i="16"/>
  <c r="CD43" i="16" s="1"/>
  <c r="CC44" i="16"/>
  <c r="CD44" i="16" s="1"/>
  <c r="CC45" i="16"/>
  <c r="CD45" i="16" s="1"/>
  <c r="CC46" i="16"/>
  <c r="CD46" i="16" s="1"/>
  <c r="CC47" i="16"/>
  <c r="CD47" i="16" s="1"/>
  <c r="CC48" i="16"/>
  <c r="CD48" i="16" s="1"/>
  <c r="CC49" i="16"/>
  <c r="CD49" i="16" s="1"/>
  <c r="CC50" i="16"/>
  <c r="CD50" i="16" s="1"/>
  <c r="CC51" i="16"/>
  <c r="CD51" i="16" s="1"/>
  <c r="CC52" i="16"/>
  <c r="CD52" i="16" s="1"/>
  <c r="CC53" i="16"/>
  <c r="CD53" i="16" s="1"/>
  <c r="CC54" i="16"/>
  <c r="CD54" i="16" s="1"/>
  <c r="CC55" i="16"/>
  <c r="CD55" i="16" s="1"/>
  <c r="CC56" i="16"/>
  <c r="CD56" i="16" s="1"/>
  <c r="CC57" i="16"/>
  <c r="CD57" i="16" s="1"/>
  <c r="CC58" i="16"/>
  <c r="CD58" i="16" s="1"/>
  <c r="CC59" i="16"/>
  <c r="CD59" i="16" s="1"/>
  <c r="CC60" i="16"/>
  <c r="CD60" i="16" s="1"/>
  <c r="CC61" i="16"/>
  <c r="CD61" i="16" s="1"/>
  <c r="CC62" i="16"/>
  <c r="CD62" i="16" s="1"/>
  <c r="CA25" i="16"/>
  <c r="CB25" i="16" s="1"/>
  <c r="CA26" i="16"/>
  <c r="CB26" i="16" s="1"/>
  <c r="CA27" i="16"/>
  <c r="CB27" i="16" s="1"/>
  <c r="CA28" i="16"/>
  <c r="CB28" i="16" s="1"/>
  <c r="CA29" i="16"/>
  <c r="CB29" i="16" s="1"/>
  <c r="CA30" i="16"/>
  <c r="CB30" i="16" s="1"/>
  <c r="CA31" i="16"/>
  <c r="CB31" i="16" s="1"/>
  <c r="CA32" i="16"/>
  <c r="CB32" i="16" s="1"/>
  <c r="CA33" i="16"/>
  <c r="CB33" i="16" s="1"/>
  <c r="CA34" i="16"/>
  <c r="CB34" i="16" s="1"/>
  <c r="CA35" i="16"/>
  <c r="CB35" i="16" s="1"/>
  <c r="CA36" i="16"/>
  <c r="CB36" i="16" s="1"/>
  <c r="CA37" i="16"/>
  <c r="CB37" i="16" s="1"/>
  <c r="CA38" i="16"/>
  <c r="CB38" i="16"/>
  <c r="CA39" i="16"/>
  <c r="CB39" i="16" s="1"/>
  <c r="CA40" i="16"/>
  <c r="CB40" i="16" s="1"/>
  <c r="CA41" i="16"/>
  <c r="CB41" i="16" s="1"/>
  <c r="CA42" i="16"/>
  <c r="CB42" i="16" s="1"/>
  <c r="CA43" i="16"/>
  <c r="CB43" i="16" s="1"/>
  <c r="CA44" i="16"/>
  <c r="CB44" i="16" s="1"/>
  <c r="CA45" i="16"/>
  <c r="CB45" i="16" s="1"/>
  <c r="CA46" i="16"/>
  <c r="CB46" i="16" s="1"/>
  <c r="CA47" i="16"/>
  <c r="CB47" i="16" s="1"/>
  <c r="CA48" i="16"/>
  <c r="CB48" i="16" s="1"/>
  <c r="CA49" i="16"/>
  <c r="CB49" i="16" s="1"/>
  <c r="CA50" i="16"/>
  <c r="CB50" i="16" s="1"/>
  <c r="CA51" i="16"/>
  <c r="CB51" i="16" s="1"/>
  <c r="CA52" i="16"/>
  <c r="CB52" i="16" s="1"/>
  <c r="CA53" i="16"/>
  <c r="CB53" i="16" s="1"/>
  <c r="CA54" i="16"/>
  <c r="CB54" i="16" s="1"/>
  <c r="CA55" i="16"/>
  <c r="CB55" i="16" s="1"/>
  <c r="CA56" i="16"/>
  <c r="CB56" i="16" s="1"/>
  <c r="CA57" i="16"/>
  <c r="CB57" i="16" s="1"/>
  <c r="CA58" i="16"/>
  <c r="CB58" i="16" s="1"/>
  <c r="CA59" i="16"/>
  <c r="CB59" i="16" s="1"/>
  <c r="CA60" i="16"/>
  <c r="CB60" i="16" s="1"/>
  <c r="CA61" i="16"/>
  <c r="CB61" i="16" s="1"/>
  <c r="CA62" i="16"/>
  <c r="CB62" i="16" s="1"/>
  <c r="CS24" i="16"/>
  <c r="CT24" i="16" s="1"/>
  <c r="CS23" i="16"/>
  <c r="CT23" i="16" s="1"/>
  <c r="CQ24" i="16"/>
  <c r="CR24" i="16" s="1"/>
  <c r="CQ23" i="16"/>
  <c r="CR23" i="16" s="1"/>
  <c r="CO24" i="16"/>
  <c r="CP24" i="16" s="1"/>
  <c r="CO23" i="16"/>
  <c r="CP23" i="16" s="1"/>
  <c r="CM24" i="16"/>
  <c r="CN24" i="16" s="1"/>
  <c r="CM23" i="16"/>
  <c r="CN23" i="16" s="1"/>
  <c r="CK24" i="16"/>
  <c r="CL24" i="16" s="1"/>
  <c r="CK23" i="16"/>
  <c r="CL23" i="16" s="1"/>
  <c r="CI24" i="16"/>
  <c r="CJ24" i="16" s="1"/>
  <c r="CI23" i="16"/>
  <c r="CJ23" i="16" s="1"/>
  <c r="CG24" i="16"/>
  <c r="CH24" i="16" s="1"/>
  <c r="CG23" i="16"/>
  <c r="CH23" i="16" s="1"/>
  <c r="CE24" i="16"/>
  <c r="CF24" i="16" s="1"/>
  <c r="CE23" i="16"/>
  <c r="CF23" i="16" s="1"/>
  <c r="CC24" i="16"/>
  <c r="CD24" i="16" s="1"/>
  <c r="CC23" i="16"/>
  <c r="CD23" i="16" s="1"/>
  <c r="CA24" i="16"/>
  <c r="CB24" i="16" s="1"/>
  <c r="CA23" i="16"/>
  <c r="CB23" i="16" s="1"/>
  <c r="BX58" i="16"/>
  <c r="BZ60" i="16"/>
  <c r="F63" i="16"/>
  <c r="F64" i="16" s="1"/>
  <c r="G63" i="16"/>
  <c r="G64" i="16" s="1"/>
  <c r="H63" i="16"/>
  <c r="H64" i="16" s="1"/>
  <c r="I63" i="16"/>
  <c r="I64" i="16" s="1"/>
  <c r="J63" i="16"/>
  <c r="J64" i="16" s="1"/>
  <c r="K63" i="16"/>
  <c r="K64" i="16" s="1"/>
  <c r="L63" i="16"/>
  <c r="L64" i="16" s="1"/>
  <c r="M63" i="16"/>
  <c r="M64" i="16" s="1"/>
  <c r="N63" i="16"/>
  <c r="N64" i="16" s="1"/>
  <c r="O63" i="16"/>
  <c r="O64" i="16" s="1"/>
  <c r="P63" i="16"/>
  <c r="P64" i="16" s="1"/>
  <c r="Q63" i="16"/>
  <c r="Q64" i="16" s="1"/>
  <c r="R63" i="16"/>
  <c r="R64" i="16" s="1"/>
  <c r="S63" i="16"/>
  <c r="S64" i="16" s="1"/>
  <c r="T63" i="16"/>
  <c r="T64" i="16" s="1"/>
  <c r="U63" i="16"/>
  <c r="U64" i="16" s="1"/>
  <c r="V63" i="16"/>
  <c r="V64" i="16" s="1"/>
  <c r="W63" i="16"/>
  <c r="W64" i="16" s="1"/>
  <c r="X63" i="16"/>
  <c r="X64" i="16" s="1"/>
  <c r="Y63" i="16"/>
  <c r="Y64" i="16" s="1"/>
  <c r="Z63" i="16"/>
  <c r="Z64" i="16" s="1"/>
  <c r="AA63" i="16"/>
  <c r="AA64" i="16" s="1"/>
  <c r="AB63" i="16"/>
  <c r="AB64" i="16" s="1"/>
  <c r="AC63" i="16"/>
  <c r="AC64" i="16" s="1"/>
  <c r="AD63" i="16"/>
  <c r="AD64" i="16" s="1"/>
  <c r="AE63" i="16"/>
  <c r="AE64" i="16" s="1"/>
  <c r="AF63" i="16"/>
  <c r="AF64" i="16" s="1"/>
  <c r="AG63" i="16"/>
  <c r="AG64" i="16" s="1"/>
  <c r="AH63" i="16"/>
  <c r="AH64" i="16" s="1"/>
  <c r="AI63" i="16"/>
  <c r="AI64" i="16" s="1"/>
  <c r="AJ63" i="16"/>
  <c r="AJ64" i="16" s="1"/>
  <c r="AK63" i="16"/>
  <c r="AL63" i="16"/>
  <c r="AL64" i="16" s="1"/>
  <c r="AM63" i="16"/>
  <c r="AM64" i="16" s="1"/>
  <c r="AN63" i="16"/>
  <c r="AN64" i="16" s="1"/>
  <c r="AO63" i="16"/>
  <c r="AO64" i="16" s="1"/>
  <c r="AP63" i="16"/>
  <c r="AP64" i="16" s="1"/>
  <c r="AQ63" i="16"/>
  <c r="AQ64" i="16" s="1"/>
  <c r="AR63" i="16"/>
  <c r="AR64" i="16" s="1"/>
  <c r="AS63" i="16"/>
  <c r="AS64" i="16" s="1"/>
  <c r="AT63" i="16"/>
  <c r="AT64" i="16" s="1"/>
  <c r="AU63" i="16"/>
  <c r="AU64" i="16" s="1"/>
  <c r="AV63" i="16"/>
  <c r="AV64" i="16" s="1"/>
  <c r="AW63" i="16"/>
  <c r="AW64" i="16" s="1"/>
  <c r="AX63" i="16"/>
  <c r="AX64" i="16" s="1"/>
  <c r="AY63" i="16"/>
  <c r="AY64" i="16" s="1"/>
  <c r="AZ63" i="16"/>
  <c r="AZ64" i="16" s="1"/>
  <c r="BA63" i="16"/>
  <c r="BA64" i="16" s="1"/>
  <c r="BB63" i="16"/>
  <c r="BB64" i="16" s="1"/>
  <c r="AK64" i="16"/>
  <c r="E63" i="16"/>
  <c r="E64" i="16" s="1"/>
  <c r="BK29" i="16"/>
  <c r="BZ29" i="16" s="1"/>
  <c r="BJ29" i="16"/>
  <c r="BY29" i="16" s="1"/>
  <c r="BI29" i="16"/>
  <c r="BX29" i="16" s="1"/>
  <c r="BH29" i="16"/>
  <c r="BW29" i="16" s="1"/>
  <c r="BG29" i="16"/>
  <c r="BV29" i="16" s="1"/>
  <c r="BE29" i="16"/>
  <c r="BT29" i="16" s="1"/>
  <c r="BC29" i="16"/>
  <c r="BR29" i="16" s="1"/>
  <c r="BK25" i="16"/>
  <c r="BZ25" i="16" s="1"/>
  <c r="BK26" i="16"/>
  <c r="BZ26" i="16" s="1"/>
  <c r="BK27" i="16"/>
  <c r="BZ27" i="16" s="1"/>
  <c r="BK28" i="16"/>
  <c r="BZ28" i="16" s="1"/>
  <c r="BK30" i="16"/>
  <c r="BZ30" i="16" s="1"/>
  <c r="BK31" i="16"/>
  <c r="BZ31" i="16" s="1"/>
  <c r="BK32" i="16"/>
  <c r="BZ32" i="16" s="1"/>
  <c r="BK33" i="16"/>
  <c r="BZ33" i="16" s="1"/>
  <c r="BK34" i="16"/>
  <c r="BZ34" i="16" s="1"/>
  <c r="BK35" i="16"/>
  <c r="BZ35" i="16" s="1"/>
  <c r="BK36" i="16"/>
  <c r="BZ36" i="16" s="1"/>
  <c r="BK37" i="16"/>
  <c r="BZ37" i="16" s="1"/>
  <c r="BK38" i="16"/>
  <c r="BZ38" i="16" s="1"/>
  <c r="BK39" i="16"/>
  <c r="BZ39" i="16" s="1"/>
  <c r="BK40" i="16"/>
  <c r="BZ40" i="16" s="1"/>
  <c r="BK41" i="16"/>
  <c r="BZ41" i="16" s="1"/>
  <c r="BK42" i="16"/>
  <c r="BZ42" i="16" s="1"/>
  <c r="BK43" i="16"/>
  <c r="BZ43" i="16" s="1"/>
  <c r="BK44" i="16"/>
  <c r="BZ44" i="16" s="1"/>
  <c r="BK45" i="16"/>
  <c r="BZ45" i="16" s="1"/>
  <c r="BK46" i="16"/>
  <c r="BZ46" i="16" s="1"/>
  <c r="BK47" i="16"/>
  <c r="BZ47" i="16" s="1"/>
  <c r="BK48" i="16"/>
  <c r="BZ48" i="16" s="1"/>
  <c r="BK49" i="16"/>
  <c r="BZ49" i="16" s="1"/>
  <c r="BK50" i="16"/>
  <c r="BZ50" i="16" s="1"/>
  <c r="BK51" i="16"/>
  <c r="BZ51" i="16" s="1"/>
  <c r="BK52" i="16"/>
  <c r="BZ52" i="16" s="1"/>
  <c r="BK53" i="16"/>
  <c r="BZ53" i="16" s="1"/>
  <c r="BK54" i="16"/>
  <c r="BZ54" i="16" s="1"/>
  <c r="BK55" i="16"/>
  <c r="BZ55" i="16" s="1"/>
  <c r="BK56" i="16"/>
  <c r="BZ56" i="16" s="1"/>
  <c r="BK57" i="16"/>
  <c r="BZ57" i="16" s="1"/>
  <c r="BK58" i="16"/>
  <c r="BZ58" i="16" s="1"/>
  <c r="BK59" i="16"/>
  <c r="BZ59" i="16" s="1"/>
  <c r="BK60" i="16"/>
  <c r="BK61" i="16"/>
  <c r="BZ61" i="16" s="1"/>
  <c r="BK62" i="16"/>
  <c r="BZ62" i="16" s="1"/>
  <c r="BI25" i="16"/>
  <c r="BX25" i="16" s="1"/>
  <c r="BJ25" i="16"/>
  <c r="BY25" i="16" s="1"/>
  <c r="BI26" i="16"/>
  <c r="BX26" i="16" s="1"/>
  <c r="BJ26" i="16"/>
  <c r="BY26" i="16" s="1"/>
  <c r="BI27" i="16"/>
  <c r="BX27" i="16" s="1"/>
  <c r="BJ27" i="16"/>
  <c r="BY27" i="16" s="1"/>
  <c r="BI28" i="16"/>
  <c r="BX28" i="16" s="1"/>
  <c r="BJ28" i="16"/>
  <c r="BY28" i="16" s="1"/>
  <c r="BI30" i="16"/>
  <c r="BX30" i="16" s="1"/>
  <c r="BJ30" i="16"/>
  <c r="BY30" i="16" s="1"/>
  <c r="BI31" i="16"/>
  <c r="BX31" i="16" s="1"/>
  <c r="BJ31" i="16"/>
  <c r="BY31" i="16" s="1"/>
  <c r="BI32" i="16"/>
  <c r="BX32" i="16" s="1"/>
  <c r="BJ32" i="16"/>
  <c r="BY32" i="16" s="1"/>
  <c r="BI33" i="16"/>
  <c r="BX33" i="16" s="1"/>
  <c r="BJ33" i="16"/>
  <c r="BY33" i="16" s="1"/>
  <c r="BI34" i="16"/>
  <c r="BX34" i="16" s="1"/>
  <c r="BJ34" i="16"/>
  <c r="BY34" i="16" s="1"/>
  <c r="BI35" i="16"/>
  <c r="BX35" i="16" s="1"/>
  <c r="BJ35" i="16"/>
  <c r="BY35" i="16" s="1"/>
  <c r="BI36" i="16"/>
  <c r="BX36" i="16" s="1"/>
  <c r="BJ36" i="16"/>
  <c r="BY36" i="16" s="1"/>
  <c r="BI37" i="16"/>
  <c r="BX37" i="16" s="1"/>
  <c r="BJ37" i="16"/>
  <c r="BY37" i="16" s="1"/>
  <c r="BI38" i="16"/>
  <c r="BX38" i="16" s="1"/>
  <c r="BJ38" i="16"/>
  <c r="BY38" i="16" s="1"/>
  <c r="BI39" i="16"/>
  <c r="BX39" i="16" s="1"/>
  <c r="BJ39" i="16"/>
  <c r="BY39" i="16" s="1"/>
  <c r="BI40" i="16"/>
  <c r="BX40" i="16" s="1"/>
  <c r="BJ40" i="16"/>
  <c r="BY40" i="16" s="1"/>
  <c r="BI41" i="16"/>
  <c r="BX41" i="16" s="1"/>
  <c r="BJ41" i="16"/>
  <c r="BY41" i="16" s="1"/>
  <c r="BI42" i="16"/>
  <c r="BX42" i="16" s="1"/>
  <c r="BJ42" i="16"/>
  <c r="BY42" i="16" s="1"/>
  <c r="BI43" i="16"/>
  <c r="BX43" i="16" s="1"/>
  <c r="BJ43" i="16"/>
  <c r="BY43" i="16" s="1"/>
  <c r="BI44" i="16"/>
  <c r="BX44" i="16" s="1"/>
  <c r="BJ44" i="16"/>
  <c r="BY44" i="16" s="1"/>
  <c r="BI45" i="16"/>
  <c r="BX45" i="16" s="1"/>
  <c r="BJ45" i="16"/>
  <c r="BY45" i="16" s="1"/>
  <c r="BI46" i="16"/>
  <c r="BX46" i="16" s="1"/>
  <c r="BJ46" i="16"/>
  <c r="BY46" i="16" s="1"/>
  <c r="BI47" i="16"/>
  <c r="BX47" i="16" s="1"/>
  <c r="BJ47" i="16"/>
  <c r="BY47" i="16" s="1"/>
  <c r="BI48" i="16"/>
  <c r="BX48" i="16" s="1"/>
  <c r="BJ48" i="16"/>
  <c r="BY48" i="16" s="1"/>
  <c r="BI49" i="16"/>
  <c r="BX49" i="16" s="1"/>
  <c r="BJ49" i="16"/>
  <c r="BY49" i="16" s="1"/>
  <c r="BI50" i="16"/>
  <c r="BX50" i="16" s="1"/>
  <c r="BJ50" i="16"/>
  <c r="BY50" i="16" s="1"/>
  <c r="BI51" i="16"/>
  <c r="BX51" i="16" s="1"/>
  <c r="BJ51" i="16"/>
  <c r="BY51" i="16" s="1"/>
  <c r="BI52" i="16"/>
  <c r="BX52" i="16" s="1"/>
  <c r="BJ52" i="16"/>
  <c r="BY52" i="16" s="1"/>
  <c r="BI53" i="16"/>
  <c r="BX53" i="16" s="1"/>
  <c r="BJ53" i="16"/>
  <c r="BY53" i="16" s="1"/>
  <c r="BI54" i="16"/>
  <c r="BX54" i="16" s="1"/>
  <c r="BJ54" i="16"/>
  <c r="BY54" i="16" s="1"/>
  <c r="BI55" i="16"/>
  <c r="BX55" i="16" s="1"/>
  <c r="BJ55" i="16"/>
  <c r="BY55" i="16" s="1"/>
  <c r="BI56" i="16"/>
  <c r="BX56" i="16" s="1"/>
  <c r="BJ56" i="16"/>
  <c r="BY56" i="16" s="1"/>
  <c r="BI57" i="16"/>
  <c r="BX57" i="16" s="1"/>
  <c r="BJ57" i="16"/>
  <c r="BY57" i="16" s="1"/>
  <c r="BI58" i="16"/>
  <c r="BJ58" i="16"/>
  <c r="BY58" i="16" s="1"/>
  <c r="BI59" i="16"/>
  <c r="BX59" i="16" s="1"/>
  <c r="BJ59" i="16"/>
  <c r="BY59" i="16" s="1"/>
  <c r="BI60" i="16"/>
  <c r="BX60" i="16" s="1"/>
  <c r="BJ60" i="16"/>
  <c r="BY60" i="16" s="1"/>
  <c r="BI61" i="16"/>
  <c r="BX61" i="16" s="1"/>
  <c r="BJ61" i="16"/>
  <c r="BY61" i="16" s="1"/>
  <c r="BI62" i="16"/>
  <c r="BX62" i="16" s="1"/>
  <c r="BJ62" i="16"/>
  <c r="BY62" i="16" s="1"/>
  <c r="BG25" i="16"/>
  <c r="BV25" i="16" s="1"/>
  <c r="BH25" i="16"/>
  <c r="BW25" i="16" s="1"/>
  <c r="BG26" i="16"/>
  <c r="BV26" i="16" s="1"/>
  <c r="BH26" i="16"/>
  <c r="BW26" i="16" s="1"/>
  <c r="BG27" i="16"/>
  <c r="BV27" i="16" s="1"/>
  <c r="BH27" i="16"/>
  <c r="BW27" i="16" s="1"/>
  <c r="BG28" i="16"/>
  <c r="BV28" i="16" s="1"/>
  <c r="BH28" i="16"/>
  <c r="BW28" i="16" s="1"/>
  <c r="BG30" i="16"/>
  <c r="BV30" i="16" s="1"/>
  <c r="BH30" i="16"/>
  <c r="BW30" i="16" s="1"/>
  <c r="BG31" i="16"/>
  <c r="BV31" i="16" s="1"/>
  <c r="BH31" i="16"/>
  <c r="BW31" i="16" s="1"/>
  <c r="BG32" i="16"/>
  <c r="BV32" i="16" s="1"/>
  <c r="BH32" i="16"/>
  <c r="BW32" i="16" s="1"/>
  <c r="BG33" i="16"/>
  <c r="BV33" i="16" s="1"/>
  <c r="BH33" i="16"/>
  <c r="BW33" i="16" s="1"/>
  <c r="BG34" i="16"/>
  <c r="BV34" i="16" s="1"/>
  <c r="BH34" i="16"/>
  <c r="BW34" i="16" s="1"/>
  <c r="BG35" i="16"/>
  <c r="BV35" i="16" s="1"/>
  <c r="BH35" i="16"/>
  <c r="BW35" i="16" s="1"/>
  <c r="BG36" i="16"/>
  <c r="BV36" i="16" s="1"/>
  <c r="BH36" i="16"/>
  <c r="BW36" i="16" s="1"/>
  <c r="BG37" i="16"/>
  <c r="BV37" i="16" s="1"/>
  <c r="BH37" i="16"/>
  <c r="BW37" i="16" s="1"/>
  <c r="BG38" i="16"/>
  <c r="BV38" i="16" s="1"/>
  <c r="BH38" i="16"/>
  <c r="BW38" i="16" s="1"/>
  <c r="BG39" i="16"/>
  <c r="BV39" i="16" s="1"/>
  <c r="BH39" i="16"/>
  <c r="BW39" i="16" s="1"/>
  <c r="BG40" i="16"/>
  <c r="BV40" i="16" s="1"/>
  <c r="BH40" i="16"/>
  <c r="BW40" i="16" s="1"/>
  <c r="BG41" i="16"/>
  <c r="BV41" i="16" s="1"/>
  <c r="BH41" i="16"/>
  <c r="BW41" i="16" s="1"/>
  <c r="BG42" i="16"/>
  <c r="BV42" i="16" s="1"/>
  <c r="BH42" i="16"/>
  <c r="BW42" i="16" s="1"/>
  <c r="BG43" i="16"/>
  <c r="BV43" i="16" s="1"/>
  <c r="BH43" i="16"/>
  <c r="BW43" i="16" s="1"/>
  <c r="BG44" i="16"/>
  <c r="BV44" i="16" s="1"/>
  <c r="BH44" i="16"/>
  <c r="BW44" i="16" s="1"/>
  <c r="BG45" i="16"/>
  <c r="BV45" i="16" s="1"/>
  <c r="BH45" i="16"/>
  <c r="BW45" i="16" s="1"/>
  <c r="BG46" i="16"/>
  <c r="BV46" i="16" s="1"/>
  <c r="BH46" i="16"/>
  <c r="BW46" i="16" s="1"/>
  <c r="BG47" i="16"/>
  <c r="BV47" i="16" s="1"/>
  <c r="BH47" i="16"/>
  <c r="BW47" i="16" s="1"/>
  <c r="BG48" i="16"/>
  <c r="BV48" i="16" s="1"/>
  <c r="BH48" i="16"/>
  <c r="BW48" i="16" s="1"/>
  <c r="BG49" i="16"/>
  <c r="BV49" i="16" s="1"/>
  <c r="BH49" i="16"/>
  <c r="BW49" i="16" s="1"/>
  <c r="BG50" i="16"/>
  <c r="BV50" i="16" s="1"/>
  <c r="BH50" i="16"/>
  <c r="BW50" i="16" s="1"/>
  <c r="BG51" i="16"/>
  <c r="BV51" i="16" s="1"/>
  <c r="BH51" i="16"/>
  <c r="BW51" i="16" s="1"/>
  <c r="BG52" i="16"/>
  <c r="BV52" i="16" s="1"/>
  <c r="BH52" i="16"/>
  <c r="BW52" i="16" s="1"/>
  <c r="BG53" i="16"/>
  <c r="BV53" i="16" s="1"/>
  <c r="BH53" i="16"/>
  <c r="BW53" i="16" s="1"/>
  <c r="BG54" i="16"/>
  <c r="BV54" i="16" s="1"/>
  <c r="BH54" i="16"/>
  <c r="BW54" i="16" s="1"/>
  <c r="BG55" i="16"/>
  <c r="BV55" i="16" s="1"/>
  <c r="BH55" i="16"/>
  <c r="BW55" i="16" s="1"/>
  <c r="BG56" i="16"/>
  <c r="BV56" i="16" s="1"/>
  <c r="BH56" i="16"/>
  <c r="BW56" i="16" s="1"/>
  <c r="BG57" i="16"/>
  <c r="BV57" i="16" s="1"/>
  <c r="BH57" i="16"/>
  <c r="BW57" i="16" s="1"/>
  <c r="BG58" i="16"/>
  <c r="BV58" i="16" s="1"/>
  <c r="BH58" i="16"/>
  <c r="BW58" i="16" s="1"/>
  <c r="BG59" i="16"/>
  <c r="BV59" i="16" s="1"/>
  <c r="BH59" i="16"/>
  <c r="BW59" i="16" s="1"/>
  <c r="BG60" i="16"/>
  <c r="BV60" i="16" s="1"/>
  <c r="BH60" i="16"/>
  <c r="BW60" i="16" s="1"/>
  <c r="BG61" i="16"/>
  <c r="BV61" i="16" s="1"/>
  <c r="BH61" i="16"/>
  <c r="BW61" i="16" s="1"/>
  <c r="BG62" i="16"/>
  <c r="BV62" i="16" s="1"/>
  <c r="BH62" i="16"/>
  <c r="BW62" i="16" s="1"/>
  <c r="BE25" i="16"/>
  <c r="BT25" i="16" s="1"/>
  <c r="BE26" i="16"/>
  <c r="BT26" i="16" s="1"/>
  <c r="BE27" i="16"/>
  <c r="BT27" i="16" s="1"/>
  <c r="BE28" i="16"/>
  <c r="BT28" i="16" s="1"/>
  <c r="BE30" i="16"/>
  <c r="BT30" i="16" s="1"/>
  <c r="BE31" i="16"/>
  <c r="BT31" i="16" s="1"/>
  <c r="BE32" i="16"/>
  <c r="BT32" i="16" s="1"/>
  <c r="BE33" i="16"/>
  <c r="BT33" i="16" s="1"/>
  <c r="BE34" i="16"/>
  <c r="BT34" i="16" s="1"/>
  <c r="BE35" i="16"/>
  <c r="BT35" i="16" s="1"/>
  <c r="BE36" i="16"/>
  <c r="BT36" i="16" s="1"/>
  <c r="BE37" i="16"/>
  <c r="BT37" i="16" s="1"/>
  <c r="BE38" i="16"/>
  <c r="BT38" i="16" s="1"/>
  <c r="BE39" i="16"/>
  <c r="BT39" i="16" s="1"/>
  <c r="BE40" i="16"/>
  <c r="BT40" i="16" s="1"/>
  <c r="BE41" i="16"/>
  <c r="BT41" i="16" s="1"/>
  <c r="BE42" i="16"/>
  <c r="BT42" i="16" s="1"/>
  <c r="BE43" i="16"/>
  <c r="BT43" i="16" s="1"/>
  <c r="BE44" i="16"/>
  <c r="BT44" i="16" s="1"/>
  <c r="BE45" i="16"/>
  <c r="BT45" i="16" s="1"/>
  <c r="BE46" i="16"/>
  <c r="BT46" i="16" s="1"/>
  <c r="BE47" i="16"/>
  <c r="BT47" i="16" s="1"/>
  <c r="BE48" i="16"/>
  <c r="BT48" i="16" s="1"/>
  <c r="BE49" i="16"/>
  <c r="BT49" i="16" s="1"/>
  <c r="BE50" i="16"/>
  <c r="BT50" i="16" s="1"/>
  <c r="BE51" i="16"/>
  <c r="BT51" i="16" s="1"/>
  <c r="BE52" i="16"/>
  <c r="BT52" i="16" s="1"/>
  <c r="BE53" i="16"/>
  <c r="BT53" i="16" s="1"/>
  <c r="BE54" i="16"/>
  <c r="BT54" i="16" s="1"/>
  <c r="BE55" i="16"/>
  <c r="BT55" i="16" s="1"/>
  <c r="BE56" i="16"/>
  <c r="BT56" i="16" s="1"/>
  <c r="BE57" i="16"/>
  <c r="BT57" i="16" s="1"/>
  <c r="BE58" i="16"/>
  <c r="BT58" i="16" s="1"/>
  <c r="BE59" i="16"/>
  <c r="BT59" i="16" s="1"/>
  <c r="BE60" i="16"/>
  <c r="BT60" i="16" s="1"/>
  <c r="BE61" i="16"/>
  <c r="BT61" i="16" s="1"/>
  <c r="BE62" i="16"/>
  <c r="BT62" i="16" s="1"/>
  <c r="BC25" i="16"/>
  <c r="BR25" i="16" s="1"/>
  <c r="BC26" i="16"/>
  <c r="BC27" i="16"/>
  <c r="BC28" i="16"/>
  <c r="BR28" i="16" s="1"/>
  <c r="BC30" i="16"/>
  <c r="BL30" i="16" s="1"/>
  <c r="BC31" i="16"/>
  <c r="BL31" i="16" s="1"/>
  <c r="BC32" i="16"/>
  <c r="BR32" i="16" s="1"/>
  <c r="BC33" i="16"/>
  <c r="BR33" i="16" s="1"/>
  <c r="BC34" i="16"/>
  <c r="BC35" i="16"/>
  <c r="BR35" i="16" s="1"/>
  <c r="BC36" i="16"/>
  <c r="BR36" i="16" s="1"/>
  <c r="BC37" i="16"/>
  <c r="BR37" i="16" s="1"/>
  <c r="BC38" i="16"/>
  <c r="BL38" i="16" s="1"/>
  <c r="BC39" i="16"/>
  <c r="BL39" i="16" s="1"/>
  <c r="BC40" i="16"/>
  <c r="BR40" i="16" s="1"/>
  <c r="BC41" i="16"/>
  <c r="BR41" i="16" s="1"/>
  <c r="BC42" i="16"/>
  <c r="BC43" i="16"/>
  <c r="BR43" i="16" s="1"/>
  <c r="BC44" i="16"/>
  <c r="BR44" i="16" s="1"/>
  <c r="BC45" i="16"/>
  <c r="BR45" i="16" s="1"/>
  <c r="BC46" i="16"/>
  <c r="BL46" i="16" s="1"/>
  <c r="BC47" i="16"/>
  <c r="BL47" i="16" s="1"/>
  <c r="BC48" i="16"/>
  <c r="BR48" i="16" s="1"/>
  <c r="BC49" i="16"/>
  <c r="BR49" i="16" s="1"/>
  <c r="BC50" i="16"/>
  <c r="BC51" i="16"/>
  <c r="BR51" i="16" s="1"/>
  <c r="BC52" i="16"/>
  <c r="BR52" i="16" s="1"/>
  <c r="BC53" i="16"/>
  <c r="BR53" i="16" s="1"/>
  <c r="BC54" i="16"/>
  <c r="BL54" i="16" s="1"/>
  <c r="BC55" i="16"/>
  <c r="BL55" i="16" s="1"/>
  <c r="BC56" i="16"/>
  <c r="BR56" i="16" s="1"/>
  <c r="BC57" i="16"/>
  <c r="BR57" i="16" s="1"/>
  <c r="BC58" i="16"/>
  <c r="BC59" i="16"/>
  <c r="BR59" i="16" s="1"/>
  <c r="BC60" i="16"/>
  <c r="BC61" i="16"/>
  <c r="BR61" i="16" s="1"/>
  <c r="BC62" i="16"/>
  <c r="BL62" i="16" s="1"/>
  <c r="BK24" i="16"/>
  <c r="BZ24" i="16" s="1"/>
  <c r="BK23" i="16"/>
  <c r="BZ23" i="16" s="1"/>
  <c r="BJ24" i="16"/>
  <c r="BY24" i="16" s="1"/>
  <c r="BJ23" i="16"/>
  <c r="BI24" i="16"/>
  <c r="BX24" i="16" s="1"/>
  <c r="BI23" i="16"/>
  <c r="BX23" i="16" s="1"/>
  <c r="BH24" i="16"/>
  <c r="BW24" i="16" s="1"/>
  <c r="BH23" i="16"/>
  <c r="BW23" i="16" s="1"/>
  <c r="BG24" i="16"/>
  <c r="BV24" i="16" s="1"/>
  <c r="BG23" i="16"/>
  <c r="BV23" i="16" s="1"/>
  <c r="BE24" i="16"/>
  <c r="BT24" i="16" s="1"/>
  <c r="BE23" i="16"/>
  <c r="BU23" i="16" s="1"/>
  <c r="BC24" i="16"/>
  <c r="BC23" i="16"/>
  <c r="BS23" i="16" s="1"/>
  <c r="BL32" i="16" l="1"/>
  <c r="EF32" i="16" s="1"/>
  <c r="EF31" i="16"/>
  <c r="L12" i="11"/>
  <c r="EF62" i="16"/>
  <c r="L43" i="11"/>
  <c r="EF54" i="16"/>
  <c r="L35" i="11"/>
  <c r="EF46" i="16"/>
  <c r="L27" i="11"/>
  <c r="EF38" i="16"/>
  <c r="L19" i="11"/>
  <c r="EF30" i="16"/>
  <c r="L11" i="11"/>
  <c r="BL60" i="16"/>
  <c r="BL27" i="16"/>
  <c r="EF55" i="16"/>
  <c r="L36" i="11"/>
  <c r="EF47" i="16"/>
  <c r="L28" i="11"/>
  <c r="BL58" i="16"/>
  <c r="BL50" i="16"/>
  <c r="BL42" i="16"/>
  <c r="DN42" i="16" s="1"/>
  <c r="BL34" i="16"/>
  <c r="BL56" i="16"/>
  <c r="EF39" i="16"/>
  <c r="L20" i="11"/>
  <c r="BL48" i="16"/>
  <c r="BL40" i="16"/>
  <c r="DN40" i="16" s="1"/>
  <c r="BL44" i="16"/>
  <c r="DN44" i="16" s="1"/>
  <c r="BL61" i="16"/>
  <c r="DN61" i="16" s="1"/>
  <c r="BL57" i="16"/>
  <c r="BL53" i="16"/>
  <c r="BL49" i="16"/>
  <c r="BL45" i="16"/>
  <c r="BL41" i="16"/>
  <c r="BL37" i="16"/>
  <c r="BL33" i="16"/>
  <c r="BL28" i="16"/>
  <c r="DN28" i="16" s="1"/>
  <c r="BR58" i="16"/>
  <c r="BR50" i="16"/>
  <c r="BR42" i="16"/>
  <c r="BR34" i="16"/>
  <c r="BL52" i="16"/>
  <c r="BL36" i="16"/>
  <c r="CB63" i="16"/>
  <c r="CB65" i="16" s="1"/>
  <c r="BR55" i="16"/>
  <c r="BR47" i="16"/>
  <c r="BR39" i="16"/>
  <c r="BR31" i="16"/>
  <c r="BJ64" i="16"/>
  <c r="BY63" i="16" s="1"/>
  <c r="BL59" i="16"/>
  <c r="BL51" i="16"/>
  <c r="BL43" i="16"/>
  <c r="DN43" i="16" s="1"/>
  <c r="BL35" i="16"/>
  <c r="DN35" i="16" s="1"/>
  <c r="BR62" i="16"/>
  <c r="BR54" i="16"/>
  <c r="BR46" i="16"/>
  <c r="BR38" i="16"/>
  <c r="BR30" i="16"/>
  <c r="CD63" i="16"/>
  <c r="CD65" i="16" s="1"/>
  <c r="BR60" i="16"/>
  <c r="BL26" i="16"/>
  <c r="DN26" i="16" s="1"/>
  <c r="BL25" i="16"/>
  <c r="L6" i="11" s="1"/>
  <c r="CF63" i="16"/>
  <c r="CF65" i="16" s="1"/>
  <c r="CH63" i="16"/>
  <c r="CH65" i="16" s="1"/>
  <c r="BL24" i="16"/>
  <c r="L5" i="11" s="1"/>
  <c r="BE64" i="16"/>
  <c r="BT63" i="16" s="1"/>
  <c r="CL63" i="16"/>
  <c r="CL65" i="16" s="1"/>
  <c r="CP63" i="16"/>
  <c r="CP65" i="16" s="1"/>
  <c r="BR24" i="16"/>
  <c r="CJ63" i="16"/>
  <c r="CJ65" i="16" s="1"/>
  <c r="CN63" i="16"/>
  <c r="CN65" i="16" s="1"/>
  <c r="CT63" i="16"/>
  <c r="CT65" i="16" s="1"/>
  <c r="BR26" i="16"/>
  <c r="BR27" i="16"/>
  <c r="BC64" i="16"/>
  <c r="BR63" i="16" s="1"/>
  <c r="CR63" i="16"/>
  <c r="CR65" i="16" s="1"/>
  <c r="BK64" i="16"/>
  <c r="BK66" i="16" s="1"/>
  <c r="BZ65" i="16" s="1"/>
  <c r="BJ66" i="16"/>
  <c r="BY65" i="16" s="1"/>
  <c r="BY23" i="16"/>
  <c r="BT23" i="16"/>
  <c r="BH64" i="16"/>
  <c r="BI64" i="16"/>
  <c r="BR23" i="16"/>
  <c r="BG64" i="16"/>
  <c r="BL29" i="16"/>
  <c r="DN29" i="16" s="1"/>
  <c r="DO24" i="13"/>
  <c r="DO25" i="13"/>
  <c r="DO26" i="13"/>
  <c r="DO27" i="13"/>
  <c r="DO28" i="13"/>
  <c r="DO29" i="13"/>
  <c r="DO30" i="13"/>
  <c r="DO31" i="13"/>
  <c r="DO32" i="13"/>
  <c r="DO33" i="13"/>
  <c r="DO34" i="13"/>
  <c r="DO35" i="13"/>
  <c r="DO36" i="13"/>
  <c r="DO37" i="13"/>
  <c r="DO38" i="13"/>
  <c r="DO39" i="13"/>
  <c r="DO40" i="13"/>
  <c r="DO41" i="13"/>
  <c r="DO42" i="13"/>
  <c r="DO43" i="13"/>
  <c r="DO44" i="13"/>
  <c r="DO45" i="13"/>
  <c r="DO46" i="13"/>
  <c r="DO47" i="13"/>
  <c r="DO48" i="13"/>
  <c r="DO49" i="13"/>
  <c r="DO50" i="13"/>
  <c r="DO51" i="13"/>
  <c r="DO52" i="13"/>
  <c r="DO53" i="13"/>
  <c r="DO54" i="13"/>
  <c r="DO55" i="13"/>
  <c r="DO56" i="13"/>
  <c r="DO57" i="13"/>
  <c r="DO58" i="13"/>
  <c r="DO59" i="13"/>
  <c r="DO60" i="13"/>
  <c r="DO61" i="13"/>
  <c r="DO62" i="13"/>
  <c r="CX25" i="13"/>
  <c r="CY25" i="13" s="1"/>
  <c r="CX26" i="13"/>
  <c r="CY26" i="13" s="1"/>
  <c r="CX27" i="13"/>
  <c r="CY27" i="13" s="1"/>
  <c r="CX28" i="13"/>
  <c r="CY28" i="13" s="1"/>
  <c r="CX29" i="13"/>
  <c r="CY29" i="13" s="1"/>
  <c r="CX30" i="13"/>
  <c r="CY30" i="13" s="1"/>
  <c r="CX31" i="13"/>
  <c r="CY31" i="13" s="1"/>
  <c r="CX32" i="13"/>
  <c r="CY32" i="13" s="1"/>
  <c r="CX33" i="13"/>
  <c r="CY33" i="13" s="1"/>
  <c r="CX34" i="13"/>
  <c r="CY34" i="13" s="1"/>
  <c r="CX35" i="13"/>
  <c r="CY35" i="13" s="1"/>
  <c r="CX36" i="13"/>
  <c r="CY36" i="13" s="1"/>
  <c r="CX37" i="13"/>
  <c r="CY37" i="13" s="1"/>
  <c r="CX38" i="13"/>
  <c r="CY38" i="13" s="1"/>
  <c r="CX39" i="13"/>
  <c r="CY39" i="13" s="1"/>
  <c r="CX40" i="13"/>
  <c r="CY40" i="13" s="1"/>
  <c r="CX41" i="13"/>
  <c r="CY41" i="13" s="1"/>
  <c r="CX42" i="13"/>
  <c r="CY42" i="13" s="1"/>
  <c r="CX43" i="13"/>
  <c r="CY43" i="13" s="1"/>
  <c r="CX44" i="13"/>
  <c r="CY44" i="13" s="1"/>
  <c r="CX45" i="13"/>
  <c r="CY45" i="13"/>
  <c r="CX46" i="13"/>
  <c r="CY46" i="13" s="1"/>
  <c r="CX47" i="13"/>
  <c r="CY47" i="13" s="1"/>
  <c r="CX48" i="13"/>
  <c r="CY48" i="13" s="1"/>
  <c r="CX49" i="13"/>
  <c r="CY49" i="13" s="1"/>
  <c r="CX50" i="13"/>
  <c r="CY50" i="13" s="1"/>
  <c r="CX51" i="13"/>
  <c r="CY51" i="13" s="1"/>
  <c r="CX52" i="13"/>
  <c r="CY52" i="13" s="1"/>
  <c r="CX53" i="13"/>
  <c r="CY53" i="13" s="1"/>
  <c r="CX54" i="13"/>
  <c r="CY54" i="13" s="1"/>
  <c r="CX55" i="13"/>
  <c r="CY55" i="13" s="1"/>
  <c r="CX56" i="13"/>
  <c r="CY56" i="13" s="1"/>
  <c r="CX57" i="13"/>
  <c r="CY57" i="13" s="1"/>
  <c r="CX58" i="13"/>
  <c r="CY58" i="13" s="1"/>
  <c r="CX59" i="13"/>
  <c r="CY59" i="13" s="1"/>
  <c r="CX60" i="13"/>
  <c r="CY60" i="13" s="1"/>
  <c r="CX61" i="13"/>
  <c r="CY61" i="13" s="1"/>
  <c r="CX62" i="13"/>
  <c r="CY62" i="13" s="1"/>
  <c r="CV25" i="13"/>
  <c r="CW25" i="13" s="1"/>
  <c r="CV26" i="13"/>
  <c r="CW26" i="13" s="1"/>
  <c r="CV27" i="13"/>
  <c r="CW27" i="13"/>
  <c r="CV28" i="13"/>
  <c r="CW28" i="13" s="1"/>
  <c r="CV29" i="13"/>
  <c r="CW29" i="13" s="1"/>
  <c r="CV30" i="13"/>
  <c r="CW30" i="13" s="1"/>
  <c r="CV31" i="13"/>
  <c r="CW31" i="13" s="1"/>
  <c r="CV32" i="13"/>
  <c r="CW32" i="13" s="1"/>
  <c r="CV33" i="13"/>
  <c r="CW33" i="13" s="1"/>
  <c r="CV34" i="13"/>
  <c r="CW34" i="13" s="1"/>
  <c r="CV35" i="13"/>
  <c r="CW35" i="13" s="1"/>
  <c r="CV36" i="13"/>
  <c r="CW36" i="13"/>
  <c r="CV37" i="13"/>
  <c r="CW37" i="13" s="1"/>
  <c r="CV38" i="13"/>
  <c r="CW38" i="13" s="1"/>
  <c r="CV39" i="13"/>
  <c r="CW39" i="13" s="1"/>
  <c r="CV40" i="13"/>
  <c r="CW40" i="13" s="1"/>
  <c r="CV41" i="13"/>
  <c r="CW41" i="13" s="1"/>
  <c r="CV42" i="13"/>
  <c r="CW42" i="13" s="1"/>
  <c r="CV43" i="13"/>
  <c r="CW43" i="13"/>
  <c r="CV44" i="13"/>
  <c r="CW44" i="13" s="1"/>
  <c r="CV45" i="13"/>
  <c r="CW45" i="13" s="1"/>
  <c r="CV46" i="13"/>
  <c r="CW46" i="13" s="1"/>
  <c r="CV47" i="13"/>
  <c r="CW47" i="13" s="1"/>
  <c r="CV48" i="13"/>
  <c r="CW48" i="13" s="1"/>
  <c r="CV49" i="13"/>
  <c r="CW49" i="13" s="1"/>
  <c r="CV50" i="13"/>
  <c r="CW50" i="13" s="1"/>
  <c r="CV51" i="13"/>
  <c r="CW51" i="13" s="1"/>
  <c r="CV52" i="13"/>
  <c r="CW52" i="13" s="1"/>
  <c r="CV53" i="13"/>
  <c r="CW53" i="13" s="1"/>
  <c r="CV54" i="13"/>
  <c r="CW54" i="13" s="1"/>
  <c r="CV55" i="13"/>
  <c r="CW55" i="13" s="1"/>
  <c r="CV56" i="13"/>
  <c r="CW56" i="13" s="1"/>
  <c r="CV57" i="13"/>
  <c r="CW57" i="13" s="1"/>
  <c r="CV58" i="13"/>
  <c r="CW58" i="13" s="1"/>
  <c r="CV59" i="13"/>
  <c r="CW59" i="13" s="1"/>
  <c r="CV60" i="13"/>
  <c r="CW60" i="13" s="1"/>
  <c r="CV61" i="13"/>
  <c r="CW61" i="13" s="1"/>
  <c r="CV62" i="13"/>
  <c r="CW62" i="13" s="1"/>
  <c r="CT25" i="13"/>
  <c r="CU25" i="13" s="1"/>
  <c r="CT26" i="13"/>
  <c r="CU26" i="13" s="1"/>
  <c r="CT27" i="13"/>
  <c r="CU27" i="13" s="1"/>
  <c r="CT28" i="13"/>
  <c r="CU28" i="13" s="1"/>
  <c r="CT29" i="13"/>
  <c r="CU29" i="13" s="1"/>
  <c r="CT30" i="13"/>
  <c r="CU30" i="13" s="1"/>
  <c r="CT31" i="13"/>
  <c r="CU31" i="13" s="1"/>
  <c r="CT32" i="13"/>
  <c r="CU32" i="13" s="1"/>
  <c r="CT33" i="13"/>
  <c r="CU33" i="13" s="1"/>
  <c r="CT34" i="13"/>
  <c r="CU34" i="13" s="1"/>
  <c r="CT35" i="13"/>
  <c r="CU35" i="13" s="1"/>
  <c r="CT36" i="13"/>
  <c r="CU36" i="13" s="1"/>
  <c r="CT37" i="13"/>
  <c r="CU37" i="13" s="1"/>
  <c r="CT38" i="13"/>
  <c r="CU38" i="13" s="1"/>
  <c r="CT39" i="13"/>
  <c r="CU39" i="13" s="1"/>
  <c r="CT40" i="13"/>
  <c r="CU40" i="13" s="1"/>
  <c r="CT41" i="13"/>
  <c r="CU41" i="13" s="1"/>
  <c r="CT42" i="13"/>
  <c r="CU42" i="13" s="1"/>
  <c r="CT43" i="13"/>
  <c r="CU43" i="13" s="1"/>
  <c r="CT44" i="13"/>
  <c r="CU44" i="13" s="1"/>
  <c r="CT45" i="13"/>
  <c r="CU45" i="13" s="1"/>
  <c r="CT46" i="13"/>
  <c r="CU46" i="13" s="1"/>
  <c r="CT47" i="13"/>
  <c r="CU47" i="13" s="1"/>
  <c r="CT48" i="13"/>
  <c r="CU48" i="13" s="1"/>
  <c r="CT49" i="13"/>
  <c r="CU49" i="13" s="1"/>
  <c r="CT50" i="13"/>
  <c r="CU50" i="13" s="1"/>
  <c r="CT51" i="13"/>
  <c r="CU51" i="13" s="1"/>
  <c r="CT52" i="13"/>
  <c r="CU52" i="13" s="1"/>
  <c r="CT53" i="13"/>
  <c r="CU53" i="13" s="1"/>
  <c r="CT54" i="13"/>
  <c r="CU54" i="13" s="1"/>
  <c r="CT55" i="13"/>
  <c r="CU55" i="13" s="1"/>
  <c r="CT56" i="13"/>
  <c r="CU56" i="13"/>
  <c r="CT57" i="13"/>
  <c r="CU57" i="13" s="1"/>
  <c r="CT58" i="13"/>
  <c r="CU58" i="13" s="1"/>
  <c r="CT59" i="13"/>
  <c r="CU59" i="13" s="1"/>
  <c r="CT60" i="13"/>
  <c r="CU60" i="13" s="1"/>
  <c r="CT61" i="13"/>
  <c r="CU61" i="13" s="1"/>
  <c r="CT62" i="13"/>
  <c r="CU62" i="13" s="1"/>
  <c r="CR25" i="13"/>
  <c r="CS25" i="13" s="1"/>
  <c r="CR26" i="13"/>
  <c r="CS26" i="13" s="1"/>
  <c r="CR27" i="13"/>
  <c r="CS27" i="13" s="1"/>
  <c r="CR28" i="13"/>
  <c r="CS28" i="13" s="1"/>
  <c r="CR29" i="13"/>
  <c r="CS29" i="13" s="1"/>
  <c r="CR30" i="13"/>
  <c r="CS30" i="13" s="1"/>
  <c r="CR31" i="13"/>
  <c r="CS31" i="13" s="1"/>
  <c r="CR32" i="13"/>
  <c r="CS32" i="13" s="1"/>
  <c r="CR33" i="13"/>
  <c r="CS33" i="13" s="1"/>
  <c r="CR34" i="13"/>
  <c r="CS34" i="13" s="1"/>
  <c r="CR35" i="13"/>
  <c r="CS35" i="13" s="1"/>
  <c r="CR36" i="13"/>
  <c r="CS36" i="13" s="1"/>
  <c r="CR37" i="13"/>
  <c r="CS37" i="13" s="1"/>
  <c r="CR38" i="13"/>
  <c r="CS38" i="13" s="1"/>
  <c r="CR39" i="13"/>
  <c r="CS39" i="13" s="1"/>
  <c r="CR40" i="13"/>
  <c r="CS40" i="13" s="1"/>
  <c r="CR41" i="13"/>
  <c r="CS41" i="13" s="1"/>
  <c r="CR42" i="13"/>
  <c r="CS42" i="13" s="1"/>
  <c r="CR43" i="13"/>
  <c r="CS43" i="13" s="1"/>
  <c r="CR44" i="13"/>
  <c r="CS44" i="13" s="1"/>
  <c r="CR45" i="13"/>
  <c r="CS45" i="13" s="1"/>
  <c r="CR46" i="13"/>
  <c r="CS46" i="13" s="1"/>
  <c r="CR47" i="13"/>
  <c r="CS47" i="13" s="1"/>
  <c r="CR48" i="13"/>
  <c r="CS48" i="13" s="1"/>
  <c r="CR49" i="13"/>
  <c r="CS49" i="13" s="1"/>
  <c r="CR50" i="13"/>
  <c r="CS50" i="13" s="1"/>
  <c r="CR51" i="13"/>
  <c r="CS51" i="13" s="1"/>
  <c r="CR52" i="13"/>
  <c r="CS52" i="13" s="1"/>
  <c r="CR53" i="13"/>
  <c r="CS53" i="13" s="1"/>
  <c r="CR54" i="13"/>
  <c r="CS54" i="13" s="1"/>
  <c r="CR55" i="13"/>
  <c r="CS55" i="13" s="1"/>
  <c r="CR56" i="13"/>
  <c r="CS56" i="13" s="1"/>
  <c r="CR57" i="13"/>
  <c r="CS57" i="13" s="1"/>
  <c r="CR58" i="13"/>
  <c r="CS58" i="13" s="1"/>
  <c r="CR59" i="13"/>
  <c r="CS59" i="13" s="1"/>
  <c r="CR60" i="13"/>
  <c r="CS60" i="13" s="1"/>
  <c r="CR61" i="13"/>
  <c r="CS61" i="13" s="1"/>
  <c r="CR62" i="13"/>
  <c r="CS62" i="13" s="1"/>
  <c r="CP25" i="13"/>
  <c r="CQ25" i="13" s="1"/>
  <c r="CP26" i="13"/>
  <c r="CQ26" i="13" s="1"/>
  <c r="CP27" i="13"/>
  <c r="CQ27" i="13" s="1"/>
  <c r="CP28" i="13"/>
  <c r="CQ28" i="13" s="1"/>
  <c r="CP29" i="13"/>
  <c r="CQ29" i="13" s="1"/>
  <c r="CP30" i="13"/>
  <c r="CQ30" i="13" s="1"/>
  <c r="CP31" i="13"/>
  <c r="CQ31" i="13" s="1"/>
  <c r="CP32" i="13"/>
  <c r="CQ32" i="13" s="1"/>
  <c r="CP33" i="13"/>
  <c r="CQ33" i="13" s="1"/>
  <c r="CP34" i="13"/>
  <c r="CQ34" i="13" s="1"/>
  <c r="CP35" i="13"/>
  <c r="CQ35" i="13" s="1"/>
  <c r="CP36" i="13"/>
  <c r="CQ36" i="13" s="1"/>
  <c r="CP37" i="13"/>
  <c r="CQ37" i="13" s="1"/>
  <c r="CP38" i="13"/>
  <c r="CQ38" i="13" s="1"/>
  <c r="CP39" i="13"/>
  <c r="CQ39" i="13" s="1"/>
  <c r="CP40" i="13"/>
  <c r="CQ40" i="13" s="1"/>
  <c r="CP41" i="13"/>
  <c r="CQ41" i="13" s="1"/>
  <c r="CP42" i="13"/>
  <c r="CQ42" i="13" s="1"/>
  <c r="CP43" i="13"/>
  <c r="CQ43" i="13" s="1"/>
  <c r="CP44" i="13"/>
  <c r="CQ44" i="13" s="1"/>
  <c r="CP45" i="13"/>
  <c r="CQ45" i="13" s="1"/>
  <c r="CP46" i="13"/>
  <c r="CQ46" i="13" s="1"/>
  <c r="CP47" i="13"/>
  <c r="CQ47" i="13" s="1"/>
  <c r="CP48" i="13"/>
  <c r="CQ48" i="13" s="1"/>
  <c r="CP49" i="13"/>
  <c r="CQ49" i="13" s="1"/>
  <c r="CP50" i="13"/>
  <c r="CQ50" i="13" s="1"/>
  <c r="CP51" i="13"/>
  <c r="CQ51" i="13" s="1"/>
  <c r="CP52" i="13"/>
  <c r="CQ52" i="13" s="1"/>
  <c r="CP53" i="13"/>
  <c r="CQ53" i="13" s="1"/>
  <c r="CP54" i="13"/>
  <c r="CQ54" i="13" s="1"/>
  <c r="CP55" i="13"/>
  <c r="CQ55" i="13" s="1"/>
  <c r="CP56" i="13"/>
  <c r="CQ56" i="13" s="1"/>
  <c r="CP57" i="13"/>
  <c r="CQ57" i="13" s="1"/>
  <c r="CP58" i="13"/>
  <c r="CQ58" i="13" s="1"/>
  <c r="CP59" i="13"/>
  <c r="CQ59" i="13" s="1"/>
  <c r="CP60" i="13"/>
  <c r="CQ60" i="13" s="1"/>
  <c r="CP61" i="13"/>
  <c r="CQ61" i="13" s="1"/>
  <c r="CP62" i="13"/>
  <c r="CQ62" i="13" s="1"/>
  <c r="CN25" i="13"/>
  <c r="CO25" i="13" s="1"/>
  <c r="CN26" i="13"/>
  <c r="CO26" i="13" s="1"/>
  <c r="CN27" i="13"/>
  <c r="CO27" i="13" s="1"/>
  <c r="CN28" i="13"/>
  <c r="CO28" i="13" s="1"/>
  <c r="CN29" i="13"/>
  <c r="CO29" i="13" s="1"/>
  <c r="CN30" i="13"/>
  <c r="CO30" i="13" s="1"/>
  <c r="CN31" i="13"/>
  <c r="CO31" i="13" s="1"/>
  <c r="CN32" i="13"/>
  <c r="CO32" i="13" s="1"/>
  <c r="CN33" i="13"/>
  <c r="CO33" i="13" s="1"/>
  <c r="CN34" i="13"/>
  <c r="CO34" i="13" s="1"/>
  <c r="CN35" i="13"/>
  <c r="CO35" i="13" s="1"/>
  <c r="CN36" i="13"/>
  <c r="CO36" i="13" s="1"/>
  <c r="CN37" i="13"/>
  <c r="CO37" i="13" s="1"/>
  <c r="CN38" i="13"/>
  <c r="CO38" i="13" s="1"/>
  <c r="CN39" i="13"/>
  <c r="CO39" i="13" s="1"/>
  <c r="CN40" i="13"/>
  <c r="CO40" i="13" s="1"/>
  <c r="CN41" i="13"/>
  <c r="CO41" i="13" s="1"/>
  <c r="CN42" i="13"/>
  <c r="CO42" i="13" s="1"/>
  <c r="CN43" i="13"/>
  <c r="CO43" i="13" s="1"/>
  <c r="CN44" i="13"/>
  <c r="CO44" i="13" s="1"/>
  <c r="CN45" i="13"/>
  <c r="CO45" i="13" s="1"/>
  <c r="CN46" i="13"/>
  <c r="CO46" i="13" s="1"/>
  <c r="CN47" i="13"/>
  <c r="CO47" i="13" s="1"/>
  <c r="CN48" i="13"/>
  <c r="CO48" i="13" s="1"/>
  <c r="CN49" i="13"/>
  <c r="CO49" i="13" s="1"/>
  <c r="CN50" i="13"/>
  <c r="CO50" i="13" s="1"/>
  <c r="CN51" i="13"/>
  <c r="CO51" i="13" s="1"/>
  <c r="CN52" i="13"/>
  <c r="CO52" i="13" s="1"/>
  <c r="CN53" i="13"/>
  <c r="CO53" i="13" s="1"/>
  <c r="CN54" i="13"/>
  <c r="CO54" i="13" s="1"/>
  <c r="CN55" i="13"/>
  <c r="CO55" i="13" s="1"/>
  <c r="CN56" i="13"/>
  <c r="CO56" i="13" s="1"/>
  <c r="CN57" i="13"/>
  <c r="CO57" i="13" s="1"/>
  <c r="CN58" i="13"/>
  <c r="CO58" i="13" s="1"/>
  <c r="CN59" i="13"/>
  <c r="CO59" i="13" s="1"/>
  <c r="CN60" i="13"/>
  <c r="CO60" i="13" s="1"/>
  <c r="CN61" i="13"/>
  <c r="CO61" i="13" s="1"/>
  <c r="CN62" i="13"/>
  <c r="CO62" i="13" s="1"/>
  <c r="CL25" i="13"/>
  <c r="CM25" i="13" s="1"/>
  <c r="CL26" i="13"/>
  <c r="CM26" i="13" s="1"/>
  <c r="CL27" i="13"/>
  <c r="CM27" i="13" s="1"/>
  <c r="CL28" i="13"/>
  <c r="CM28" i="13" s="1"/>
  <c r="CL29" i="13"/>
  <c r="CM29" i="13" s="1"/>
  <c r="CL30" i="13"/>
  <c r="CM30" i="13" s="1"/>
  <c r="CL31" i="13"/>
  <c r="CM31" i="13" s="1"/>
  <c r="CL32" i="13"/>
  <c r="CM32" i="13" s="1"/>
  <c r="CL33" i="13"/>
  <c r="CM33" i="13" s="1"/>
  <c r="CL34" i="13"/>
  <c r="CM34" i="13" s="1"/>
  <c r="CL35" i="13"/>
  <c r="CM35" i="13" s="1"/>
  <c r="CL36" i="13"/>
  <c r="CM36" i="13" s="1"/>
  <c r="CL37" i="13"/>
  <c r="CM37" i="13" s="1"/>
  <c r="CL38" i="13"/>
  <c r="CM38" i="13" s="1"/>
  <c r="CL39" i="13"/>
  <c r="CM39" i="13" s="1"/>
  <c r="CL40" i="13"/>
  <c r="CM40" i="13" s="1"/>
  <c r="CL41" i="13"/>
  <c r="CM41" i="13" s="1"/>
  <c r="CL42" i="13"/>
  <c r="CM42" i="13" s="1"/>
  <c r="CL43" i="13"/>
  <c r="CM43" i="13" s="1"/>
  <c r="CL44" i="13"/>
  <c r="CM44" i="13" s="1"/>
  <c r="CL45" i="13"/>
  <c r="CM45" i="13" s="1"/>
  <c r="CL46" i="13"/>
  <c r="CM46" i="13" s="1"/>
  <c r="CL47" i="13"/>
  <c r="CM47" i="13" s="1"/>
  <c r="CL48" i="13"/>
  <c r="CM48" i="13" s="1"/>
  <c r="CL49" i="13"/>
  <c r="CM49" i="13" s="1"/>
  <c r="CL50" i="13"/>
  <c r="CM50" i="13" s="1"/>
  <c r="CL51" i="13"/>
  <c r="CM51" i="13" s="1"/>
  <c r="CL52" i="13"/>
  <c r="CM52" i="13" s="1"/>
  <c r="CL53" i="13"/>
  <c r="CM53" i="13" s="1"/>
  <c r="CL54" i="13"/>
  <c r="CM54" i="13" s="1"/>
  <c r="CL55" i="13"/>
  <c r="CM55" i="13" s="1"/>
  <c r="CL56" i="13"/>
  <c r="CM56" i="13" s="1"/>
  <c r="CL57" i="13"/>
  <c r="CM57" i="13"/>
  <c r="CL58" i="13"/>
  <c r="CM58" i="13" s="1"/>
  <c r="CL59" i="13"/>
  <c r="CM59" i="13" s="1"/>
  <c r="CL60" i="13"/>
  <c r="CM60" i="13" s="1"/>
  <c r="CL61" i="13"/>
  <c r="CM61" i="13" s="1"/>
  <c r="CL62" i="13"/>
  <c r="CM62" i="13" s="1"/>
  <c r="CJ25" i="13"/>
  <c r="CK25" i="13" s="1"/>
  <c r="CJ26" i="13"/>
  <c r="CK26" i="13" s="1"/>
  <c r="CJ27" i="13"/>
  <c r="CK27" i="13" s="1"/>
  <c r="CJ28" i="13"/>
  <c r="CK28" i="13" s="1"/>
  <c r="CJ29" i="13"/>
  <c r="CK29" i="13" s="1"/>
  <c r="CJ30" i="13"/>
  <c r="CK30" i="13" s="1"/>
  <c r="CJ31" i="13"/>
  <c r="CK31" i="13" s="1"/>
  <c r="CJ32" i="13"/>
  <c r="CK32" i="13" s="1"/>
  <c r="CJ33" i="13"/>
  <c r="CK33" i="13" s="1"/>
  <c r="CJ34" i="13"/>
  <c r="CK34" i="13" s="1"/>
  <c r="CJ35" i="13"/>
  <c r="CK35" i="13" s="1"/>
  <c r="CJ36" i="13"/>
  <c r="CK36" i="13" s="1"/>
  <c r="CJ37" i="13"/>
  <c r="CK37" i="13" s="1"/>
  <c r="CJ38" i="13"/>
  <c r="CK38" i="13" s="1"/>
  <c r="CJ39" i="13"/>
  <c r="CK39" i="13" s="1"/>
  <c r="CJ40" i="13"/>
  <c r="CK40" i="13" s="1"/>
  <c r="CJ41" i="13"/>
  <c r="CK41" i="13" s="1"/>
  <c r="CJ42" i="13"/>
  <c r="CK42" i="13" s="1"/>
  <c r="CJ43" i="13"/>
  <c r="CK43" i="13" s="1"/>
  <c r="CJ44" i="13"/>
  <c r="CK44" i="13" s="1"/>
  <c r="CJ45" i="13"/>
  <c r="CK45" i="13" s="1"/>
  <c r="CJ46" i="13"/>
  <c r="CK46" i="13" s="1"/>
  <c r="CJ47" i="13"/>
  <c r="CK47" i="13" s="1"/>
  <c r="CJ48" i="13"/>
  <c r="CK48" i="13" s="1"/>
  <c r="CJ49" i="13"/>
  <c r="CK49" i="13" s="1"/>
  <c r="CJ50" i="13"/>
  <c r="CK50" i="13" s="1"/>
  <c r="CJ51" i="13"/>
  <c r="CK51" i="13" s="1"/>
  <c r="CJ52" i="13"/>
  <c r="CK52" i="13" s="1"/>
  <c r="CJ53" i="13"/>
  <c r="CK53" i="13" s="1"/>
  <c r="CJ54" i="13"/>
  <c r="CK54" i="13" s="1"/>
  <c r="CJ55" i="13"/>
  <c r="CK55" i="13" s="1"/>
  <c r="CJ56" i="13"/>
  <c r="CK56" i="13" s="1"/>
  <c r="CJ57" i="13"/>
  <c r="CK57" i="13" s="1"/>
  <c r="CJ58" i="13"/>
  <c r="CK58" i="13" s="1"/>
  <c r="CJ59" i="13"/>
  <c r="CK59" i="13" s="1"/>
  <c r="CJ60" i="13"/>
  <c r="CK60" i="13" s="1"/>
  <c r="CJ61" i="13"/>
  <c r="CK61" i="13" s="1"/>
  <c r="CJ62" i="13"/>
  <c r="CK62" i="13" s="1"/>
  <c r="CH25" i="13"/>
  <c r="CI25" i="13" s="1"/>
  <c r="CH26" i="13"/>
  <c r="CI26" i="13" s="1"/>
  <c r="CH27" i="13"/>
  <c r="CI27" i="13" s="1"/>
  <c r="CH28" i="13"/>
  <c r="CI28" i="13" s="1"/>
  <c r="CH29" i="13"/>
  <c r="CI29" i="13" s="1"/>
  <c r="CH30" i="13"/>
  <c r="CI30" i="13" s="1"/>
  <c r="CH31" i="13"/>
  <c r="CI31" i="13" s="1"/>
  <c r="CH32" i="13"/>
  <c r="CI32" i="13" s="1"/>
  <c r="CH33" i="13"/>
  <c r="CI33" i="13" s="1"/>
  <c r="CH34" i="13"/>
  <c r="CI34" i="13" s="1"/>
  <c r="CH35" i="13"/>
  <c r="CI35" i="13" s="1"/>
  <c r="CH36" i="13"/>
  <c r="CI36" i="13" s="1"/>
  <c r="CH37" i="13"/>
  <c r="CI37" i="13" s="1"/>
  <c r="CH38" i="13"/>
  <c r="CI38" i="13" s="1"/>
  <c r="CH39" i="13"/>
  <c r="CI39" i="13" s="1"/>
  <c r="CH40" i="13"/>
  <c r="CI40" i="13" s="1"/>
  <c r="CH41" i="13"/>
  <c r="CI41" i="13" s="1"/>
  <c r="CH42" i="13"/>
  <c r="CI42" i="13" s="1"/>
  <c r="CH43" i="13"/>
  <c r="CI43" i="13" s="1"/>
  <c r="CH44" i="13"/>
  <c r="CI44" i="13" s="1"/>
  <c r="CH45" i="13"/>
  <c r="CI45" i="13" s="1"/>
  <c r="CH46" i="13"/>
  <c r="CI46" i="13" s="1"/>
  <c r="CH47" i="13"/>
  <c r="CI47" i="13" s="1"/>
  <c r="CH48" i="13"/>
  <c r="CI48" i="13" s="1"/>
  <c r="CH49" i="13"/>
  <c r="CI49" i="13" s="1"/>
  <c r="CH50" i="13"/>
  <c r="CI50" i="13" s="1"/>
  <c r="CH51" i="13"/>
  <c r="CI51" i="13" s="1"/>
  <c r="CH52" i="13"/>
  <c r="CI52" i="13" s="1"/>
  <c r="CH53" i="13"/>
  <c r="CI53" i="13" s="1"/>
  <c r="CH54" i="13"/>
  <c r="CI54" i="13" s="1"/>
  <c r="CH55" i="13"/>
  <c r="CI55" i="13" s="1"/>
  <c r="CH56" i="13"/>
  <c r="CI56" i="13" s="1"/>
  <c r="CH57" i="13"/>
  <c r="CI57" i="13" s="1"/>
  <c r="CH58" i="13"/>
  <c r="CI58" i="13" s="1"/>
  <c r="CH59" i="13"/>
  <c r="CI59" i="13" s="1"/>
  <c r="CH60" i="13"/>
  <c r="CI60" i="13" s="1"/>
  <c r="CH61" i="13"/>
  <c r="CI61" i="13" s="1"/>
  <c r="CH62" i="13"/>
  <c r="CI62" i="13" s="1"/>
  <c r="CF25" i="13"/>
  <c r="CG25" i="13" s="1"/>
  <c r="CF26" i="13"/>
  <c r="CG26" i="13" s="1"/>
  <c r="CF27" i="13"/>
  <c r="CG27" i="13" s="1"/>
  <c r="CF28" i="13"/>
  <c r="CG28" i="13" s="1"/>
  <c r="CF29" i="13"/>
  <c r="CG29" i="13" s="1"/>
  <c r="CF30" i="13"/>
  <c r="CG30" i="13" s="1"/>
  <c r="CF31" i="13"/>
  <c r="CG31" i="13" s="1"/>
  <c r="CF32" i="13"/>
  <c r="CG32" i="13" s="1"/>
  <c r="CF33" i="13"/>
  <c r="CG33" i="13" s="1"/>
  <c r="CF34" i="13"/>
  <c r="CG34" i="13" s="1"/>
  <c r="CF35" i="13"/>
  <c r="CG35" i="13" s="1"/>
  <c r="CF36" i="13"/>
  <c r="CG36" i="13" s="1"/>
  <c r="CF37" i="13"/>
  <c r="CG37" i="13" s="1"/>
  <c r="CF38" i="13"/>
  <c r="CG38" i="13" s="1"/>
  <c r="CF39" i="13"/>
  <c r="CG39" i="13" s="1"/>
  <c r="CF40" i="13"/>
  <c r="CG40" i="13" s="1"/>
  <c r="CF41" i="13"/>
  <c r="CG41" i="13" s="1"/>
  <c r="CF42" i="13"/>
  <c r="CG42" i="13" s="1"/>
  <c r="CF43" i="13"/>
  <c r="CG43" i="13" s="1"/>
  <c r="CF44" i="13"/>
  <c r="CG44" i="13" s="1"/>
  <c r="CF45" i="13"/>
  <c r="CG45" i="13" s="1"/>
  <c r="CF46" i="13"/>
  <c r="CG46" i="13" s="1"/>
  <c r="CF47" i="13"/>
  <c r="CG47" i="13" s="1"/>
  <c r="CF48" i="13"/>
  <c r="CG48" i="13" s="1"/>
  <c r="CF49" i="13"/>
  <c r="CG49" i="13" s="1"/>
  <c r="CF50" i="13"/>
  <c r="CG50" i="13" s="1"/>
  <c r="CF51" i="13"/>
  <c r="CG51" i="13" s="1"/>
  <c r="CF52" i="13"/>
  <c r="CG52" i="13" s="1"/>
  <c r="CF53" i="13"/>
  <c r="CG53" i="13" s="1"/>
  <c r="CF54" i="13"/>
  <c r="CG54" i="13" s="1"/>
  <c r="CF55" i="13"/>
  <c r="CG55" i="13" s="1"/>
  <c r="CF56" i="13"/>
  <c r="CG56" i="13"/>
  <c r="CF57" i="13"/>
  <c r="CG57" i="13" s="1"/>
  <c r="CF58" i="13"/>
  <c r="CG58" i="13" s="1"/>
  <c r="CF59" i="13"/>
  <c r="CG59" i="13"/>
  <c r="CF60" i="13"/>
  <c r="CG60" i="13" s="1"/>
  <c r="CF61" i="13"/>
  <c r="CG61" i="13" s="1"/>
  <c r="CF62" i="13"/>
  <c r="CG62" i="13" s="1"/>
  <c r="CD25" i="13"/>
  <c r="CE25" i="13" s="1"/>
  <c r="CD26" i="13"/>
  <c r="CE26" i="13" s="1"/>
  <c r="CD27" i="13"/>
  <c r="CE27" i="13" s="1"/>
  <c r="CD28" i="13"/>
  <c r="CE28" i="13" s="1"/>
  <c r="CD29" i="13"/>
  <c r="CE29" i="13" s="1"/>
  <c r="CD30" i="13"/>
  <c r="CE30" i="13" s="1"/>
  <c r="CD31" i="13"/>
  <c r="CE31" i="13" s="1"/>
  <c r="CD32" i="13"/>
  <c r="CE32" i="13"/>
  <c r="CD33" i="13"/>
  <c r="CE33" i="13" s="1"/>
  <c r="CD34" i="13"/>
  <c r="CE34" i="13" s="1"/>
  <c r="CD35" i="13"/>
  <c r="CE35" i="13" s="1"/>
  <c r="CD36" i="13"/>
  <c r="CE36" i="13" s="1"/>
  <c r="CD37" i="13"/>
  <c r="CE37" i="13" s="1"/>
  <c r="CD38" i="13"/>
  <c r="CE38" i="13" s="1"/>
  <c r="CD39" i="13"/>
  <c r="CE39" i="13" s="1"/>
  <c r="CD40" i="13"/>
  <c r="CE40" i="13" s="1"/>
  <c r="CD41" i="13"/>
  <c r="CE41" i="13" s="1"/>
  <c r="CD42" i="13"/>
  <c r="CE42" i="13" s="1"/>
  <c r="CD43" i="13"/>
  <c r="CE43" i="13" s="1"/>
  <c r="CD44" i="13"/>
  <c r="CE44" i="13" s="1"/>
  <c r="CD45" i="13"/>
  <c r="CE45" i="13" s="1"/>
  <c r="CD46" i="13"/>
  <c r="CE46" i="13" s="1"/>
  <c r="CD47" i="13"/>
  <c r="CE47" i="13" s="1"/>
  <c r="CD48" i="13"/>
  <c r="CE48" i="13" s="1"/>
  <c r="CD49" i="13"/>
  <c r="CE49" i="13" s="1"/>
  <c r="CD50" i="13"/>
  <c r="CE50" i="13" s="1"/>
  <c r="CD51" i="13"/>
  <c r="CE51" i="13" s="1"/>
  <c r="CD52" i="13"/>
  <c r="CE52" i="13" s="1"/>
  <c r="CD53" i="13"/>
  <c r="CE53" i="13" s="1"/>
  <c r="CD54" i="13"/>
  <c r="CE54" i="13" s="1"/>
  <c r="CD55" i="13"/>
  <c r="CE55" i="13" s="1"/>
  <c r="CD56" i="13"/>
  <c r="CE56" i="13"/>
  <c r="CD57" i="13"/>
  <c r="CE57" i="13" s="1"/>
  <c r="CD58" i="13"/>
  <c r="CE58" i="13" s="1"/>
  <c r="CD59" i="13"/>
  <c r="CE59" i="13" s="1"/>
  <c r="CD60" i="13"/>
  <c r="CE60" i="13" s="1"/>
  <c r="CD61" i="13"/>
  <c r="CE61" i="13" s="1"/>
  <c r="CD62" i="13"/>
  <c r="CE62" i="13" s="1"/>
  <c r="CB25" i="13"/>
  <c r="CC25" i="13" s="1"/>
  <c r="CB26" i="13"/>
  <c r="CC26" i="13" s="1"/>
  <c r="CB27" i="13"/>
  <c r="CC27" i="13" s="1"/>
  <c r="CB28" i="13"/>
  <c r="CC28" i="13" s="1"/>
  <c r="CB29" i="13"/>
  <c r="CC29" i="13" s="1"/>
  <c r="CB30" i="13"/>
  <c r="CC30" i="13" s="1"/>
  <c r="CB31" i="13"/>
  <c r="CC31" i="13" s="1"/>
  <c r="CB32" i="13"/>
  <c r="CC32" i="13" s="1"/>
  <c r="CB33" i="13"/>
  <c r="CC33" i="13" s="1"/>
  <c r="CB34" i="13"/>
  <c r="CC34" i="13" s="1"/>
  <c r="CB35" i="13"/>
  <c r="CC35" i="13" s="1"/>
  <c r="CB36" i="13"/>
  <c r="CC36" i="13" s="1"/>
  <c r="CB37" i="13"/>
  <c r="CC37" i="13" s="1"/>
  <c r="CB38" i="13"/>
  <c r="CC38" i="13"/>
  <c r="CB39" i="13"/>
  <c r="CC39" i="13" s="1"/>
  <c r="CB40" i="13"/>
  <c r="CC40" i="13" s="1"/>
  <c r="CB41" i="13"/>
  <c r="CC41" i="13" s="1"/>
  <c r="CB42" i="13"/>
  <c r="CC42" i="13" s="1"/>
  <c r="CB43" i="13"/>
  <c r="CC43" i="13" s="1"/>
  <c r="CB44" i="13"/>
  <c r="CC44" i="13" s="1"/>
  <c r="CB45" i="13"/>
  <c r="CC45" i="13" s="1"/>
  <c r="CB46" i="13"/>
  <c r="CC46" i="13" s="1"/>
  <c r="CB47" i="13"/>
  <c r="CC47" i="13" s="1"/>
  <c r="CB48" i="13"/>
  <c r="CC48" i="13"/>
  <c r="CB49" i="13"/>
  <c r="CC49" i="13" s="1"/>
  <c r="CB50" i="13"/>
  <c r="CC50" i="13" s="1"/>
  <c r="CB51" i="13"/>
  <c r="CC51" i="13" s="1"/>
  <c r="CB52" i="13"/>
  <c r="CC52" i="13" s="1"/>
  <c r="CB53" i="13"/>
  <c r="CC53" i="13" s="1"/>
  <c r="CB54" i="13"/>
  <c r="CC54" i="13" s="1"/>
  <c r="CB55" i="13"/>
  <c r="CC55" i="13" s="1"/>
  <c r="CB56" i="13"/>
  <c r="CC56" i="13" s="1"/>
  <c r="CB57" i="13"/>
  <c r="CC57" i="13" s="1"/>
  <c r="CB58" i="13"/>
  <c r="CC58" i="13" s="1"/>
  <c r="CB59" i="13"/>
  <c r="CC59" i="13" s="1"/>
  <c r="CB60" i="13"/>
  <c r="CC60" i="13" s="1"/>
  <c r="CB61" i="13"/>
  <c r="CC61" i="13" s="1"/>
  <c r="CB62" i="13"/>
  <c r="CC62" i="13" s="1"/>
  <c r="BZ25" i="13"/>
  <c r="CA25" i="13" s="1"/>
  <c r="BZ26" i="13"/>
  <c r="CA26" i="13"/>
  <c r="BZ27" i="13"/>
  <c r="CA27" i="13" s="1"/>
  <c r="BZ28" i="13"/>
  <c r="CA28" i="13" s="1"/>
  <c r="BZ29" i="13"/>
  <c r="CA29" i="13" s="1"/>
  <c r="BZ30" i="13"/>
  <c r="CA30" i="13" s="1"/>
  <c r="BZ31" i="13"/>
  <c r="CA31" i="13" s="1"/>
  <c r="BZ32" i="13"/>
  <c r="CA32" i="13" s="1"/>
  <c r="BZ33" i="13"/>
  <c r="CA33" i="13" s="1"/>
  <c r="BZ34" i="13"/>
  <c r="CA34" i="13" s="1"/>
  <c r="BZ35" i="13"/>
  <c r="CA35" i="13" s="1"/>
  <c r="BZ36" i="13"/>
  <c r="CA36" i="13" s="1"/>
  <c r="BZ37" i="13"/>
  <c r="CA37" i="13" s="1"/>
  <c r="BZ38" i="13"/>
  <c r="CA38" i="13" s="1"/>
  <c r="BZ39" i="13"/>
  <c r="CA39" i="13" s="1"/>
  <c r="BZ40" i="13"/>
  <c r="CA40" i="13" s="1"/>
  <c r="BZ41" i="13"/>
  <c r="CA41" i="13" s="1"/>
  <c r="BZ42" i="13"/>
  <c r="CA42" i="13"/>
  <c r="BZ43" i="13"/>
  <c r="CA43" i="13" s="1"/>
  <c r="BZ44" i="13"/>
  <c r="CA44" i="13" s="1"/>
  <c r="BZ45" i="13"/>
  <c r="CA45" i="13" s="1"/>
  <c r="BZ46" i="13"/>
  <c r="CA46" i="13" s="1"/>
  <c r="BZ47" i="13"/>
  <c r="CA47" i="13" s="1"/>
  <c r="BZ48" i="13"/>
  <c r="CA48" i="13" s="1"/>
  <c r="BZ49" i="13"/>
  <c r="CA49" i="13" s="1"/>
  <c r="BZ50" i="13"/>
  <c r="CA50" i="13" s="1"/>
  <c r="BZ51" i="13"/>
  <c r="CA51" i="13" s="1"/>
  <c r="BZ52" i="13"/>
  <c r="CA52" i="13" s="1"/>
  <c r="BZ53" i="13"/>
  <c r="CA53" i="13" s="1"/>
  <c r="BZ54" i="13"/>
  <c r="CA54" i="13" s="1"/>
  <c r="BZ55" i="13"/>
  <c r="CA55" i="13" s="1"/>
  <c r="BZ56" i="13"/>
  <c r="CA56" i="13" s="1"/>
  <c r="BZ57" i="13"/>
  <c r="CA57" i="13" s="1"/>
  <c r="BZ58" i="13"/>
  <c r="CA58" i="13"/>
  <c r="BZ59" i="13"/>
  <c r="CA59" i="13" s="1"/>
  <c r="BZ60" i="13"/>
  <c r="CA60" i="13" s="1"/>
  <c r="BZ61" i="13"/>
  <c r="CA61" i="13" s="1"/>
  <c r="BZ62" i="13"/>
  <c r="CA62" i="13" s="1"/>
  <c r="CX24" i="13"/>
  <c r="CY24" i="13" s="1"/>
  <c r="CX23" i="13"/>
  <c r="CY23" i="13" s="1"/>
  <c r="CV24" i="13"/>
  <c r="CW24" i="13" s="1"/>
  <c r="CV23" i="13"/>
  <c r="CW23" i="13" s="1"/>
  <c r="CT24" i="13"/>
  <c r="CU24" i="13" s="1"/>
  <c r="CT23" i="13"/>
  <c r="CU23" i="13" s="1"/>
  <c r="CR24" i="13"/>
  <c r="CS24" i="13" s="1"/>
  <c r="CR23" i="13"/>
  <c r="CS23" i="13" s="1"/>
  <c r="CP24" i="13"/>
  <c r="CQ24" i="13" s="1"/>
  <c r="CP23" i="13"/>
  <c r="CQ23" i="13" s="1"/>
  <c r="CN24" i="13"/>
  <c r="CO24" i="13" s="1"/>
  <c r="CN23" i="13"/>
  <c r="CO23" i="13" s="1"/>
  <c r="CL24" i="13"/>
  <c r="CM24" i="13" s="1"/>
  <c r="CL23" i="13"/>
  <c r="CM23" i="13" s="1"/>
  <c r="CJ24" i="13"/>
  <c r="CK24" i="13" s="1"/>
  <c r="CJ23" i="13"/>
  <c r="CK23" i="13" s="1"/>
  <c r="CH24" i="13"/>
  <c r="CI24" i="13" s="1"/>
  <c r="CH23" i="13"/>
  <c r="CI23" i="13" s="1"/>
  <c r="CF24" i="13"/>
  <c r="CG24" i="13" s="1"/>
  <c r="CF23" i="13"/>
  <c r="CG23" i="13" s="1"/>
  <c r="CD24" i="13"/>
  <c r="CE24" i="13" s="1"/>
  <c r="CD23" i="13"/>
  <c r="CE23" i="13" s="1"/>
  <c r="CB24" i="13"/>
  <c r="CC24" i="13" s="1"/>
  <c r="CB23" i="13"/>
  <c r="CC23" i="13" s="1"/>
  <c r="BZ24" i="13"/>
  <c r="CA24" i="13" s="1"/>
  <c r="BZ23" i="13"/>
  <c r="CA23" i="13" s="1"/>
  <c r="BY64" i="13"/>
  <c r="BX64" i="13"/>
  <c r="BW64" i="13"/>
  <c r="BV64" i="13"/>
  <c r="BU64" i="13"/>
  <c r="BS64" i="13"/>
  <c r="BQ64" i="13"/>
  <c r="BX53" i="13"/>
  <c r="BS56" i="13"/>
  <c r="V63" i="13"/>
  <c r="V64" i="13" s="1"/>
  <c r="F63" i="13"/>
  <c r="F64" i="13" s="1"/>
  <c r="G63" i="13"/>
  <c r="G64" i="13" s="1"/>
  <c r="H63" i="13"/>
  <c r="H64" i="13" s="1"/>
  <c r="I63" i="13"/>
  <c r="I64" i="13" s="1"/>
  <c r="J63" i="13"/>
  <c r="J64" i="13" s="1"/>
  <c r="K63" i="13"/>
  <c r="K64" i="13" s="1"/>
  <c r="L63" i="13"/>
  <c r="L64" i="13" s="1"/>
  <c r="M63" i="13"/>
  <c r="M64" i="13" s="1"/>
  <c r="N63" i="13"/>
  <c r="N64" i="13" s="1"/>
  <c r="O63" i="13"/>
  <c r="O64" i="13" s="1"/>
  <c r="P63" i="13"/>
  <c r="P64" i="13" s="1"/>
  <c r="Q63" i="13"/>
  <c r="Q64" i="13" s="1"/>
  <c r="R63" i="13"/>
  <c r="R64" i="13" s="1"/>
  <c r="S63" i="13"/>
  <c r="S64" i="13" s="1"/>
  <c r="T63" i="13"/>
  <c r="T64" i="13" s="1"/>
  <c r="U63" i="13"/>
  <c r="U64" i="13" s="1"/>
  <c r="W63" i="13"/>
  <c r="W64" i="13" s="1"/>
  <c r="X63" i="13"/>
  <c r="X64" i="13" s="1"/>
  <c r="Y63" i="13"/>
  <c r="Y64" i="13" s="1"/>
  <c r="Z63" i="13"/>
  <c r="Z64" i="13" s="1"/>
  <c r="AA63" i="13"/>
  <c r="AA64" i="13" s="1"/>
  <c r="AB63" i="13"/>
  <c r="AB64" i="13" s="1"/>
  <c r="AC63" i="13"/>
  <c r="AC64" i="13" s="1"/>
  <c r="AD63" i="13"/>
  <c r="AD64" i="13" s="1"/>
  <c r="AE63" i="13"/>
  <c r="AE64" i="13" s="1"/>
  <c r="AF63" i="13"/>
  <c r="AF64" i="13" s="1"/>
  <c r="AG63" i="13"/>
  <c r="AG64" i="13" s="1"/>
  <c r="AH63" i="13"/>
  <c r="AH64" i="13" s="1"/>
  <c r="AI63" i="13"/>
  <c r="AI64" i="13" s="1"/>
  <c r="AJ63" i="13"/>
  <c r="AJ64" i="13" s="1"/>
  <c r="AK63" i="13"/>
  <c r="AK64" i="13" s="1"/>
  <c r="AL63" i="13"/>
  <c r="AL64" i="13" s="1"/>
  <c r="AM63" i="13"/>
  <c r="AM64" i="13" s="1"/>
  <c r="AN63" i="13"/>
  <c r="AN64" i="13" s="1"/>
  <c r="AO63" i="13"/>
  <c r="AO64" i="13" s="1"/>
  <c r="AP63" i="13"/>
  <c r="AP64" i="13" s="1"/>
  <c r="AQ63" i="13"/>
  <c r="AQ64" i="13" s="1"/>
  <c r="AR63" i="13"/>
  <c r="AR64" i="13" s="1"/>
  <c r="AS63" i="13"/>
  <c r="AS64" i="13" s="1"/>
  <c r="AT63" i="13"/>
  <c r="AT64" i="13" s="1"/>
  <c r="AU63" i="13"/>
  <c r="AU64" i="13" s="1"/>
  <c r="AV63" i="13"/>
  <c r="AV64" i="13" s="1"/>
  <c r="AW63" i="13"/>
  <c r="AW64" i="13" s="1"/>
  <c r="AX63" i="13"/>
  <c r="AX64" i="13" s="1"/>
  <c r="AY63" i="13"/>
  <c r="AY64" i="13" s="1"/>
  <c r="AZ63" i="13"/>
  <c r="AZ64" i="13" s="1"/>
  <c r="BA63" i="13"/>
  <c r="BA64" i="13" s="1"/>
  <c r="BB63" i="13"/>
  <c r="BB64" i="13" s="1"/>
  <c r="E63" i="13"/>
  <c r="E64" i="13" s="1"/>
  <c r="BK31" i="13"/>
  <c r="BY31" i="13" s="1"/>
  <c r="BJ31" i="13"/>
  <c r="BX31" i="13" s="1"/>
  <c r="BI31" i="13"/>
  <c r="BW31" i="13" s="1"/>
  <c r="BH31" i="13"/>
  <c r="BV31" i="13" s="1"/>
  <c r="BG31" i="13"/>
  <c r="BU31" i="13" s="1"/>
  <c r="BE31" i="13"/>
  <c r="BS31" i="13" s="1"/>
  <c r="BC31" i="13"/>
  <c r="BQ31" i="13" s="1"/>
  <c r="BI25" i="13"/>
  <c r="BW25" i="13" s="1"/>
  <c r="BJ25" i="13"/>
  <c r="BX25" i="13" s="1"/>
  <c r="BK25" i="13"/>
  <c r="BY25" i="13" s="1"/>
  <c r="BI26" i="13"/>
  <c r="BW26" i="13" s="1"/>
  <c r="BJ26" i="13"/>
  <c r="BX26" i="13" s="1"/>
  <c r="BK26" i="13"/>
  <c r="BY26" i="13" s="1"/>
  <c r="BI27" i="13"/>
  <c r="BW27" i="13" s="1"/>
  <c r="BJ27" i="13"/>
  <c r="BX27" i="13" s="1"/>
  <c r="BK27" i="13"/>
  <c r="BY27" i="13" s="1"/>
  <c r="BI28" i="13"/>
  <c r="BW28" i="13" s="1"/>
  <c r="BJ28" i="13"/>
  <c r="BX28" i="13" s="1"/>
  <c r="BK28" i="13"/>
  <c r="BY28" i="13" s="1"/>
  <c r="BI29" i="13"/>
  <c r="BW29" i="13" s="1"/>
  <c r="BJ29" i="13"/>
  <c r="BX29" i="13" s="1"/>
  <c r="BK29" i="13"/>
  <c r="BY29" i="13" s="1"/>
  <c r="BI30" i="13"/>
  <c r="BW30" i="13" s="1"/>
  <c r="BJ30" i="13"/>
  <c r="BX30" i="13" s="1"/>
  <c r="BK30" i="13"/>
  <c r="BY30" i="13" s="1"/>
  <c r="BI32" i="13"/>
  <c r="BW32" i="13" s="1"/>
  <c r="BJ32" i="13"/>
  <c r="BX32" i="13" s="1"/>
  <c r="BK32" i="13"/>
  <c r="BY32" i="13" s="1"/>
  <c r="BI33" i="13"/>
  <c r="BW33" i="13" s="1"/>
  <c r="BJ33" i="13"/>
  <c r="BX33" i="13" s="1"/>
  <c r="BK33" i="13"/>
  <c r="BY33" i="13" s="1"/>
  <c r="BI34" i="13"/>
  <c r="BW34" i="13" s="1"/>
  <c r="BJ34" i="13"/>
  <c r="BX34" i="13" s="1"/>
  <c r="BK34" i="13"/>
  <c r="BY34" i="13" s="1"/>
  <c r="BI35" i="13"/>
  <c r="BW35" i="13" s="1"/>
  <c r="BJ35" i="13"/>
  <c r="BX35" i="13" s="1"/>
  <c r="BK35" i="13"/>
  <c r="BY35" i="13" s="1"/>
  <c r="BI36" i="13"/>
  <c r="BW36" i="13" s="1"/>
  <c r="BJ36" i="13"/>
  <c r="BX36" i="13" s="1"/>
  <c r="BK36" i="13"/>
  <c r="BY36" i="13" s="1"/>
  <c r="BI37" i="13"/>
  <c r="BW37" i="13" s="1"/>
  <c r="BJ37" i="13"/>
  <c r="BX37" i="13" s="1"/>
  <c r="BK37" i="13"/>
  <c r="BY37" i="13" s="1"/>
  <c r="BI38" i="13"/>
  <c r="BW38" i="13" s="1"/>
  <c r="BJ38" i="13"/>
  <c r="BX38" i="13" s="1"/>
  <c r="BK38" i="13"/>
  <c r="BY38" i="13" s="1"/>
  <c r="BI39" i="13"/>
  <c r="BW39" i="13" s="1"/>
  <c r="BJ39" i="13"/>
  <c r="BX39" i="13" s="1"/>
  <c r="BK39" i="13"/>
  <c r="BY39" i="13" s="1"/>
  <c r="BI40" i="13"/>
  <c r="BW40" i="13" s="1"/>
  <c r="BJ40" i="13"/>
  <c r="BX40" i="13" s="1"/>
  <c r="BK40" i="13"/>
  <c r="BY40" i="13" s="1"/>
  <c r="BI41" i="13"/>
  <c r="BW41" i="13" s="1"/>
  <c r="BJ41" i="13"/>
  <c r="BX41" i="13" s="1"/>
  <c r="BK41" i="13"/>
  <c r="BY41" i="13" s="1"/>
  <c r="BI42" i="13"/>
  <c r="BW42" i="13" s="1"/>
  <c r="BJ42" i="13"/>
  <c r="BX42" i="13" s="1"/>
  <c r="BK42" i="13"/>
  <c r="BY42" i="13" s="1"/>
  <c r="BI43" i="13"/>
  <c r="BW43" i="13" s="1"/>
  <c r="BJ43" i="13"/>
  <c r="BX43" i="13" s="1"/>
  <c r="BK43" i="13"/>
  <c r="BY43" i="13" s="1"/>
  <c r="BI44" i="13"/>
  <c r="BW44" i="13" s="1"/>
  <c r="BJ44" i="13"/>
  <c r="BX44" i="13" s="1"/>
  <c r="BK44" i="13"/>
  <c r="BY44" i="13" s="1"/>
  <c r="BI45" i="13"/>
  <c r="BW45" i="13" s="1"/>
  <c r="BJ45" i="13"/>
  <c r="BX45" i="13" s="1"/>
  <c r="BK45" i="13"/>
  <c r="BY45" i="13" s="1"/>
  <c r="BI46" i="13"/>
  <c r="BW46" i="13" s="1"/>
  <c r="BJ46" i="13"/>
  <c r="BX46" i="13" s="1"/>
  <c r="BK46" i="13"/>
  <c r="BY46" i="13" s="1"/>
  <c r="BI47" i="13"/>
  <c r="BW47" i="13" s="1"/>
  <c r="BJ47" i="13"/>
  <c r="BX47" i="13" s="1"/>
  <c r="BK47" i="13"/>
  <c r="BY47" i="13" s="1"/>
  <c r="BI48" i="13"/>
  <c r="BW48" i="13" s="1"/>
  <c r="BJ48" i="13"/>
  <c r="BX48" i="13" s="1"/>
  <c r="BK48" i="13"/>
  <c r="BY48" i="13" s="1"/>
  <c r="BI49" i="13"/>
  <c r="BW49" i="13" s="1"/>
  <c r="BJ49" i="13"/>
  <c r="BX49" i="13" s="1"/>
  <c r="BK49" i="13"/>
  <c r="BY49" i="13" s="1"/>
  <c r="BI50" i="13"/>
  <c r="BW50" i="13" s="1"/>
  <c r="BJ50" i="13"/>
  <c r="BX50" i="13" s="1"/>
  <c r="BK50" i="13"/>
  <c r="BY50" i="13" s="1"/>
  <c r="BI51" i="13"/>
  <c r="BW51" i="13" s="1"/>
  <c r="BJ51" i="13"/>
  <c r="BX51" i="13" s="1"/>
  <c r="BK51" i="13"/>
  <c r="BY51" i="13" s="1"/>
  <c r="BI52" i="13"/>
  <c r="BW52" i="13" s="1"/>
  <c r="BJ52" i="13"/>
  <c r="BX52" i="13" s="1"/>
  <c r="BK52" i="13"/>
  <c r="BY52" i="13" s="1"/>
  <c r="BI53" i="13"/>
  <c r="BW53" i="13" s="1"/>
  <c r="BJ53" i="13"/>
  <c r="BK53" i="13"/>
  <c r="BY53" i="13" s="1"/>
  <c r="BI54" i="13"/>
  <c r="BW54" i="13" s="1"/>
  <c r="BJ54" i="13"/>
  <c r="BX54" i="13" s="1"/>
  <c r="BK54" i="13"/>
  <c r="BY54" i="13" s="1"/>
  <c r="BI55" i="13"/>
  <c r="BW55" i="13" s="1"/>
  <c r="BJ55" i="13"/>
  <c r="BX55" i="13" s="1"/>
  <c r="BK55" i="13"/>
  <c r="BY55" i="13" s="1"/>
  <c r="BI56" i="13"/>
  <c r="BW56" i="13" s="1"/>
  <c r="BJ56" i="13"/>
  <c r="BX56" i="13" s="1"/>
  <c r="BK56" i="13"/>
  <c r="BY56" i="13" s="1"/>
  <c r="BI57" i="13"/>
  <c r="BW57" i="13" s="1"/>
  <c r="BJ57" i="13"/>
  <c r="BX57" i="13" s="1"/>
  <c r="BK57" i="13"/>
  <c r="BY57" i="13" s="1"/>
  <c r="BI58" i="13"/>
  <c r="BW58" i="13" s="1"/>
  <c r="BJ58" i="13"/>
  <c r="BX58" i="13" s="1"/>
  <c r="BK58" i="13"/>
  <c r="BY58" i="13" s="1"/>
  <c r="BI59" i="13"/>
  <c r="BW59" i="13" s="1"/>
  <c r="BJ59" i="13"/>
  <c r="BX59" i="13" s="1"/>
  <c r="BK59" i="13"/>
  <c r="BY59" i="13" s="1"/>
  <c r="BI60" i="13"/>
  <c r="BW60" i="13" s="1"/>
  <c r="BJ60" i="13"/>
  <c r="BX60" i="13" s="1"/>
  <c r="BK60" i="13"/>
  <c r="BY60" i="13" s="1"/>
  <c r="BI61" i="13"/>
  <c r="BW61" i="13" s="1"/>
  <c r="BJ61" i="13"/>
  <c r="BX61" i="13" s="1"/>
  <c r="BK61" i="13"/>
  <c r="BY61" i="13" s="1"/>
  <c r="BI62" i="13"/>
  <c r="BW62" i="13" s="1"/>
  <c r="BJ62" i="13"/>
  <c r="BX62" i="13" s="1"/>
  <c r="BK62" i="13"/>
  <c r="BY62" i="13" s="1"/>
  <c r="BG25" i="13"/>
  <c r="BU25" i="13" s="1"/>
  <c r="BH25" i="13"/>
  <c r="BV25" i="13" s="1"/>
  <c r="BG26" i="13"/>
  <c r="BU26" i="13" s="1"/>
  <c r="BH26" i="13"/>
  <c r="BV26" i="13" s="1"/>
  <c r="BG27" i="13"/>
  <c r="BU27" i="13" s="1"/>
  <c r="BH27" i="13"/>
  <c r="BV27" i="13" s="1"/>
  <c r="BG28" i="13"/>
  <c r="BU28" i="13" s="1"/>
  <c r="BH28" i="13"/>
  <c r="BV28" i="13" s="1"/>
  <c r="BG29" i="13"/>
  <c r="BU29" i="13" s="1"/>
  <c r="BH29" i="13"/>
  <c r="BV29" i="13" s="1"/>
  <c r="BG30" i="13"/>
  <c r="BU30" i="13" s="1"/>
  <c r="BH30" i="13"/>
  <c r="BV30" i="13" s="1"/>
  <c r="BG32" i="13"/>
  <c r="BU32" i="13" s="1"/>
  <c r="BH32" i="13"/>
  <c r="BV32" i="13" s="1"/>
  <c r="BG33" i="13"/>
  <c r="BU33" i="13" s="1"/>
  <c r="BH33" i="13"/>
  <c r="BV33" i="13" s="1"/>
  <c r="BG34" i="13"/>
  <c r="BU34" i="13" s="1"/>
  <c r="BH34" i="13"/>
  <c r="BV34" i="13" s="1"/>
  <c r="BG35" i="13"/>
  <c r="BU35" i="13" s="1"/>
  <c r="BH35" i="13"/>
  <c r="BV35" i="13" s="1"/>
  <c r="BG36" i="13"/>
  <c r="BU36" i="13" s="1"/>
  <c r="BH36" i="13"/>
  <c r="BV36" i="13" s="1"/>
  <c r="BG37" i="13"/>
  <c r="BU37" i="13" s="1"/>
  <c r="BH37" i="13"/>
  <c r="BV37" i="13" s="1"/>
  <c r="BG38" i="13"/>
  <c r="BU38" i="13" s="1"/>
  <c r="BH38" i="13"/>
  <c r="BV38" i="13" s="1"/>
  <c r="BG39" i="13"/>
  <c r="BU39" i="13" s="1"/>
  <c r="BH39" i="13"/>
  <c r="BV39" i="13" s="1"/>
  <c r="BG40" i="13"/>
  <c r="BU40" i="13" s="1"/>
  <c r="BH40" i="13"/>
  <c r="BV40" i="13" s="1"/>
  <c r="BG41" i="13"/>
  <c r="BU41" i="13" s="1"/>
  <c r="BH41" i="13"/>
  <c r="BV41" i="13" s="1"/>
  <c r="BG42" i="13"/>
  <c r="BU42" i="13" s="1"/>
  <c r="BH42" i="13"/>
  <c r="BV42" i="13" s="1"/>
  <c r="BG43" i="13"/>
  <c r="BU43" i="13" s="1"/>
  <c r="BH43" i="13"/>
  <c r="BV43" i="13" s="1"/>
  <c r="BG44" i="13"/>
  <c r="BU44" i="13" s="1"/>
  <c r="BH44" i="13"/>
  <c r="BV44" i="13" s="1"/>
  <c r="BG45" i="13"/>
  <c r="BU45" i="13" s="1"/>
  <c r="BH45" i="13"/>
  <c r="BV45" i="13" s="1"/>
  <c r="BG46" i="13"/>
  <c r="BU46" i="13" s="1"/>
  <c r="BH46" i="13"/>
  <c r="BV46" i="13" s="1"/>
  <c r="BG47" i="13"/>
  <c r="BU47" i="13" s="1"/>
  <c r="BH47" i="13"/>
  <c r="BV47" i="13" s="1"/>
  <c r="BG48" i="13"/>
  <c r="BU48" i="13" s="1"/>
  <c r="BH48" i="13"/>
  <c r="BV48" i="13" s="1"/>
  <c r="BG49" i="13"/>
  <c r="BU49" i="13" s="1"/>
  <c r="BH49" i="13"/>
  <c r="BV49" i="13" s="1"/>
  <c r="BG50" i="13"/>
  <c r="BU50" i="13" s="1"/>
  <c r="BH50" i="13"/>
  <c r="BV50" i="13" s="1"/>
  <c r="BG51" i="13"/>
  <c r="BU51" i="13" s="1"/>
  <c r="BH51" i="13"/>
  <c r="BV51" i="13" s="1"/>
  <c r="BG52" i="13"/>
  <c r="BU52" i="13" s="1"/>
  <c r="BH52" i="13"/>
  <c r="BV52" i="13" s="1"/>
  <c r="BG53" i="13"/>
  <c r="BU53" i="13" s="1"/>
  <c r="BH53" i="13"/>
  <c r="BV53" i="13" s="1"/>
  <c r="BG54" i="13"/>
  <c r="BU54" i="13" s="1"/>
  <c r="BH54" i="13"/>
  <c r="BV54" i="13" s="1"/>
  <c r="BG55" i="13"/>
  <c r="BU55" i="13" s="1"/>
  <c r="BH55" i="13"/>
  <c r="BV55" i="13" s="1"/>
  <c r="BG56" i="13"/>
  <c r="BU56" i="13" s="1"/>
  <c r="BH56" i="13"/>
  <c r="BV56" i="13" s="1"/>
  <c r="BG57" i="13"/>
  <c r="BU57" i="13" s="1"/>
  <c r="BH57" i="13"/>
  <c r="BV57" i="13" s="1"/>
  <c r="BG58" i="13"/>
  <c r="BU58" i="13" s="1"/>
  <c r="BH58" i="13"/>
  <c r="BV58" i="13" s="1"/>
  <c r="BG59" i="13"/>
  <c r="BU59" i="13" s="1"/>
  <c r="BH59" i="13"/>
  <c r="BV59" i="13" s="1"/>
  <c r="BG60" i="13"/>
  <c r="BU60" i="13" s="1"/>
  <c r="BH60" i="13"/>
  <c r="BV60" i="13" s="1"/>
  <c r="BG61" i="13"/>
  <c r="BU61" i="13" s="1"/>
  <c r="BH61" i="13"/>
  <c r="BV61" i="13" s="1"/>
  <c r="BG62" i="13"/>
  <c r="BU62" i="13" s="1"/>
  <c r="BH62" i="13"/>
  <c r="BV62" i="13" s="1"/>
  <c r="BE25" i="13"/>
  <c r="BS25" i="13" s="1"/>
  <c r="BE26" i="13"/>
  <c r="BS26" i="13" s="1"/>
  <c r="BE27" i="13"/>
  <c r="BS27" i="13" s="1"/>
  <c r="BE28" i="13"/>
  <c r="BS28" i="13" s="1"/>
  <c r="BE29" i="13"/>
  <c r="BS29" i="13" s="1"/>
  <c r="BE30" i="13"/>
  <c r="BS30" i="13" s="1"/>
  <c r="BE32" i="13"/>
  <c r="BS32" i="13" s="1"/>
  <c r="BE33" i="13"/>
  <c r="BS33" i="13" s="1"/>
  <c r="BE34" i="13"/>
  <c r="BS34" i="13" s="1"/>
  <c r="BE35" i="13"/>
  <c r="BS35" i="13" s="1"/>
  <c r="BE36" i="13"/>
  <c r="BS36" i="13" s="1"/>
  <c r="BE37" i="13"/>
  <c r="BS37" i="13" s="1"/>
  <c r="BE38" i="13"/>
  <c r="BS38" i="13" s="1"/>
  <c r="BE39" i="13"/>
  <c r="BS39" i="13" s="1"/>
  <c r="BE40" i="13"/>
  <c r="BS40" i="13" s="1"/>
  <c r="BE41" i="13"/>
  <c r="BS41" i="13" s="1"/>
  <c r="BE42" i="13"/>
  <c r="BS42" i="13" s="1"/>
  <c r="BE43" i="13"/>
  <c r="BS43" i="13" s="1"/>
  <c r="BE44" i="13"/>
  <c r="BS44" i="13" s="1"/>
  <c r="BE45" i="13"/>
  <c r="BS45" i="13" s="1"/>
  <c r="BE46" i="13"/>
  <c r="BS46" i="13" s="1"/>
  <c r="BE47" i="13"/>
  <c r="BS47" i="13" s="1"/>
  <c r="BE48" i="13"/>
  <c r="BS48" i="13" s="1"/>
  <c r="BE49" i="13"/>
  <c r="BS49" i="13" s="1"/>
  <c r="BE50" i="13"/>
  <c r="BS50" i="13" s="1"/>
  <c r="BE51" i="13"/>
  <c r="BS51" i="13" s="1"/>
  <c r="BE52" i="13"/>
  <c r="BS52" i="13" s="1"/>
  <c r="BE53" i="13"/>
  <c r="BS53" i="13" s="1"/>
  <c r="BE54" i="13"/>
  <c r="BS54" i="13" s="1"/>
  <c r="BE55" i="13"/>
  <c r="BS55" i="13" s="1"/>
  <c r="BE56" i="13"/>
  <c r="BE57" i="13"/>
  <c r="BS57" i="13" s="1"/>
  <c r="BE58" i="13"/>
  <c r="BS58" i="13" s="1"/>
  <c r="BE59" i="13"/>
  <c r="BS59" i="13" s="1"/>
  <c r="BE60" i="13"/>
  <c r="BS60" i="13" s="1"/>
  <c r="BE61" i="13"/>
  <c r="BS61" i="13" s="1"/>
  <c r="BE62" i="13"/>
  <c r="BS62" i="13" s="1"/>
  <c r="BC25" i="13"/>
  <c r="BQ25" i="13" s="1"/>
  <c r="BC26" i="13"/>
  <c r="BQ26" i="13" s="1"/>
  <c r="BC27" i="13"/>
  <c r="BC28" i="13"/>
  <c r="BL28" i="13" s="1"/>
  <c r="BC29" i="13"/>
  <c r="BQ29" i="13" s="1"/>
  <c r="BC30" i="13"/>
  <c r="BQ30" i="13" s="1"/>
  <c r="BC32" i="13"/>
  <c r="BC33" i="13"/>
  <c r="BC34" i="13"/>
  <c r="BC35" i="13"/>
  <c r="BC36" i="13"/>
  <c r="BL36" i="13" s="1"/>
  <c r="EF36" i="13" s="1"/>
  <c r="BC37" i="13"/>
  <c r="BQ37" i="13" s="1"/>
  <c r="BC38" i="13"/>
  <c r="BQ38" i="13" s="1"/>
  <c r="BC39" i="13"/>
  <c r="BQ39" i="13" s="1"/>
  <c r="BC40" i="13"/>
  <c r="BC41" i="13"/>
  <c r="BC42" i="13"/>
  <c r="BC43" i="13"/>
  <c r="BC44" i="13"/>
  <c r="BL44" i="13" s="1"/>
  <c r="BC45" i="13"/>
  <c r="BQ45" i="13" s="1"/>
  <c r="BC46" i="13"/>
  <c r="BQ46" i="13" s="1"/>
  <c r="BC47" i="13"/>
  <c r="BQ47" i="13" s="1"/>
  <c r="BC48" i="13"/>
  <c r="BC49" i="13"/>
  <c r="BC50" i="13"/>
  <c r="BC51" i="13"/>
  <c r="BC52" i="13"/>
  <c r="BL52" i="13" s="1"/>
  <c r="BC53" i="13"/>
  <c r="BQ53" i="13" s="1"/>
  <c r="BC54" i="13"/>
  <c r="BQ54" i="13" s="1"/>
  <c r="BC55" i="13"/>
  <c r="BQ55" i="13" s="1"/>
  <c r="BC56" i="13"/>
  <c r="BC57" i="13"/>
  <c r="BC58" i="13"/>
  <c r="BC59" i="13"/>
  <c r="BC60" i="13"/>
  <c r="BL60" i="13" s="1"/>
  <c r="BC61" i="13"/>
  <c r="BQ61" i="13" s="1"/>
  <c r="BC62" i="13"/>
  <c r="BQ62" i="13" s="1"/>
  <c r="BK24" i="13"/>
  <c r="BY24" i="13" s="1"/>
  <c r="BK23" i="13"/>
  <c r="BY23" i="13" s="1"/>
  <c r="BJ24" i="13"/>
  <c r="BX24" i="13" s="1"/>
  <c r="BJ23" i="13"/>
  <c r="BX23" i="13" s="1"/>
  <c r="BI24" i="13"/>
  <c r="BW24" i="13" s="1"/>
  <c r="BI23" i="13"/>
  <c r="BH24" i="13"/>
  <c r="BV24" i="13" s="1"/>
  <c r="BH23" i="13"/>
  <c r="BV23" i="13" s="1"/>
  <c r="BG24" i="13"/>
  <c r="BU24" i="13" s="1"/>
  <c r="BG23" i="13"/>
  <c r="BU23" i="13" s="1"/>
  <c r="BE24" i="13"/>
  <c r="BS24" i="13" s="1"/>
  <c r="BE23" i="13"/>
  <c r="BT23" i="13" s="1"/>
  <c r="BC24" i="13"/>
  <c r="BQ24" i="13" s="1"/>
  <c r="BC23" i="13"/>
  <c r="DN24" i="16"/>
  <c r="DO24" i="16"/>
  <c r="DO25" i="16"/>
  <c r="DO26" i="16"/>
  <c r="DN27" i="16"/>
  <c r="DO27" i="16"/>
  <c r="DO28" i="16"/>
  <c r="DO29" i="16"/>
  <c r="DN30" i="16"/>
  <c r="DO30" i="16"/>
  <c r="DN31" i="16"/>
  <c r="DO31" i="16"/>
  <c r="DN32" i="16"/>
  <c r="DO32" i="16"/>
  <c r="DO33" i="16"/>
  <c r="DN34" i="16"/>
  <c r="DO34" i="16"/>
  <c r="DO35" i="16"/>
  <c r="DO36" i="16"/>
  <c r="DO37" i="16"/>
  <c r="DN38" i="16"/>
  <c r="DO38" i="16"/>
  <c r="DN39" i="16"/>
  <c r="DO39" i="16"/>
  <c r="DO40" i="16"/>
  <c r="DN41" i="16"/>
  <c r="DO41" i="16"/>
  <c r="DO42" i="16"/>
  <c r="DO43" i="16"/>
  <c r="DO44" i="16"/>
  <c r="DN45" i="16"/>
  <c r="DO45" i="16"/>
  <c r="DN46" i="16"/>
  <c r="DO46" i="16"/>
  <c r="DN47" i="16"/>
  <c r="DO47" i="16"/>
  <c r="DN48" i="16"/>
  <c r="DO48" i="16"/>
  <c r="DN49" i="16"/>
  <c r="DO49" i="16"/>
  <c r="DO50" i="16"/>
  <c r="DO51" i="16"/>
  <c r="DN52" i="16"/>
  <c r="DO52" i="16"/>
  <c r="DN53" i="16"/>
  <c r="DO53" i="16"/>
  <c r="DN54" i="16"/>
  <c r="DO54" i="16"/>
  <c r="DN55" i="16"/>
  <c r="DO55" i="16"/>
  <c r="DN56" i="16"/>
  <c r="DO56" i="16"/>
  <c r="DN57" i="16"/>
  <c r="DO57" i="16"/>
  <c r="DN58" i="16"/>
  <c r="DO58" i="16"/>
  <c r="DN59" i="16"/>
  <c r="DO59" i="16"/>
  <c r="DN60" i="16"/>
  <c r="DO60" i="16"/>
  <c r="DO61" i="16"/>
  <c r="DN62" i="16"/>
  <c r="DO62" i="16"/>
  <c r="DM24" i="16"/>
  <c r="DM25" i="16"/>
  <c r="DM26" i="16"/>
  <c r="DM27" i="16"/>
  <c r="DM28" i="16"/>
  <c r="DM29" i="16"/>
  <c r="DM30" i="16"/>
  <c r="DM31" i="16"/>
  <c r="DM32" i="16"/>
  <c r="DM33" i="16"/>
  <c r="DM34" i="16"/>
  <c r="DM35" i="16"/>
  <c r="DM36" i="16"/>
  <c r="DM37" i="16"/>
  <c r="DM38" i="16"/>
  <c r="DM39" i="16"/>
  <c r="DM40" i="16"/>
  <c r="DM41" i="16"/>
  <c r="DM42" i="16"/>
  <c r="DM43" i="16"/>
  <c r="DM44" i="16"/>
  <c r="DM45" i="16"/>
  <c r="DM46" i="16"/>
  <c r="DM47" i="16"/>
  <c r="DM48" i="16"/>
  <c r="DM49" i="16"/>
  <c r="DM50" i="16"/>
  <c r="DM51" i="16"/>
  <c r="DM52" i="16"/>
  <c r="DM53" i="16"/>
  <c r="DM54" i="16"/>
  <c r="DM55" i="16"/>
  <c r="DM56" i="16"/>
  <c r="DM57" i="16"/>
  <c r="DM58" i="16"/>
  <c r="DM59" i="16"/>
  <c r="DM60" i="16"/>
  <c r="DM61" i="16"/>
  <c r="DM62" i="16"/>
  <c r="DM23" i="16"/>
  <c r="EE62" i="16"/>
  <c r="ED62" i="16"/>
  <c r="BQ62" i="16"/>
  <c r="BP62" i="16"/>
  <c r="EE61" i="16"/>
  <c r="ED61" i="16"/>
  <c r="BQ61" i="16"/>
  <c r="BP61" i="16"/>
  <c r="EE60" i="16"/>
  <c r="ED60" i="16"/>
  <c r="BQ60" i="16"/>
  <c r="BP60" i="16"/>
  <c r="EE59" i="16"/>
  <c r="ED59" i="16"/>
  <c r="BQ59" i="16"/>
  <c r="BP59" i="16"/>
  <c r="EE58" i="16"/>
  <c r="ED58" i="16"/>
  <c r="BQ58" i="16"/>
  <c r="BP58" i="16"/>
  <c r="EE57" i="16"/>
  <c r="ED57" i="16"/>
  <c r="BQ57" i="16"/>
  <c r="BP57" i="16"/>
  <c r="EE56" i="16"/>
  <c r="ED56" i="16"/>
  <c r="BQ56" i="16"/>
  <c r="BP56" i="16"/>
  <c r="EE55" i="16"/>
  <c r="ED55" i="16"/>
  <c r="BQ55" i="16"/>
  <c r="BP55" i="16"/>
  <c r="EE54" i="16"/>
  <c r="ED54" i="16"/>
  <c r="BQ54" i="16"/>
  <c r="BP54" i="16"/>
  <c r="EE53" i="16"/>
  <c r="ED53" i="16"/>
  <c r="BQ53" i="16"/>
  <c r="BP53" i="16"/>
  <c r="EE52" i="16"/>
  <c r="ED52" i="16"/>
  <c r="BQ52" i="16"/>
  <c r="BP52" i="16"/>
  <c r="EE51" i="16"/>
  <c r="ED51" i="16"/>
  <c r="BQ51" i="16"/>
  <c r="BP51" i="16"/>
  <c r="EE50" i="16"/>
  <c r="ED50" i="16"/>
  <c r="BQ50" i="16"/>
  <c r="BP50" i="16"/>
  <c r="EE49" i="16"/>
  <c r="ED49" i="16"/>
  <c r="BQ49" i="16"/>
  <c r="BP49" i="16"/>
  <c r="EE48" i="16"/>
  <c r="ED48" i="16"/>
  <c r="BQ48" i="16"/>
  <c r="BP48" i="16"/>
  <c r="EE47" i="16"/>
  <c r="ED47" i="16"/>
  <c r="BQ47" i="16"/>
  <c r="BP47" i="16"/>
  <c r="EE46" i="16"/>
  <c r="ED46" i="16"/>
  <c r="BQ46" i="16"/>
  <c r="BP46" i="16"/>
  <c r="EE45" i="16"/>
  <c r="ED45" i="16"/>
  <c r="BQ45" i="16"/>
  <c r="BP45" i="16"/>
  <c r="EE44" i="16"/>
  <c r="ED44" i="16"/>
  <c r="BQ44" i="16"/>
  <c r="BP44" i="16"/>
  <c r="EE43" i="16"/>
  <c r="ED43" i="16"/>
  <c r="BQ43" i="16"/>
  <c r="BP43" i="16"/>
  <c r="EE42" i="16"/>
  <c r="ED42" i="16"/>
  <c r="BQ42" i="16"/>
  <c r="BP42" i="16"/>
  <c r="EE41" i="16"/>
  <c r="ED41" i="16"/>
  <c r="BQ41" i="16"/>
  <c r="BP41" i="16"/>
  <c r="EE40" i="16"/>
  <c r="ED40" i="16"/>
  <c r="BQ40" i="16"/>
  <c r="BP40" i="16"/>
  <c r="EE39" i="16"/>
  <c r="ED39" i="16"/>
  <c r="BQ39" i="16"/>
  <c r="BP39" i="16"/>
  <c r="EE38" i="16"/>
  <c r="ED38" i="16"/>
  <c r="BQ38" i="16"/>
  <c r="BP38" i="16"/>
  <c r="EE37" i="16"/>
  <c r="ED37" i="16"/>
  <c r="BQ37" i="16"/>
  <c r="BP37" i="16"/>
  <c r="EE36" i="16"/>
  <c r="ED36" i="16"/>
  <c r="BQ36" i="16"/>
  <c r="BP36" i="16"/>
  <c r="EE35" i="16"/>
  <c r="ED35" i="16"/>
  <c r="BQ35" i="16"/>
  <c r="BP35" i="16"/>
  <c r="EE34" i="16"/>
  <c r="ED34" i="16"/>
  <c r="BQ34" i="16"/>
  <c r="BP34" i="16"/>
  <c r="EE33" i="16"/>
  <c r="ED33" i="16"/>
  <c r="BQ33" i="16"/>
  <c r="BP33" i="16"/>
  <c r="EE32" i="16"/>
  <c r="ED32" i="16"/>
  <c r="BQ32" i="16"/>
  <c r="BP32" i="16"/>
  <c r="EE31" i="16"/>
  <c r="ED31" i="16"/>
  <c r="BQ31" i="16"/>
  <c r="BP31" i="16"/>
  <c r="EE30" i="16"/>
  <c r="ED30" i="16"/>
  <c r="BQ30" i="16"/>
  <c r="BP30" i="16"/>
  <c r="EE29" i="16"/>
  <c r="ED29" i="16"/>
  <c r="BQ29" i="16"/>
  <c r="BP29" i="16"/>
  <c r="EE28" i="16"/>
  <c r="ED28" i="16"/>
  <c r="BQ28" i="16"/>
  <c r="BP28" i="16"/>
  <c r="EE27" i="16"/>
  <c r="ED27" i="16"/>
  <c r="BQ27" i="16"/>
  <c r="BP27" i="16"/>
  <c r="EE26" i="16"/>
  <c r="ED26" i="16"/>
  <c r="BQ26" i="16"/>
  <c r="BP26" i="16"/>
  <c r="EE25" i="16"/>
  <c r="ED25" i="16"/>
  <c r="BQ25" i="16"/>
  <c r="BP25" i="16"/>
  <c r="EE24" i="16"/>
  <c r="ED24" i="16"/>
  <c r="BQ24" i="16"/>
  <c r="BP24" i="16"/>
  <c r="EE23" i="16"/>
  <c r="ED23" i="16"/>
  <c r="BQ23" i="16"/>
  <c r="BP23" i="16"/>
  <c r="BL23" i="16"/>
  <c r="M4" i="11" s="1"/>
  <c r="BZ22" i="16"/>
  <c r="BY22" i="16"/>
  <c r="BX22" i="16"/>
  <c r="BW22" i="16"/>
  <c r="BV22" i="16"/>
  <c r="BT22" i="16"/>
  <c r="BR22" i="16"/>
  <c r="DM24" i="13"/>
  <c r="DM25" i="13"/>
  <c r="DM26" i="13"/>
  <c r="DM27" i="13"/>
  <c r="DM28" i="13"/>
  <c r="DM29" i="13"/>
  <c r="DM30" i="13"/>
  <c r="DM31" i="13"/>
  <c r="DM32" i="13"/>
  <c r="DM33" i="13"/>
  <c r="DM34" i="13"/>
  <c r="DM35" i="13"/>
  <c r="DM36" i="13"/>
  <c r="DM37" i="13"/>
  <c r="DM38" i="13"/>
  <c r="DM39" i="13"/>
  <c r="DM40" i="13"/>
  <c r="DM41" i="13"/>
  <c r="DM42" i="13"/>
  <c r="DM43" i="13"/>
  <c r="DM44" i="13"/>
  <c r="DM45" i="13"/>
  <c r="DM46" i="13"/>
  <c r="DM47" i="13"/>
  <c r="DM48" i="13"/>
  <c r="DM49" i="13"/>
  <c r="DM50" i="13"/>
  <c r="DM51" i="13"/>
  <c r="DM52" i="13"/>
  <c r="DM53" i="13"/>
  <c r="DM54" i="13"/>
  <c r="DM55" i="13"/>
  <c r="DM56" i="13"/>
  <c r="DM57" i="13"/>
  <c r="DM58" i="13"/>
  <c r="DM59" i="13"/>
  <c r="DM60" i="13"/>
  <c r="DM61" i="13"/>
  <c r="DM62" i="13"/>
  <c r="DM23" i="13"/>
  <c r="BW64" i="15"/>
  <c r="BV64" i="15"/>
  <c r="BU64" i="15"/>
  <c r="BT64" i="15"/>
  <c r="BR64" i="15"/>
  <c r="BP64" i="15"/>
  <c r="DB24" i="15"/>
  <c r="DB25" i="15"/>
  <c r="DB26" i="15"/>
  <c r="DB27" i="15"/>
  <c r="DB28" i="15"/>
  <c r="DB29" i="15"/>
  <c r="DB30" i="15"/>
  <c r="DB31" i="15"/>
  <c r="DB32" i="15"/>
  <c r="DB33" i="15"/>
  <c r="DB34" i="15"/>
  <c r="DB35" i="15"/>
  <c r="DB36" i="15"/>
  <c r="DB37" i="15"/>
  <c r="DB38" i="15"/>
  <c r="DB39" i="15"/>
  <c r="DB40" i="15"/>
  <c r="DB41" i="15"/>
  <c r="DB42" i="15"/>
  <c r="DB43" i="15"/>
  <c r="DB44" i="15"/>
  <c r="DB45" i="15"/>
  <c r="DB46" i="15"/>
  <c r="DB47" i="15"/>
  <c r="DB48" i="15"/>
  <c r="DB49" i="15"/>
  <c r="DB50" i="15"/>
  <c r="DB51" i="15"/>
  <c r="DB52" i="15"/>
  <c r="DB53" i="15"/>
  <c r="DB54" i="15"/>
  <c r="DB55" i="15"/>
  <c r="DB56" i="15"/>
  <c r="DB57" i="15"/>
  <c r="DB58" i="15"/>
  <c r="DB59" i="15"/>
  <c r="DB60" i="15"/>
  <c r="DB61" i="15"/>
  <c r="DB62" i="15"/>
  <c r="CZ24" i="15"/>
  <c r="DA24" i="15" s="1"/>
  <c r="CZ25" i="15"/>
  <c r="CZ26" i="15"/>
  <c r="DA26" i="15" s="1"/>
  <c r="CZ27" i="15"/>
  <c r="DA27" i="15" s="1"/>
  <c r="CZ28" i="15"/>
  <c r="DA28" i="15" s="1"/>
  <c r="CZ29" i="15"/>
  <c r="DA29" i="15" s="1"/>
  <c r="CZ30" i="15"/>
  <c r="DA30" i="15" s="1"/>
  <c r="CZ31" i="15"/>
  <c r="DA31" i="15" s="1"/>
  <c r="CZ32" i="15"/>
  <c r="CZ33" i="15"/>
  <c r="CZ34" i="15"/>
  <c r="CZ35" i="15"/>
  <c r="DA35" i="15" s="1"/>
  <c r="CZ36" i="15"/>
  <c r="DA36" i="15" s="1"/>
  <c r="CZ37" i="15"/>
  <c r="DA37" i="15" s="1"/>
  <c r="CZ38" i="15"/>
  <c r="DA38" i="15" s="1"/>
  <c r="CZ39" i="15"/>
  <c r="DA39" i="15" s="1"/>
  <c r="CZ40" i="15"/>
  <c r="CZ41" i="15"/>
  <c r="CZ42" i="15"/>
  <c r="CZ43" i="15"/>
  <c r="DA43" i="15" s="1"/>
  <c r="CZ44" i="15"/>
  <c r="DA44" i="15" s="1"/>
  <c r="CZ45" i="15"/>
  <c r="DA45" i="15" s="1"/>
  <c r="CZ46" i="15"/>
  <c r="DA46" i="15" s="1"/>
  <c r="CZ47" i="15"/>
  <c r="DA47" i="15" s="1"/>
  <c r="CZ48" i="15"/>
  <c r="CZ49" i="15"/>
  <c r="CZ50" i="15"/>
  <c r="CZ51" i="15"/>
  <c r="DA51" i="15" s="1"/>
  <c r="CZ52" i="15"/>
  <c r="DA52" i="15" s="1"/>
  <c r="CZ53" i="15"/>
  <c r="DA53" i="15" s="1"/>
  <c r="CZ54" i="15"/>
  <c r="CZ55" i="15"/>
  <c r="DA55" i="15" s="1"/>
  <c r="CZ56" i="15"/>
  <c r="CZ57" i="15"/>
  <c r="CZ58" i="15"/>
  <c r="CZ59" i="15"/>
  <c r="DA59" i="15" s="1"/>
  <c r="CZ60" i="15"/>
  <c r="CZ61" i="15"/>
  <c r="DA61" i="15" s="1"/>
  <c r="CZ62" i="15"/>
  <c r="DA62" i="15" s="1"/>
  <c r="CX24" i="15"/>
  <c r="CX25" i="15"/>
  <c r="CX26" i="15"/>
  <c r="CX27" i="15"/>
  <c r="CX28" i="15"/>
  <c r="CY28" i="15" s="1"/>
  <c r="CX29" i="15"/>
  <c r="CY29" i="15" s="1"/>
  <c r="CX30" i="15"/>
  <c r="CY30" i="15" s="1"/>
  <c r="CX31" i="15"/>
  <c r="CY31" i="15" s="1"/>
  <c r="CX32" i="15"/>
  <c r="CY32" i="15" s="1"/>
  <c r="CX33" i="15"/>
  <c r="CX34" i="15"/>
  <c r="CX35" i="15"/>
  <c r="CX36" i="15"/>
  <c r="CY36" i="15" s="1"/>
  <c r="CX37" i="15"/>
  <c r="CY37" i="15" s="1"/>
  <c r="CX38" i="15"/>
  <c r="CY38" i="15" s="1"/>
  <c r="CX39" i="15"/>
  <c r="CY39" i="15" s="1"/>
  <c r="CX40" i="15"/>
  <c r="CY40" i="15" s="1"/>
  <c r="CX41" i="15"/>
  <c r="CX42" i="15"/>
  <c r="CX43" i="15"/>
  <c r="CX44" i="15"/>
  <c r="CY44" i="15" s="1"/>
  <c r="CX45" i="15"/>
  <c r="CY45" i="15" s="1"/>
  <c r="CX46" i="15"/>
  <c r="CY46" i="15" s="1"/>
  <c r="CX47" i="15"/>
  <c r="CY47" i="15" s="1"/>
  <c r="CX48" i="15"/>
  <c r="CY48" i="15" s="1"/>
  <c r="CX49" i="15"/>
  <c r="CX50" i="15"/>
  <c r="CX51" i="15"/>
  <c r="CX52" i="15"/>
  <c r="CY52" i="15" s="1"/>
  <c r="CX53" i="15"/>
  <c r="CY53" i="15" s="1"/>
  <c r="CX54" i="15"/>
  <c r="CY54" i="15" s="1"/>
  <c r="CX55" i="15"/>
  <c r="CY55" i="15" s="1"/>
  <c r="CX56" i="15"/>
  <c r="CY56" i="15" s="1"/>
  <c r="CX57" i="15"/>
  <c r="CX58" i="15"/>
  <c r="CX59" i="15"/>
  <c r="CX60" i="15"/>
  <c r="CY60" i="15" s="1"/>
  <c r="CX61" i="15"/>
  <c r="CY61" i="15" s="1"/>
  <c r="CX62" i="15"/>
  <c r="CY62" i="15" s="1"/>
  <c r="CV24" i="15"/>
  <c r="CW24" i="15" s="1"/>
  <c r="CV25" i="15"/>
  <c r="CW25" i="15" s="1"/>
  <c r="CV26" i="15"/>
  <c r="CW26" i="15" s="1"/>
  <c r="CV27" i="15"/>
  <c r="CV28" i="15"/>
  <c r="CW28" i="15" s="1"/>
  <c r="CV29" i="15"/>
  <c r="CW29" i="15" s="1"/>
  <c r="CV30" i="15"/>
  <c r="CW30" i="15" s="1"/>
  <c r="CV31" i="15"/>
  <c r="CW31" i="15" s="1"/>
  <c r="CV32" i="15"/>
  <c r="CW32" i="15" s="1"/>
  <c r="CV33" i="15"/>
  <c r="CW33" i="15" s="1"/>
  <c r="CV34" i="15"/>
  <c r="CV35" i="15"/>
  <c r="CV36" i="15"/>
  <c r="CW36" i="15" s="1"/>
  <c r="CV37" i="15"/>
  <c r="CW37" i="15" s="1"/>
  <c r="CV38" i="15"/>
  <c r="CW38" i="15" s="1"/>
  <c r="CV39" i="15"/>
  <c r="CW39" i="15" s="1"/>
  <c r="CV40" i="15"/>
  <c r="CW40" i="15" s="1"/>
  <c r="CV41" i="15"/>
  <c r="CW41" i="15" s="1"/>
  <c r="CV42" i="15"/>
  <c r="CV43" i="15"/>
  <c r="CV44" i="15"/>
  <c r="CW44" i="15" s="1"/>
  <c r="CV45" i="15"/>
  <c r="CW45" i="15" s="1"/>
  <c r="CV46" i="15"/>
  <c r="CW46" i="15" s="1"/>
  <c r="CV47" i="15"/>
  <c r="CW47" i="15" s="1"/>
  <c r="CV48" i="15"/>
  <c r="CW48" i="15" s="1"/>
  <c r="CV49" i="15"/>
  <c r="CW49" i="15" s="1"/>
  <c r="CV50" i="15"/>
  <c r="CV51" i="15"/>
  <c r="CV52" i="15"/>
  <c r="CW52" i="15" s="1"/>
  <c r="CV53" i="15"/>
  <c r="CW53" i="15" s="1"/>
  <c r="CV54" i="15"/>
  <c r="CW54" i="15" s="1"/>
  <c r="CV55" i="15"/>
  <c r="CW55" i="15" s="1"/>
  <c r="CV56" i="15"/>
  <c r="CW56" i="15" s="1"/>
  <c r="CV57" i="15"/>
  <c r="CW57" i="15" s="1"/>
  <c r="CV58" i="15"/>
  <c r="CV59" i="15"/>
  <c r="CV60" i="15"/>
  <c r="CW60" i="15" s="1"/>
  <c r="CV61" i="15"/>
  <c r="CW61" i="15" s="1"/>
  <c r="CV62" i="15"/>
  <c r="CW62" i="15" s="1"/>
  <c r="CT24" i="15"/>
  <c r="CT25" i="15"/>
  <c r="CU25" i="15" s="1"/>
  <c r="CT26" i="15"/>
  <c r="CU26" i="15" s="1"/>
  <c r="CT27" i="15"/>
  <c r="CT28" i="15"/>
  <c r="CT29" i="15"/>
  <c r="CT30" i="15"/>
  <c r="CU30" i="15" s="1"/>
  <c r="CT31" i="15"/>
  <c r="CU31" i="15" s="1"/>
  <c r="CT32" i="15"/>
  <c r="CT33" i="15"/>
  <c r="CU33" i="15" s="1"/>
  <c r="CT34" i="15"/>
  <c r="CU34" i="15" s="1"/>
  <c r="CT35" i="15"/>
  <c r="CT36" i="15"/>
  <c r="CT37" i="15"/>
  <c r="CT38" i="15"/>
  <c r="CU38" i="15" s="1"/>
  <c r="CT39" i="15"/>
  <c r="CU39" i="15" s="1"/>
  <c r="CT40" i="15"/>
  <c r="CT41" i="15"/>
  <c r="CU41" i="15" s="1"/>
  <c r="CT42" i="15"/>
  <c r="CU42" i="15" s="1"/>
  <c r="CT43" i="15"/>
  <c r="CT44" i="15"/>
  <c r="CT45" i="15"/>
  <c r="CT46" i="15"/>
  <c r="CU46" i="15" s="1"/>
  <c r="CT47" i="15"/>
  <c r="CU47" i="15" s="1"/>
  <c r="CT48" i="15"/>
  <c r="CT49" i="15"/>
  <c r="CU49" i="15" s="1"/>
  <c r="CT50" i="15"/>
  <c r="CU50" i="15" s="1"/>
  <c r="CT51" i="15"/>
  <c r="CT52" i="15"/>
  <c r="CT53" i="15"/>
  <c r="CT54" i="15"/>
  <c r="CU54" i="15" s="1"/>
  <c r="CT55" i="15"/>
  <c r="CU55" i="15" s="1"/>
  <c r="CT56" i="15"/>
  <c r="CT57" i="15"/>
  <c r="CT58" i="15"/>
  <c r="CU58" i="15" s="1"/>
  <c r="CT59" i="15"/>
  <c r="CT60" i="15"/>
  <c r="CT61" i="15"/>
  <c r="CT62" i="15"/>
  <c r="CU62" i="15" s="1"/>
  <c r="CR24" i="15"/>
  <c r="CS24" i="15" s="1"/>
  <c r="CR25" i="15"/>
  <c r="CS25" i="15" s="1"/>
  <c r="CR26" i="15"/>
  <c r="CS26" i="15" s="1"/>
  <c r="CR27" i="15"/>
  <c r="CS27" i="15" s="1"/>
  <c r="CR28" i="15"/>
  <c r="CR29" i="15"/>
  <c r="CR30" i="15"/>
  <c r="CR31" i="15"/>
  <c r="CS31" i="15" s="1"/>
  <c r="CR32" i="15"/>
  <c r="CS32" i="15" s="1"/>
  <c r="CR33" i="15"/>
  <c r="CR34" i="15"/>
  <c r="CS34" i="15" s="1"/>
  <c r="CR35" i="15"/>
  <c r="CS35" i="15" s="1"/>
  <c r="CR36" i="15"/>
  <c r="CR37" i="15"/>
  <c r="CR38" i="15"/>
  <c r="CR39" i="15"/>
  <c r="CS39" i="15" s="1"/>
  <c r="CR40" i="15"/>
  <c r="CS40" i="15" s="1"/>
  <c r="CR41" i="15"/>
  <c r="CR42" i="15"/>
  <c r="CS42" i="15" s="1"/>
  <c r="CR43" i="15"/>
  <c r="CS43" i="15" s="1"/>
  <c r="CR44" i="15"/>
  <c r="CR45" i="15"/>
  <c r="CR46" i="15"/>
  <c r="CR47" i="15"/>
  <c r="CS47" i="15" s="1"/>
  <c r="CR48" i="15"/>
  <c r="CS48" i="15" s="1"/>
  <c r="CR49" i="15"/>
  <c r="CR50" i="15"/>
  <c r="CS50" i="15" s="1"/>
  <c r="CR51" i="15"/>
  <c r="CS51" i="15" s="1"/>
  <c r="CR52" i="15"/>
  <c r="CR53" i="15"/>
  <c r="CR54" i="15"/>
  <c r="CR55" i="15"/>
  <c r="CS55" i="15" s="1"/>
  <c r="CR56" i="15"/>
  <c r="CR57" i="15"/>
  <c r="CR58" i="15"/>
  <c r="CS58" i="15" s="1"/>
  <c r="CR59" i="15"/>
  <c r="CS59" i="15" s="1"/>
  <c r="CR60" i="15"/>
  <c r="CR61" i="15"/>
  <c r="CR62" i="15"/>
  <c r="CP24" i="15"/>
  <c r="CQ24" i="15" s="1"/>
  <c r="CP25" i="15"/>
  <c r="CQ25" i="15" s="1"/>
  <c r="CP26" i="15"/>
  <c r="CQ26" i="15" s="1"/>
  <c r="CP27" i="15"/>
  <c r="CQ27" i="15" s="1"/>
  <c r="CP28" i="15"/>
  <c r="CQ28" i="15" s="1"/>
  <c r="CP29" i="15"/>
  <c r="CP30" i="15"/>
  <c r="CP31" i="15"/>
  <c r="CP32" i="15"/>
  <c r="CQ32" i="15" s="1"/>
  <c r="CP33" i="15"/>
  <c r="CP34" i="15"/>
  <c r="CP35" i="15"/>
  <c r="CQ35" i="15" s="1"/>
  <c r="CP36" i="15"/>
  <c r="CQ36" i="15" s="1"/>
  <c r="CP37" i="15"/>
  <c r="CP38" i="15"/>
  <c r="CP39" i="15"/>
  <c r="CP40" i="15"/>
  <c r="CQ40" i="15" s="1"/>
  <c r="CP41" i="15"/>
  <c r="CQ41" i="15" s="1"/>
  <c r="CP42" i="15"/>
  <c r="CP43" i="15"/>
  <c r="CQ43" i="15" s="1"/>
  <c r="CP44" i="15"/>
  <c r="CQ44" i="15" s="1"/>
  <c r="CP45" i="15"/>
  <c r="CQ45" i="15" s="1"/>
  <c r="CP46" i="15"/>
  <c r="CP47" i="15"/>
  <c r="CP48" i="15"/>
  <c r="CQ48" i="15" s="1"/>
  <c r="CP49" i="15"/>
  <c r="CQ49" i="15" s="1"/>
  <c r="CP50" i="15"/>
  <c r="CP51" i="15"/>
  <c r="CQ51" i="15" s="1"/>
  <c r="CP52" i="15"/>
  <c r="CQ52" i="15" s="1"/>
  <c r="CP53" i="15"/>
  <c r="CQ53" i="15" s="1"/>
  <c r="CP54" i="15"/>
  <c r="CP55" i="15"/>
  <c r="CP56" i="15"/>
  <c r="CQ56" i="15" s="1"/>
  <c r="CP57" i="15"/>
  <c r="CQ57" i="15" s="1"/>
  <c r="CP58" i="15"/>
  <c r="CP59" i="15"/>
  <c r="CP60" i="15"/>
  <c r="CQ60" i="15" s="1"/>
  <c r="CP61" i="15"/>
  <c r="CP62" i="15"/>
  <c r="CN24" i="15"/>
  <c r="CO24" i="15" s="1"/>
  <c r="CN25" i="15"/>
  <c r="CO25" i="15" s="1"/>
  <c r="CN26" i="15"/>
  <c r="CO26" i="15" s="1"/>
  <c r="CN27" i="15"/>
  <c r="CN28" i="15"/>
  <c r="CO28" i="15" s="1"/>
  <c r="CN29" i="15"/>
  <c r="CO29" i="15" s="1"/>
  <c r="CN30" i="15"/>
  <c r="CN31" i="15"/>
  <c r="CN32" i="15"/>
  <c r="CN33" i="15"/>
  <c r="CO33" i="15" s="1"/>
  <c r="CN34" i="15"/>
  <c r="CO34" i="15" s="1"/>
  <c r="CN35" i="15"/>
  <c r="CN36" i="15"/>
  <c r="CO36" i="15" s="1"/>
  <c r="CN37" i="15"/>
  <c r="CO37" i="15" s="1"/>
  <c r="CN38" i="15"/>
  <c r="CN39" i="15"/>
  <c r="CO39" i="15" s="1"/>
  <c r="CN40" i="15"/>
  <c r="CN41" i="15"/>
  <c r="CO41" i="15" s="1"/>
  <c r="CN42" i="15"/>
  <c r="CO42" i="15" s="1"/>
  <c r="CN43" i="15"/>
  <c r="CN44" i="15"/>
  <c r="CO44" i="15" s="1"/>
  <c r="CN45" i="15"/>
  <c r="CO45" i="15" s="1"/>
  <c r="CN46" i="15"/>
  <c r="CN47" i="15"/>
  <c r="CO47" i="15" s="1"/>
  <c r="CN48" i="15"/>
  <c r="CN49" i="15"/>
  <c r="CO49" i="15" s="1"/>
  <c r="CN50" i="15"/>
  <c r="CO50" i="15" s="1"/>
  <c r="CN51" i="15"/>
  <c r="CN52" i="15"/>
  <c r="CO52" i="15" s="1"/>
  <c r="CN53" i="15"/>
  <c r="CO53" i="15" s="1"/>
  <c r="CN54" i="15"/>
  <c r="CN55" i="15"/>
  <c r="CO55" i="15" s="1"/>
  <c r="CN56" i="15"/>
  <c r="CN57" i="15"/>
  <c r="CO57" i="15" s="1"/>
  <c r="CN58" i="15"/>
  <c r="CO58" i="15" s="1"/>
  <c r="CN59" i="15"/>
  <c r="CN60" i="15"/>
  <c r="CN61" i="15"/>
  <c r="CO61" i="15" s="1"/>
  <c r="CN62" i="15"/>
  <c r="CL24" i="15"/>
  <c r="CL25" i="15"/>
  <c r="CM25" i="15" s="1"/>
  <c r="CL26" i="15"/>
  <c r="CM26" i="15" s="1"/>
  <c r="CL27" i="15"/>
  <c r="CL28" i="15"/>
  <c r="CL29" i="15"/>
  <c r="CM29" i="15" s="1"/>
  <c r="CL30" i="15"/>
  <c r="CM30" i="15" s="1"/>
  <c r="CL31" i="15"/>
  <c r="CM31" i="15" s="1"/>
  <c r="CL32" i="15"/>
  <c r="CL33" i="15"/>
  <c r="CM33" i="15" s="1"/>
  <c r="CL34" i="15"/>
  <c r="CM34" i="15" s="1"/>
  <c r="CL35" i="15"/>
  <c r="CM35" i="15" s="1"/>
  <c r="CL36" i="15"/>
  <c r="CL37" i="15"/>
  <c r="CM37" i="15" s="1"/>
  <c r="CL38" i="15"/>
  <c r="CM38" i="15" s="1"/>
  <c r="CL39" i="15"/>
  <c r="CM39" i="15" s="1"/>
  <c r="CL40" i="15"/>
  <c r="CL41" i="15"/>
  <c r="CM41" i="15" s="1"/>
  <c r="CL42" i="15"/>
  <c r="CM42" i="15" s="1"/>
  <c r="CL43" i="15"/>
  <c r="CM43" i="15" s="1"/>
  <c r="CL44" i="15"/>
  <c r="CL45" i="15"/>
  <c r="CL46" i="15"/>
  <c r="CL47" i="15"/>
  <c r="CM47" i="15" s="1"/>
  <c r="CL48" i="15"/>
  <c r="CL49" i="15"/>
  <c r="CM49" i="15" s="1"/>
  <c r="CL50" i="15"/>
  <c r="CM50" i="15" s="1"/>
  <c r="CL51" i="15"/>
  <c r="CM51" i="15" s="1"/>
  <c r="CL52" i="15"/>
  <c r="CL53" i="15"/>
  <c r="CM53" i="15" s="1"/>
  <c r="CL54" i="15"/>
  <c r="CM54" i="15" s="1"/>
  <c r="CL55" i="15"/>
  <c r="CM55" i="15" s="1"/>
  <c r="CL56" i="15"/>
  <c r="CL57" i="15"/>
  <c r="CM57" i="15" s="1"/>
  <c r="CL58" i="15"/>
  <c r="CM58" i="15" s="1"/>
  <c r="CL59" i="15"/>
  <c r="CM59" i="15" s="1"/>
  <c r="CL60" i="15"/>
  <c r="CL61" i="15"/>
  <c r="CM61" i="15" s="1"/>
  <c r="CL62" i="15"/>
  <c r="CM62" i="15" s="1"/>
  <c r="CJ24" i="15"/>
  <c r="CK24" i="15" s="1"/>
  <c r="CJ25" i="15"/>
  <c r="CJ26" i="15"/>
  <c r="CK26" i="15" s="1"/>
  <c r="CJ27" i="15"/>
  <c r="CK27" i="15" s="1"/>
  <c r="CJ28" i="15"/>
  <c r="CK28" i="15" s="1"/>
  <c r="CJ29" i="15"/>
  <c r="CK29" i="15" s="1"/>
  <c r="CJ30" i="15"/>
  <c r="CJ31" i="15"/>
  <c r="CK31" i="15" s="1"/>
  <c r="CJ32" i="15"/>
  <c r="CJ33" i="15"/>
  <c r="CJ34" i="15"/>
  <c r="CJ35" i="15"/>
  <c r="CK35" i="15" s="1"/>
  <c r="CJ36" i="15"/>
  <c r="CK36" i="15" s="1"/>
  <c r="CJ37" i="15"/>
  <c r="CK37" i="15" s="1"/>
  <c r="CJ38" i="15"/>
  <c r="CK38" i="15" s="1"/>
  <c r="CJ39" i="15"/>
  <c r="CK39" i="15" s="1"/>
  <c r="CJ40" i="15"/>
  <c r="CJ41" i="15"/>
  <c r="CJ42" i="15"/>
  <c r="CJ43" i="15"/>
  <c r="CK43" i="15" s="1"/>
  <c r="CJ44" i="15"/>
  <c r="CK44" i="15" s="1"/>
  <c r="CJ45" i="15"/>
  <c r="CK45" i="15" s="1"/>
  <c r="CJ46" i="15"/>
  <c r="CK46" i="15" s="1"/>
  <c r="CJ47" i="15"/>
  <c r="CK47" i="15" s="1"/>
  <c r="CJ48" i="15"/>
  <c r="CJ49" i="15"/>
  <c r="CJ50" i="15"/>
  <c r="CJ51" i="15"/>
  <c r="CK51" i="15" s="1"/>
  <c r="CJ52" i="15"/>
  <c r="CK52" i="15" s="1"/>
  <c r="CJ53" i="15"/>
  <c r="CK53" i="15" s="1"/>
  <c r="CJ54" i="15"/>
  <c r="CK54" i="15" s="1"/>
  <c r="CJ55" i="15"/>
  <c r="CK55" i="15" s="1"/>
  <c r="CJ56" i="15"/>
  <c r="CJ57" i="15"/>
  <c r="CJ58" i="15"/>
  <c r="CJ59" i="15"/>
  <c r="CK59" i="15" s="1"/>
  <c r="CJ60" i="15"/>
  <c r="CK60" i="15" s="1"/>
  <c r="CJ61" i="15"/>
  <c r="CK61" i="15" s="1"/>
  <c r="CJ62" i="15"/>
  <c r="CK62" i="15" s="1"/>
  <c r="CH24" i="15"/>
  <c r="CH25" i="15"/>
  <c r="CI25" i="15" s="1"/>
  <c r="CH26" i="15"/>
  <c r="CI26" i="15" s="1"/>
  <c r="CH27" i="15"/>
  <c r="CI27" i="15" s="1"/>
  <c r="CH28" i="15"/>
  <c r="CI28" i="15" s="1"/>
  <c r="CH29" i="15"/>
  <c r="CI29" i="15" s="1"/>
  <c r="CH30" i="15"/>
  <c r="CH31" i="15"/>
  <c r="CI31" i="15" s="1"/>
  <c r="CH32" i="15"/>
  <c r="CI32" i="15" s="1"/>
  <c r="CH33" i="15"/>
  <c r="CH34" i="15"/>
  <c r="CI34" i="15" s="1"/>
  <c r="CH35" i="15"/>
  <c r="CI35" i="15" s="1"/>
  <c r="CH36" i="15"/>
  <c r="CI36" i="15" s="1"/>
  <c r="CH37" i="15"/>
  <c r="CI37" i="15" s="1"/>
  <c r="CH38" i="15"/>
  <c r="CH39" i="15"/>
  <c r="CI39" i="15" s="1"/>
  <c r="CH40" i="15"/>
  <c r="CI40" i="15" s="1"/>
  <c r="CH41" i="15"/>
  <c r="CH42" i="15"/>
  <c r="CI42" i="15" s="1"/>
  <c r="CH43" i="15"/>
  <c r="CI43" i="15" s="1"/>
  <c r="CH44" i="15"/>
  <c r="CI44" i="15" s="1"/>
  <c r="CH45" i="15"/>
  <c r="CI45" i="15" s="1"/>
  <c r="CH46" i="15"/>
  <c r="CH47" i="15"/>
  <c r="CI47" i="15" s="1"/>
  <c r="CH48" i="15"/>
  <c r="CI48" i="15" s="1"/>
  <c r="CH49" i="15"/>
  <c r="CH50" i="15"/>
  <c r="CI50" i="15" s="1"/>
  <c r="CH51" i="15"/>
  <c r="CI51" i="15" s="1"/>
  <c r="CH52" i="15"/>
  <c r="CI52" i="15" s="1"/>
  <c r="CH53" i="15"/>
  <c r="CI53" i="15" s="1"/>
  <c r="CH54" i="15"/>
  <c r="CH55" i="15"/>
  <c r="CI55" i="15" s="1"/>
  <c r="CH56" i="15"/>
  <c r="CI56" i="15" s="1"/>
  <c r="CH57" i="15"/>
  <c r="CH58" i="15"/>
  <c r="CI58" i="15" s="1"/>
  <c r="CH59" i="15"/>
  <c r="CI59" i="15" s="1"/>
  <c r="CH60" i="15"/>
  <c r="CH61" i="15"/>
  <c r="CI61" i="15" s="1"/>
  <c r="CH62" i="15"/>
  <c r="CD24" i="15"/>
  <c r="CE24" i="15" s="1"/>
  <c r="CD25" i="15"/>
  <c r="CE25" i="15" s="1"/>
  <c r="CD26" i="15"/>
  <c r="CE26" i="15" s="1"/>
  <c r="CD27" i="15"/>
  <c r="CD28" i="15"/>
  <c r="CE28" i="15" s="1"/>
  <c r="CD29" i="15"/>
  <c r="CE29" i="15" s="1"/>
  <c r="CD30" i="15"/>
  <c r="CE30" i="15" s="1"/>
  <c r="CD31" i="15"/>
  <c r="CD32" i="15"/>
  <c r="CE32" i="15" s="1"/>
  <c r="CD33" i="15"/>
  <c r="CE33" i="15" s="1"/>
  <c r="CD34" i="15"/>
  <c r="CD35" i="15"/>
  <c r="CD36" i="15"/>
  <c r="CE36" i="15" s="1"/>
  <c r="CD37" i="15"/>
  <c r="CE37" i="15" s="1"/>
  <c r="CD38" i="15"/>
  <c r="CD39" i="15"/>
  <c r="CD40" i="15"/>
  <c r="CE40" i="15" s="1"/>
  <c r="CD41" i="15"/>
  <c r="CE41" i="15" s="1"/>
  <c r="CD42" i="15"/>
  <c r="CD43" i="15"/>
  <c r="CD44" i="15"/>
  <c r="CE44" i="15" s="1"/>
  <c r="CD45" i="15"/>
  <c r="CE45" i="15" s="1"/>
  <c r="CD46" i="15"/>
  <c r="CE46" i="15" s="1"/>
  <c r="CD47" i="15"/>
  <c r="CD48" i="15"/>
  <c r="CE48" i="15" s="1"/>
  <c r="CD49" i="15"/>
  <c r="CE49" i="15" s="1"/>
  <c r="CD50" i="15"/>
  <c r="CD51" i="15"/>
  <c r="CD52" i="15"/>
  <c r="CE52" i="15" s="1"/>
  <c r="CD53" i="15"/>
  <c r="CE53" i="15" s="1"/>
  <c r="CD54" i="15"/>
  <c r="CD55" i="15"/>
  <c r="CD56" i="15"/>
  <c r="CE56" i="15" s="1"/>
  <c r="CD57" i="15"/>
  <c r="CE57" i="15" s="1"/>
  <c r="CD58" i="15"/>
  <c r="CD59" i="15"/>
  <c r="CD60" i="15"/>
  <c r="CE60" i="15" s="1"/>
  <c r="CD61" i="15"/>
  <c r="CE61" i="15" s="1"/>
  <c r="CD62" i="15"/>
  <c r="CE62" i="15" s="1"/>
  <c r="CB24" i="15"/>
  <c r="CC24" i="15" s="1"/>
  <c r="CB25" i="15"/>
  <c r="CC25" i="15" s="1"/>
  <c r="CB26" i="15"/>
  <c r="CC26" i="15" s="1"/>
  <c r="CB27" i="15"/>
  <c r="CB28" i="15"/>
  <c r="CB29" i="15"/>
  <c r="CB30" i="15"/>
  <c r="CC30" i="15" s="1"/>
  <c r="CB31" i="15"/>
  <c r="CC31" i="15" s="1"/>
  <c r="CB32" i="15"/>
  <c r="CC32" i="15" s="1"/>
  <c r="CB33" i="15"/>
  <c r="CB34" i="15"/>
  <c r="CC34" i="15" s="1"/>
  <c r="CB35" i="15"/>
  <c r="CB36" i="15"/>
  <c r="CB37" i="15"/>
  <c r="CB38" i="15"/>
  <c r="CC38" i="15" s="1"/>
  <c r="CB39" i="15"/>
  <c r="CC39" i="15" s="1"/>
  <c r="CB40" i="15"/>
  <c r="CC40" i="15" s="1"/>
  <c r="CB41" i="15"/>
  <c r="CC41" i="15" s="1"/>
  <c r="CB42" i="15"/>
  <c r="CC42" i="15" s="1"/>
  <c r="CB43" i="15"/>
  <c r="CB44" i="15"/>
  <c r="CB45" i="15"/>
  <c r="CB46" i="15"/>
  <c r="CC46" i="15" s="1"/>
  <c r="CB47" i="15"/>
  <c r="CC47" i="15" s="1"/>
  <c r="CB48" i="15"/>
  <c r="CC48" i="15" s="1"/>
  <c r="CB49" i="15"/>
  <c r="CC49" i="15" s="1"/>
  <c r="CB50" i="15"/>
  <c r="CC50" i="15" s="1"/>
  <c r="CB51" i="15"/>
  <c r="CB52" i="15"/>
  <c r="CB53" i="15"/>
  <c r="CB54" i="15"/>
  <c r="CC54" i="15" s="1"/>
  <c r="CB55" i="15"/>
  <c r="CC55" i="15" s="1"/>
  <c r="CB56" i="15"/>
  <c r="CC56" i="15" s="1"/>
  <c r="CB57" i="15"/>
  <c r="CB58" i="15"/>
  <c r="CB59" i="15"/>
  <c r="CB60" i="15"/>
  <c r="CB61" i="15"/>
  <c r="CB62" i="15"/>
  <c r="CC62" i="15" s="1"/>
  <c r="BZ24" i="15"/>
  <c r="CA24" i="15" s="1"/>
  <c r="BZ25" i="15"/>
  <c r="CA25" i="15" s="1"/>
  <c r="BZ26" i="15"/>
  <c r="CA26" i="15" s="1"/>
  <c r="BZ27" i="15"/>
  <c r="CA27" i="15" s="1"/>
  <c r="BZ28" i="15"/>
  <c r="BZ29" i="15"/>
  <c r="BZ30" i="15"/>
  <c r="BZ31" i="15"/>
  <c r="CA31" i="15" s="1"/>
  <c r="BZ32" i="15"/>
  <c r="CA32" i="15" s="1"/>
  <c r="BZ33" i="15"/>
  <c r="CA33" i="15" s="1"/>
  <c r="BZ34" i="15"/>
  <c r="CA34" i="15" s="1"/>
  <c r="BZ35" i="15"/>
  <c r="CA35" i="15" s="1"/>
  <c r="BZ36" i="15"/>
  <c r="BZ37" i="15"/>
  <c r="BZ38" i="15"/>
  <c r="BZ39" i="15"/>
  <c r="CA39" i="15" s="1"/>
  <c r="BZ40" i="15"/>
  <c r="CA40" i="15" s="1"/>
  <c r="BZ41" i="15"/>
  <c r="CA41" i="15" s="1"/>
  <c r="BZ42" i="15"/>
  <c r="CA42" i="15" s="1"/>
  <c r="BZ43" i="15"/>
  <c r="CA43" i="15" s="1"/>
  <c r="BZ44" i="15"/>
  <c r="BZ45" i="15"/>
  <c r="BZ46" i="15"/>
  <c r="BZ47" i="15"/>
  <c r="CA47" i="15" s="1"/>
  <c r="BZ48" i="15"/>
  <c r="CA48" i="15" s="1"/>
  <c r="BZ49" i="15"/>
  <c r="CA49" i="15" s="1"/>
  <c r="BZ50" i="15"/>
  <c r="CA50" i="15" s="1"/>
  <c r="BZ51" i="15"/>
  <c r="CA51" i="15" s="1"/>
  <c r="BZ52" i="15"/>
  <c r="BZ53" i="15"/>
  <c r="BZ54" i="15"/>
  <c r="BZ55" i="15"/>
  <c r="CA55" i="15" s="1"/>
  <c r="BZ56" i="15"/>
  <c r="CA56" i="15" s="1"/>
  <c r="BZ57" i="15"/>
  <c r="CA57" i="15" s="1"/>
  <c r="BZ58" i="15"/>
  <c r="BZ59" i="15"/>
  <c r="CA59" i="15" s="1"/>
  <c r="BZ60" i="15"/>
  <c r="BZ61" i="15"/>
  <c r="BZ62" i="15"/>
  <c r="BX24" i="15"/>
  <c r="BY24" i="15" s="1"/>
  <c r="BX25" i="15"/>
  <c r="BY25" i="15" s="1"/>
  <c r="BX26" i="15"/>
  <c r="BX27" i="15"/>
  <c r="BY27" i="15" s="1"/>
  <c r="BX28" i="15"/>
  <c r="BY28" i="15" s="1"/>
  <c r="BX29" i="15"/>
  <c r="BX30" i="15"/>
  <c r="BX31" i="15"/>
  <c r="BX32" i="15"/>
  <c r="BY32" i="15" s="1"/>
  <c r="BX33" i="15"/>
  <c r="BY33" i="15" s="1"/>
  <c r="BX34" i="15"/>
  <c r="BX35" i="15"/>
  <c r="BY35" i="15" s="1"/>
  <c r="BX36" i="15"/>
  <c r="BY36" i="15" s="1"/>
  <c r="BX37" i="15"/>
  <c r="BY37" i="15" s="1"/>
  <c r="BX38" i="15"/>
  <c r="BX39" i="15"/>
  <c r="BX40" i="15"/>
  <c r="BY40" i="15" s="1"/>
  <c r="BX41" i="15"/>
  <c r="BY41" i="15" s="1"/>
  <c r="BX42" i="15"/>
  <c r="BX43" i="15"/>
  <c r="BY43" i="15" s="1"/>
  <c r="BX44" i="15"/>
  <c r="BY44" i="15" s="1"/>
  <c r="BX45" i="15"/>
  <c r="BX46" i="15"/>
  <c r="BX47" i="15"/>
  <c r="BX48" i="15"/>
  <c r="BY48" i="15" s="1"/>
  <c r="BX49" i="15"/>
  <c r="BY49" i="15" s="1"/>
  <c r="BX50" i="15"/>
  <c r="BX51" i="15"/>
  <c r="BY51" i="15" s="1"/>
  <c r="BX52" i="15"/>
  <c r="BY52" i="15" s="1"/>
  <c r="BX53" i="15"/>
  <c r="BX54" i="15"/>
  <c r="BX55" i="15"/>
  <c r="BX56" i="15"/>
  <c r="BY56" i="15" s="1"/>
  <c r="BX57" i="15"/>
  <c r="BY57" i="15" s="1"/>
  <c r="BX58" i="15"/>
  <c r="BX59" i="15"/>
  <c r="BY59" i="15" s="1"/>
  <c r="BX60" i="15"/>
  <c r="BX61" i="15"/>
  <c r="BX62" i="15"/>
  <c r="CF24" i="15"/>
  <c r="CG24" i="15" s="1"/>
  <c r="CF25" i="15"/>
  <c r="CG25" i="15" s="1"/>
  <c r="CF26" i="15"/>
  <c r="CG26" i="15" s="1"/>
  <c r="CF27" i="15"/>
  <c r="CF28" i="15"/>
  <c r="CG28" i="15" s="1"/>
  <c r="CF29" i="15"/>
  <c r="CG29" i="15" s="1"/>
  <c r="CF30" i="15"/>
  <c r="CF31" i="15"/>
  <c r="CF32" i="15"/>
  <c r="CF33" i="15"/>
  <c r="CG33" i="15" s="1"/>
  <c r="CF34" i="15"/>
  <c r="CG34" i="15" s="1"/>
  <c r="CF35" i="15"/>
  <c r="CG35" i="15" s="1"/>
  <c r="CF36" i="15"/>
  <c r="CG36" i="15" s="1"/>
  <c r="CF37" i="15"/>
  <c r="CG37" i="15" s="1"/>
  <c r="CF38" i="15"/>
  <c r="CF39" i="15"/>
  <c r="CF40" i="15"/>
  <c r="CF41" i="15"/>
  <c r="CG41" i="15" s="1"/>
  <c r="CF42" i="15"/>
  <c r="CG42" i="15" s="1"/>
  <c r="CF43" i="15"/>
  <c r="CG43" i="15" s="1"/>
  <c r="CF44" i="15"/>
  <c r="CG44" i="15" s="1"/>
  <c r="CF45" i="15"/>
  <c r="CG45" i="15" s="1"/>
  <c r="CF46" i="15"/>
  <c r="CG46" i="15" s="1"/>
  <c r="CF47" i="15"/>
  <c r="CG47" i="15" s="1"/>
  <c r="CF48" i="15"/>
  <c r="CF49" i="15"/>
  <c r="CG49" i="15" s="1"/>
  <c r="CF50" i="15"/>
  <c r="CG50" i="15" s="1"/>
  <c r="CF51" i="15"/>
  <c r="CG51" i="15" s="1"/>
  <c r="CF52" i="15"/>
  <c r="CG52" i="15" s="1"/>
  <c r="CF53" i="15"/>
  <c r="CG53" i="15" s="1"/>
  <c r="CF54" i="15"/>
  <c r="CG54" i="15" s="1"/>
  <c r="CF55" i="15"/>
  <c r="CG55" i="15" s="1"/>
  <c r="CF56" i="15"/>
  <c r="CF57" i="15"/>
  <c r="CG57" i="15" s="1"/>
  <c r="CF58" i="15"/>
  <c r="CG58" i="15" s="1"/>
  <c r="CF59" i="15"/>
  <c r="CF60" i="15"/>
  <c r="CG60" i="15" s="1"/>
  <c r="CF61" i="15"/>
  <c r="CG61" i="15" s="1"/>
  <c r="CF62" i="15"/>
  <c r="DC24" i="15"/>
  <c r="DC25" i="15"/>
  <c r="DC26" i="15"/>
  <c r="DC27" i="15"/>
  <c r="DC28" i="15"/>
  <c r="DC29" i="15"/>
  <c r="DC30" i="15"/>
  <c r="DC31" i="15"/>
  <c r="DC32" i="15"/>
  <c r="DC33" i="15"/>
  <c r="DC34" i="15"/>
  <c r="DC35" i="15"/>
  <c r="DC36" i="15"/>
  <c r="DC37" i="15"/>
  <c r="DC38" i="15"/>
  <c r="DC39" i="15"/>
  <c r="DC40" i="15"/>
  <c r="DC41" i="15"/>
  <c r="DC42" i="15"/>
  <c r="DC43" i="15"/>
  <c r="DC44" i="15"/>
  <c r="DC45" i="15"/>
  <c r="DC46" i="15"/>
  <c r="DC47" i="15"/>
  <c r="DC48" i="15"/>
  <c r="DC49" i="15"/>
  <c r="DC50" i="15"/>
  <c r="DC51" i="15"/>
  <c r="DC52" i="15"/>
  <c r="DC53" i="15"/>
  <c r="DC54" i="15"/>
  <c r="DC55" i="15"/>
  <c r="DC56" i="15"/>
  <c r="DC57" i="15"/>
  <c r="DC58" i="15"/>
  <c r="DC59" i="15"/>
  <c r="DC60" i="15"/>
  <c r="DC61" i="15"/>
  <c r="DC62" i="15"/>
  <c r="DB23" i="15"/>
  <c r="DC23" i="15" s="1"/>
  <c r="DA25" i="15"/>
  <c r="DA32" i="15"/>
  <c r="DA33" i="15"/>
  <c r="DA34" i="15"/>
  <c r="DA40" i="15"/>
  <c r="DA41" i="15"/>
  <c r="DA42" i="15"/>
  <c r="DA48" i="15"/>
  <c r="DA49" i="15"/>
  <c r="DA50" i="15"/>
  <c r="DA54" i="15"/>
  <c r="DA56" i="15"/>
  <c r="DA57" i="15"/>
  <c r="DA58" i="15"/>
  <c r="DA60" i="15"/>
  <c r="CZ23" i="15"/>
  <c r="DA23" i="15" s="1"/>
  <c r="CY24" i="15"/>
  <c r="CY25" i="15"/>
  <c r="CY26" i="15"/>
  <c r="CY27" i="15"/>
  <c r="CY33" i="15"/>
  <c r="CY34" i="15"/>
  <c r="CY35" i="15"/>
  <c r="CY41" i="15"/>
  <c r="CY42" i="15"/>
  <c r="CY43" i="15"/>
  <c r="CY49" i="15"/>
  <c r="CY50" i="15"/>
  <c r="CY51" i="15"/>
  <c r="CY57" i="15"/>
  <c r="CY58" i="15"/>
  <c r="CY59" i="15"/>
  <c r="CG27" i="15"/>
  <c r="CG30" i="15"/>
  <c r="CG31" i="15"/>
  <c r="CG32" i="15"/>
  <c r="CG38" i="15"/>
  <c r="CG39" i="15"/>
  <c r="CG40" i="15"/>
  <c r="CG48" i="15"/>
  <c r="CG56" i="15"/>
  <c r="CG59" i="15"/>
  <c r="CG62" i="15"/>
  <c r="CW27" i="15"/>
  <c r="CW34" i="15"/>
  <c r="CW35" i="15"/>
  <c r="CW42" i="15"/>
  <c r="CW43" i="15"/>
  <c r="CW50" i="15"/>
  <c r="CW51" i="15"/>
  <c r="CW58" i="15"/>
  <c r="CW59" i="15"/>
  <c r="CX23" i="15"/>
  <c r="CY23" i="15" s="1"/>
  <c r="CV23" i="15"/>
  <c r="CW23" i="15" s="1"/>
  <c r="CT23" i="15"/>
  <c r="CU23" i="15" s="1"/>
  <c r="CR23" i="15"/>
  <c r="CS23" i="15" s="1"/>
  <c r="CP23" i="15"/>
  <c r="CQ23" i="15" s="1"/>
  <c r="CN23" i="15"/>
  <c r="CO23" i="15" s="1"/>
  <c r="CL23" i="15"/>
  <c r="CM23" i="15" s="1"/>
  <c r="CJ23" i="15"/>
  <c r="CK23" i="15" s="1"/>
  <c r="CH23" i="15"/>
  <c r="CI23" i="15" s="1"/>
  <c r="CF23" i="15"/>
  <c r="CG23" i="15" s="1"/>
  <c r="CD23" i="15"/>
  <c r="CE23" i="15" s="1"/>
  <c r="CB23" i="15"/>
  <c r="CC23" i="15" s="1"/>
  <c r="BZ23" i="15"/>
  <c r="CA23" i="15" s="1"/>
  <c r="BX23" i="15"/>
  <c r="DQ22" i="15"/>
  <c r="CU27" i="15"/>
  <c r="CU28" i="15"/>
  <c r="CU29" i="15"/>
  <c r="CU32" i="15"/>
  <c r="CU35" i="15"/>
  <c r="CU36" i="15"/>
  <c r="CU37" i="15"/>
  <c r="CU40" i="15"/>
  <c r="CU43" i="15"/>
  <c r="CU44" i="15"/>
  <c r="CU45" i="15"/>
  <c r="CU48" i="15"/>
  <c r="CU51" i="15"/>
  <c r="CU52" i="15"/>
  <c r="CU53" i="15"/>
  <c r="CU56" i="15"/>
  <c r="CU57" i="15"/>
  <c r="CU59" i="15"/>
  <c r="CU60" i="15"/>
  <c r="CU61" i="15"/>
  <c r="CS28" i="15"/>
  <c r="CS29" i="15"/>
  <c r="CS30" i="15"/>
  <c r="CS33" i="15"/>
  <c r="CS36" i="15"/>
  <c r="CS37" i="15"/>
  <c r="CS38" i="15"/>
  <c r="CS41" i="15"/>
  <c r="CS44" i="15"/>
  <c r="CS45" i="15"/>
  <c r="CS46" i="15"/>
  <c r="CS49" i="15"/>
  <c r="CS52" i="15"/>
  <c r="CS53" i="15"/>
  <c r="CS54" i="15"/>
  <c r="CS56" i="15"/>
  <c r="CS57" i="15"/>
  <c r="CS60" i="15"/>
  <c r="CS61" i="15"/>
  <c r="CS62" i="15"/>
  <c r="CQ29" i="15"/>
  <c r="CQ30" i="15"/>
  <c r="CQ31" i="15"/>
  <c r="CQ33" i="15"/>
  <c r="CQ34" i="15"/>
  <c r="CQ37" i="15"/>
  <c r="CQ38" i="15"/>
  <c r="CQ39" i="15"/>
  <c r="CQ42" i="15"/>
  <c r="CQ46" i="15"/>
  <c r="CQ47" i="15"/>
  <c r="CQ50" i="15"/>
  <c r="CQ54" i="15"/>
  <c r="CQ55" i="15"/>
  <c r="CQ58" i="15"/>
  <c r="CQ59" i="15"/>
  <c r="CQ61" i="15"/>
  <c r="CQ62" i="15"/>
  <c r="CO27" i="15"/>
  <c r="CO30" i="15"/>
  <c r="CO31" i="15"/>
  <c r="CO32" i="15"/>
  <c r="CO35" i="15"/>
  <c r="CO38" i="15"/>
  <c r="CO40" i="15"/>
  <c r="CO43" i="15"/>
  <c r="CO46" i="15"/>
  <c r="CO48" i="15"/>
  <c r="CO51" i="15"/>
  <c r="CO54" i="15"/>
  <c r="CO56" i="15"/>
  <c r="CO59" i="15"/>
  <c r="CO60" i="15"/>
  <c r="CO62" i="15"/>
  <c r="CM27" i="15"/>
  <c r="CM28" i="15"/>
  <c r="CM32" i="15"/>
  <c r="CM36" i="15"/>
  <c r="CM40" i="15"/>
  <c r="CM44" i="15"/>
  <c r="CM45" i="15"/>
  <c r="CM46" i="15"/>
  <c r="CM48" i="15"/>
  <c r="CM52" i="15"/>
  <c r="CM56" i="15"/>
  <c r="CM60" i="15"/>
  <c r="CK25" i="15"/>
  <c r="CK30" i="15"/>
  <c r="CK32" i="15"/>
  <c r="CK33" i="15"/>
  <c r="CK34" i="15"/>
  <c r="CK40" i="15"/>
  <c r="CK41" i="15"/>
  <c r="CK42" i="15"/>
  <c r="CK48" i="15"/>
  <c r="CK49" i="15"/>
  <c r="CK50" i="15"/>
  <c r="CK56" i="15"/>
  <c r="CK57" i="15"/>
  <c r="CK58" i="15"/>
  <c r="CI30" i="15"/>
  <c r="CI33" i="15"/>
  <c r="CI38" i="15"/>
  <c r="CI41" i="15"/>
  <c r="CI46" i="15"/>
  <c r="CI49" i="15"/>
  <c r="CI54" i="15"/>
  <c r="CI57" i="15"/>
  <c r="CI60" i="15"/>
  <c r="CI62" i="15"/>
  <c r="CE27" i="15"/>
  <c r="CE31" i="15"/>
  <c r="CE34" i="15"/>
  <c r="CE35" i="15"/>
  <c r="CE38" i="15"/>
  <c r="CE39" i="15"/>
  <c r="CE42" i="15"/>
  <c r="CE43" i="15"/>
  <c r="CE47" i="15"/>
  <c r="CE50" i="15"/>
  <c r="CE51" i="15"/>
  <c r="CE54" i="15"/>
  <c r="CE55" i="15"/>
  <c r="CE58" i="15"/>
  <c r="CE59" i="15"/>
  <c r="CC27" i="15"/>
  <c r="CC28" i="15"/>
  <c r="CC29" i="15"/>
  <c r="CC33" i="15"/>
  <c r="CC35" i="15"/>
  <c r="CC36" i="15"/>
  <c r="CC37" i="15"/>
  <c r="CC43" i="15"/>
  <c r="CC44" i="15"/>
  <c r="CC45" i="15"/>
  <c r="CC51" i="15"/>
  <c r="CC52" i="15"/>
  <c r="CC53" i="15"/>
  <c r="CC57" i="15"/>
  <c r="CC58" i="15"/>
  <c r="CC59" i="15"/>
  <c r="CC60" i="15"/>
  <c r="CC61" i="15"/>
  <c r="CA28" i="15"/>
  <c r="CA29" i="15"/>
  <c r="CA30" i="15"/>
  <c r="CA36" i="15"/>
  <c r="CA37" i="15"/>
  <c r="CA38" i="15"/>
  <c r="CA44" i="15"/>
  <c r="CA45" i="15"/>
  <c r="CA46" i="15"/>
  <c r="CA52" i="15"/>
  <c r="CA53" i="15"/>
  <c r="CA54" i="15"/>
  <c r="CA58" i="15"/>
  <c r="CA60" i="15"/>
  <c r="CA61" i="15"/>
  <c r="CA62" i="15"/>
  <c r="BY26" i="15"/>
  <c r="BY29" i="15"/>
  <c r="BY30" i="15"/>
  <c r="BY31" i="15"/>
  <c r="BY34" i="15"/>
  <c r="BY38" i="15"/>
  <c r="BY39" i="15"/>
  <c r="BY42" i="15"/>
  <c r="BY45" i="15"/>
  <c r="BY46" i="15"/>
  <c r="BY47" i="15"/>
  <c r="BY50" i="15"/>
  <c r="BY53" i="15"/>
  <c r="BY54" i="15"/>
  <c r="BY55" i="15"/>
  <c r="BY58" i="15"/>
  <c r="BY60" i="15"/>
  <c r="BY61" i="15"/>
  <c r="BY62" i="15"/>
  <c r="CU24" i="15"/>
  <c r="CM24" i="15"/>
  <c r="CI24" i="15"/>
  <c r="BY23" i="15"/>
  <c r="BR41" i="15"/>
  <c r="DM24" i="15"/>
  <c r="DM25" i="15"/>
  <c r="DM26" i="15"/>
  <c r="DM27" i="15"/>
  <c r="DM28" i="15"/>
  <c r="DM29" i="15"/>
  <c r="DM30" i="15"/>
  <c r="DM31" i="15"/>
  <c r="DM32" i="15"/>
  <c r="DM33" i="15"/>
  <c r="DM34" i="15"/>
  <c r="DM35" i="15"/>
  <c r="DM36" i="15"/>
  <c r="DM37" i="15"/>
  <c r="DM38" i="15"/>
  <c r="DM39" i="15"/>
  <c r="DM40" i="15"/>
  <c r="DM41" i="15"/>
  <c r="DM42" i="15"/>
  <c r="DM43" i="15"/>
  <c r="DM44" i="15"/>
  <c r="DM45" i="15"/>
  <c r="DM46" i="15"/>
  <c r="DM47" i="15"/>
  <c r="DM48" i="15"/>
  <c r="DM49" i="15"/>
  <c r="DM50" i="15"/>
  <c r="DM51" i="15"/>
  <c r="DM52" i="15"/>
  <c r="DM53" i="15"/>
  <c r="DM54" i="15"/>
  <c r="DM55" i="15"/>
  <c r="DM56" i="15"/>
  <c r="DM57" i="15"/>
  <c r="DM58" i="15"/>
  <c r="DM59" i="15"/>
  <c r="DM60" i="15"/>
  <c r="DM61" i="15"/>
  <c r="DM62" i="15"/>
  <c r="DK24" i="15"/>
  <c r="DK25" i="15"/>
  <c r="DK26" i="15"/>
  <c r="DK27" i="15"/>
  <c r="DK28" i="15"/>
  <c r="DK29" i="15"/>
  <c r="DK30" i="15"/>
  <c r="DK31" i="15"/>
  <c r="DK32" i="15"/>
  <c r="DK33" i="15"/>
  <c r="DK34" i="15"/>
  <c r="DK35" i="15"/>
  <c r="DK36" i="15"/>
  <c r="DK37" i="15"/>
  <c r="DK38" i="15"/>
  <c r="DK39" i="15"/>
  <c r="DK40" i="15"/>
  <c r="DK41" i="15"/>
  <c r="DK42" i="15"/>
  <c r="DK43" i="15"/>
  <c r="DK44" i="15"/>
  <c r="DK45" i="15"/>
  <c r="DK46" i="15"/>
  <c r="DK47" i="15"/>
  <c r="DK48" i="15"/>
  <c r="DK49" i="15"/>
  <c r="DK50" i="15"/>
  <c r="DK51" i="15"/>
  <c r="DK52" i="15"/>
  <c r="DK53" i="15"/>
  <c r="DK54" i="15"/>
  <c r="DK55" i="15"/>
  <c r="DK56" i="15"/>
  <c r="DK57" i="15"/>
  <c r="DK58" i="15"/>
  <c r="DK59" i="15"/>
  <c r="DK60" i="15"/>
  <c r="DK61" i="15"/>
  <c r="DK62" i="15"/>
  <c r="DK23" i="15"/>
  <c r="F63" i="15"/>
  <c r="F64" i="15" s="1"/>
  <c r="G63" i="15"/>
  <c r="G64" i="15" s="1"/>
  <c r="H63" i="15"/>
  <c r="H64" i="15" s="1"/>
  <c r="I63" i="15"/>
  <c r="I64" i="15" s="1"/>
  <c r="J63" i="15"/>
  <c r="J64" i="15" s="1"/>
  <c r="K63" i="15"/>
  <c r="K64" i="15" s="1"/>
  <c r="L63" i="15"/>
  <c r="L64" i="15" s="1"/>
  <c r="M63" i="15"/>
  <c r="M64" i="15" s="1"/>
  <c r="N63" i="15"/>
  <c r="N64" i="15" s="1"/>
  <c r="O63" i="15"/>
  <c r="O64" i="15" s="1"/>
  <c r="P63" i="15"/>
  <c r="P64" i="15" s="1"/>
  <c r="Q63" i="15"/>
  <c r="Q64" i="15" s="1"/>
  <c r="R63" i="15"/>
  <c r="R64" i="15" s="1"/>
  <c r="S63" i="15"/>
  <c r="S64" i="15" s="1"/>
  <c r="T63" i="15"/>
  <c r="T64" i="15" s="1"/>
  <c r="U63" i="15"/>
  <c r="U64" i="15" s="1"/>
  <c r="V63" i="15"/>
  <c r="V64" i="15" s="1"/>
  <c r="W63" i="15"/>
  <c r="W64" i="15" s="1"/>
  <c r="X63" i="15"/>
  <c r="X64" i="15" s="1"/>
  <c r="Y63" i="15"/>
  <c r="Y64" i="15" s="1"/>
  <c r="Z63" i="15"/>
  <c r="Z64" i="15" s="1"/>
  <c r="AA63" i="15"/>
  <c r="AA64" i="15" s="1"/>
  <c r="AB63" i="15"/>
  <c r="AB64" i="15" s="1"/>
  <c r="AC63" i="15"/>
  <c r="AC64" i="15" s="1"/>
  <c r="AD63" i="15"/>
  <c r="AD64" i="15" s="1"/>
  <c r="AE63" i="15"/>
  <c r="AE64" i="15" s="1"/>
  <c r="AF63" i="15"/>
  <c r="AF64" i="15" s="1"/>
  <c r="AG63" i="15"/>
  <c r="AG64" i="15" s="1"/>
  <c r="AH63" i="15"/>
  <c r="AH64" i="15" s="1"/>
  <c r="AI63" i="15"/>
  <c r="AI64" i="15" s="1"/>
  <c r="AJ63" i="15"/>
  <c r="AJ64" i="15" s="1"/>
  <c r="AK63" i="15"/>
  <c r="AK64" i="15" s="1"/>
  <c r="AL63" i="15"/>
  <c r="AL64" i="15" s="1"/>
  <c r="AM63" i="15"/>
  <c r="AM64" i="15" s="1"/>
  <c r="AN63" i="15"/>
  <c r="AN64" i="15" s="1"/>
  <c r="AO63" i="15"/>
  <c r="AO64" i="15" s="1"/>
  <c r="AP63" i="15"/>
  <c r="AP64" i="15" s="1"/>
  <c r="AQ63" i="15"/>
  <c r="AQ64" i="15" s="1"/>
  <c r="AR63" i="15"/>
  <c r="AR64" i="15" s="1"/>
  <c r="AS63" i="15"/>
  <c r="AS64" i="15" s="1"/>
  <c r="AT63" i="15"/>
  <c r="AT64" i="15" s="1"/>
  <c r="AU63" i="15"/>
  <c r="AU64" i="15" s="1"/>
  <c r="AV63" i="15"/>
  <c r="AV64" i="15" s="1"/>
  <c r="AW63" i="15"/>
  <c r="AW64" i="15" s="1"/>
  <c r="AX63" i="15"/>
  <c r="AX64" i="15" s="1"/>
  <c r="AY63" i="15"/>
  <c r="AY64" i="15" s="1"/>
  <c r="AZ63" i="15"/>
  <c r="AZ64" i="15" s="1"/>
  <c r="BA63" i="15"/>
  <c r="BA64" i="15" s="1"/>
  <c r="BB63" i="15"/>
  <c r="BB64" i="15" s="1"/>
  <c r="E63" i="15"/>
  <c r="E64" i="15" s="1"/>
  <c r="BJ25" i="15"/>
  <c r="BW25" i="15" s="1"/>
  <c r="BJ26" i="15"/>
  <c r="BW26" i="15" s="1"/>
  <c r="BJ27" i="15"/>
  <c r="BW27" i="15" s="1"/>
  <c r="BJ28" i="15"/>
  <c r="BW28" i="15" s="1"/>
  <c r="BJ29" i="15"/>
  <c r="BW29" i="15" s="1"/>
  <c r="BJ30" i="15"/>
  <c r="BW30" i="15" s="1"/>
  <c r="BJ31" i="15"/>
  <c r="BW31" i="15" s="1"/>
  <c r="BJ32" i="15"/>
  <c r="BW32" i="15" s="1"/>
  <c r="BJ33" i="15"/>
  <c r="BW33" i="15" s="1"/>
  <c r="BJ34" i="15"/>
  <c r="BW34" i="15" s="1"/>
  <c r="BJ35" i="15"/>
  <c r="BW35" i="15" s="1"/>
  <c r="BJ36" i="15"/>
  <c r="BW36" i="15" s="1"/>
  <c r="BJ37" i="15"/>
  <c r="BW37" i="15" s="1"/>
  <c r="BJ38" i="15"/>
  <c r="BW38" i="15" s="1"/>
  <c r="BJ39" i="15"/>
  <c r="BW39" i="15" s="1"/>
  <c r="BJ40" i="15"/>
  <c r="BW40" i="15" s="1"/>
  <c r="BJ41" i="15"/>
  <c r="BW41" i="15" s="1"/>
  <c r="BJ42" i="15"/>
  <c r="BW42" i="15" s="1"/>
  <c r="BJ43" i="15"/>
  <c r="BW43" i="15" s="1"/>
  <c r="BJ44" i="15"/>
  <c r="BW44" i="15" s="1"/>
  <c r="BJ45" i="15"/>
  <c r="BW45" i="15" s="1"/>
  <c r="BJ46" i="15"/>
  <c r="BW46" i="15" s="1"/>
  <c r="BJ47" i="15"/>
  <c r="BW47" i="15" s="1"/>
  <c r="BJ48" i="15"/>
  <c r="BW48" i="15" s="1"/>
  <c r="BJ49" i="15"/>
  <c r="BW49" i="15" s="1"/>
  <c r="BJ50" i="15"/>
  <c r="BW50" i="15" s="1"/>
  <c r="BJ51" i="15"/>
  <c r="BW51" i="15" s="1"/>
  <c r="BJ52" i="15"/>
  <c r="BW52" i="15" s="1"/>
  <c r="BJ53" i="15"/>
  <c r="BW53" i="15" s="1"/>
  <c r="BJ54" i="15"/>
  <c r="BW54" i="15" s="1"/>
  <c r="BJ55" i="15"/>
  <c r="BW55" i="15" s="1"/>
  <c r="BJ56" i="15"/>
  <c r="BW56" i="15" s="1"/>
  <c r="BJ57" i="15"/>
  <c r="BW57" i="15" s="1"/>
  <c r="BJ58" i="15"/>
  <c r="BW58" i="15" s="1"/>
  <c r="BJ59" i="15"/>
  <c r="BW59" i="15" s="1"/>
  <c r="BJ60" i="15"/>
  <c r="BW60" i="15" s="1"/>
  <c r="BJ61" i="15"/>
  <c r="BW61" i="15" s="1"/>
  <c r="BJ62" i="15"/>
  <c r="BW62" i="15" s="1"/>
  <c r="BI25" i="15"/>
  <c r="BV25" i="15" s="1"/>
  <c r="BI26" i="15"/>
  <c r="BV26" i="15" s="1"/>
  <c r="BI27" i="15"/>
  <c r="BV27" i="15" s="1"/>
  <c r="BI28" i="15"/>
  <c r="BV28" i="15" s="1"/>
  <c r="BI29" i="15"/>
  <c r="BV29" i="15" s="1"/>
  <c r="BI30" i="15"/>
  <c r="BV30" i="15" s="1"/>
  <c r="BI31" i="15"/>
  <c r="BV31" i="15" s="1"/>
  <c r="BI32" i="15"/>
  <c r="BV32" i="15" s="1"/>
  <c r="BI33" i="15"/>
  <c r="BV33" i="15" s="1"/>
  <c r="BI34" i="15"/>
  <c r="BV34" i="15" s="1"/>
  <c r="BI35" i="15"/>
  <c r="BV35" i="15" s="1"/>
  <c r="BI36" i="15"/>
  <c r="BV36" i="15" s="1"/>
  <c r="BI37" i="15"/>
  <c r="BV37" i="15" s="1"/>
  <c r="BI38" i="15"/>
  <c r="BV38" i="15" s="1"/>
  <c r="BI39" i="15"/>
  <c r="BV39" i="15" s="1"/>
  <c r="BI40" i="15"/>
  <c r="BV40" i="15" s="1"/>
  <c r="BI41" i="15"/>
  <c r="BV41" i="15" s="1"/>
  <c r="BI42" i="15"/>
  <c r="BV42" i="15" s="1"/>
  <c r="BI43" i="15"/>
  <c r="BV43" i="15" s="1"/>
  <c r="BI44" i="15"/>
  <c r="BV44" i="15" s="1"/>
  <c r="BI45" i="15"/>
  <c r="BV45" i="15" s="1"/>
  <c r="BI46" i="15"/>
  <c r="BV46" i="15" s="1"/>
  <c r="BI47" i="15"/>
  <c r="BV47" i="15" s="1"/>
  <c r="BI48" i="15"/>
  <c r="BV48" i="15" s="1"/>
  <c r="BI49" i="15"/>
  <c r="BV49" i="15" s="1"/>
  <c r="BI50" i="15"/>
  <c r="BV50" i="15" s="1"/>
  <c r="BI51" i="15"/>
  <c r="BV51" i="15" s="1"/>
  <c r="BI52" i="15"/>
  <c r="BV52" i="15" s="1"/>
  <c r="BI53" i="15"/>
  <c r="BV53" i="15" s="1"/>
  <c r="BI54" i="15"/>
  <c r="BV54" i="15" s="1"/>
  <c r="BI55" i="15"/>
  <c r="BV55" i="15" s="1"/>
  <c r="BI56" i="15"/>
  <c r="BV56" i="15" s="1"/>
  <c r="BI57" i="15"/>
  <c r="BV57" i="15" s="1"/>
  <c r="BI58" i="15"/>
  <c r="BV58" i="15" s="1"/>
  <c r="BI59" i="15"/>
  <c r="BV59" i="15" s="1"/>
  <c r="BI60" i="15"/>
  <c r="BV60" i="15" s="1"/>
  <c r="BI61" i="15"/>
  <c r="BV61" i="15" s="1"/>
  <c r="BI62" i="15"/>
  <c r="BV62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36" i="15"/>
  <c r="BU36" i="15" s="1"/>
  <c r="BH37" i="15"/>
  <c r="BU37" i="15" s="1"/>
  <c r="BH38" i="15"/>
  <c r="BU38" i="15" s="1"/>
  <c r="BH39" i="15"/>
  <c r="BU39" i="15" s="1"/>
  <c r="BH40" i="15"/>
  <c r="BU40" i="15" s="1"/>
  <c r="BH41" i="15"/>
  <c r="BU41" i="15" s="1"/>
  <c r="BH42" i="15"/>
  <c r="BU42" i="15" s="1"/>
  <c r="BH43" i="15"/>
  <c r="BU43" i="15" s="1"/>
  <c r="BH44" i="15"/>
  <c r="BU44" i="15" s="1"/>
  <c r="BH45" i="15"/>
  <c r="BU45" i="15" s="1"/>
  <c r="BH46" i="15"/>
  <c r="BU46" i="15" s="1"/>
  <c r="BH47" i="15"/>
  <c r="BU47" i="15" s="1"/>
  <c r="BH48" i="15"/>
  <c r="BU48" i="15" s="1"/>
  <c r="BH49" i="15"/>
  <c r="BU49" i="15" s="1"/>
  <c r="BH50" i="15"/>
  <c r="BU50" i="15" s="1"/>
  <c r="BH51" i="15"/>
  <c r="BU51" i="15" s="1"/>
  <c r="BH52" i="15"/>
  <c r="BU52" i="15" s="1"/>
  <c r="BH53" i="15"/>
  <c r="BU53" i="15" s="1"/>
  <c r="BH54" i="15"/>
  <c r="BU54" i="15" s="1"/>
  <c r="BH55" i="15"/>
  <c r="BU55" i="15" s="1"/>
  <c r="BH56" i="15"/>
  <c r="BU56" i="15" s="1"/>
  <c r="BH57" i="15"/>
  <c r="BU57" i="15" s="1"/>
  <c r="BH58" i="15"/>
  <c r="BU58" i="15" s="1"/>
  <c r="BH59" i="15"/>
  <c r="BU59" i="15" s="1"/>
  <c r="BH60" i="15"/>
  <c r="BU60" i="15" s="1"/>
  <c r="BH61" i="15"/>
  <c r="BU61" i="15" s="1"/>
  <c r="BH62" i="15"/>
  <c r="BU62" i="15" s="1"/>
  <c r="BG25" i="15"/>
  <c r="BT25" i="15" s="1"/>
  <c r="BG26" i="15"/>
  <c r="BT26" i="15" s="1"/>
  <c r="BG27" i="15"/>
  <c r="BT27" i="15" s="1"/>
  <c r="BG28" i="15"/>
  <c r="BT28" i="15" s="1"/>
  <c r="BG29" i="15"/>
  <c r="BT29" i="15" s="1"/>
  <c r="BG30" i="15"/>
  <c r="BT30" i="15" s="1"/>
  <c r="BG31" i="15"/>
  <c r="BT31" i="15" s="1"/>
  <c r="BG32" i="15"/>
  <c r="BT32" i="15" s="1"/>
  <c r="BG33" i="15"/>
  <c r="BT33" i="15" s="1"/>
  <c r="BG34" i="15"/>
  <c r="BT34" i="15" s="1"/>
  <c r="BG35" i="15"/>
  <c r="BT35" i="15" s="1"/>
  <c r="BG36" i="15"/>
  <c r="BT36" i="15" s="1"/>
  <c r="BG37" i="15"/>
  <c r="BT37" i="15" s="1"/>
  <c r="BG38" i="15"/>
  <c r="BT38" i="15" s="1"/>
  <c r="BG39" i="15"/>
  <c r="BT39" i="15" s="1"/>
  <c r="BG40" i="15"/>
  <c r="BT40" i="15" s="1"/>
  <c r="BG41" i="15"/>
  <c r="BT41" i="15" s="1"/>
  <c r="BG42" i="15"/>
  <c r="BT42" i="15" s="1"/>
  <c r="BG43" i="15"/>
  <c r="BT43" i="15" s="1"/>
  <c r="BG44" i="15"/>
  <c r="BT44" i="15" s="1"/>
  <c r="BG45" i="15"/>
  <c r="BT45" i="15" s="1"/>
  <c r="BG46" i="15"/>
  <c r="BT46" i="15" s="1"/>
  <c r="BG47" i="15"/>
  <c r="BT47" i="15" s="1"/>
  <c r="BG48" i="15"/>
  <c r="BT48" i="15" s="1"/>
  <c r="BG49" i="15"/>
  <c r="BT49" i="15" s="1"/>
  <c r="BG50" i="15"/>
  <c r="BT50" i="15" s="1"/>
  <c r="BG51" i="15"/>
  <c r="BT51" i="15" s="1"/>
  <c r="BG52" i="15"/>
  <c r="BT52" i="15" s="1"/>
  <c r="BG53" i="15"/>
  <c r="BT53" i="15" s="1"/>
  <c r="BG54" i="15"/>
  <c r="BT54" i="15" s="1"/>
  <c r="BG55" i="15"/>
  <c r="BT55" i="15" s="1"/>
  <c r="BG56" i="15"/>
  <c r="BT56" i="15" s="1"/>
  <c r="BG57" i="15"/>
  <c r="BT57" i="15" s="1"/>
  <c r="BG58" i="15"/>
  <c r="BT58" i="15" s="1"/>
  <c r="BG59" i="15"/>
  <c r="BT59" i="15" s="1"/>
  <c r="BG60" i="15"/>
  <c r="BT60" i="15" s="1"/>
  <c r="BG61" i="15"/>
  <c r="BT61" i="15" s="1"/>
  <c r="BG62" i="15"/>
  <c r="BT62" i="15" s="1"/>
  <c r="BE25" i="15"/>
  <c r="BE26" i="15"/>
  <c r="BR26" i="15" s="1"/>
  <c r="BE27" i="15"/>
  <c r="BE28" i="15"/>
  <c r="BR28" i="15" s="1"/>
  <c r="BE29" i="15"/>
  <c r="BR29" i="15" s="1"/>
  <c r="BE30" i="15"/>
  <c r="BR30" i="15" s="1"/>
  <c r="BE31" i="15"/>
  <c r="BR31" i="15" s="1"/>
  <c r="BE32" i="15"/>
  <c r="BR32" i="15" s="1"/>
  <c r="BE33" i="15"/>
  <c r="BR33" i="15" s="1"/>
  <c r="BE34" i="15"/>
  <c r="BR34" i="15" s="1"/>
  <c r="BE35" i="15"/>
  <c r="BR35" i="15" s="1"/>
  <c r="BE36" i="15"/>
  <c r="BR36" i="15" s="1"/>
  <c r="BE37" i="15"/>
  <c r="BR37" i="15" s="1"/>
  <c r="BE38" i="15"/>
  <c r="BR38" i="15" s="1"/>
  <c r="BE39" i="15"/>
  <c r="BR39" i="15" s="1"/>
  <c r="BE40" i="15"/>
  <c r="BR40" i="15" s="1"/>
  <c r="BE41" i="15"/>
  <c r="BE42" i="15"/>
  <c r="BR42" i="15" s="1"/>
  <c r="BE43" i="15"/>
  <c r="BR43" i="15" s="1"/>
  <c r="BE44" i="15"/>
  <c r="BR44" i="15" s="1"/>
  <c r="BE45" i="15"/>
  <c r="BR45" i="15" s="1"/>
  <c r="BE46" i="15"/>
  <c r="BR46" i="15" s="1"/>
  <c r="BE47" i="15"/>
  <c r="BR47" i="15" s="1"/>
  <c r="BE48" i="15"/>
  <c r="BR48" i="15" s="1"/>
  <c r="BE49" i="15"/>
  <c r="BR49" i="15" s="1"/>
  <c r="BE50" i="15"/>
  <c r="BR50" i="15" s="1"/>
  <c r="BE51" i="15"/>
  <c r="BR51" i="15" s="1"/>
  <c r="BE52" i="15"/>
  <c r="BR52" i="15" s="1"/>
  <c r="BE53" i="15"/>
  <c r="BR53" i="15" s="1"/>
  <c r="BE54" i="15"/>
  <c r="BR54" i="15" s="1"/>
  <c r="BE55" i="15"/>
  <c r="BR55" i="15" s="1"/>
  <c r="BE56" i="15"/>
  <c r="BR56" i="15" s="1"/>
  <c r="BE57" i="15"/>
  <c r="BR57" i="15" s="1"/>
  <c r="BE58" i="15"/>
  <c r="BR58" i="15" s="1"/>
  <c r="BE59" i="15"/>
  <c r="BR59" i="15" s="1"/>
  <c r="BE60" i="15"/>
  <c r="BR60" i="15" s="1"/>
  <c r="BE61" i="15"/>
  <c r="BR61" i="15" s="1"/>
  <c r="BE62" i="15"/>
  <c r="BR62" i="15" s="1"/>
  <c r="BC25" i="15"/>
  <c r="BP25" i="15" s="1"/>
  <c r="BC26" i="15"/>
  <c r="BP26" i="15" s="1"/>
  <c r="BC27" i="15"/>
  <c r="BP27" i="15" s="1"/>
  <c r="BC28" i="15"/>
  <c r="BC29" i="15"/>
  <c r="BC30" i="15"/>
  <c r="BP30" i="15" s="1"/>
  <c r="BC31" i="15"/>
  <c r="BC32" i="15"/>
  <c r="BC33" i="15"/>
  <c r="BK33" i="15" s="1"/>
  <c r="BC34" i="15"/>
  <c r="BC35" i="15"/>
  <c r="BC36" i="15"/>
  <c r="BC37" i="15"/>
  <c r="BC38" i="15"/>
  <c r="BP38" i="15" s="1"/>
  <c r="BC39" i="15"/>
  <c r="BC40" i="15"/>
  <c r="BC41" i="15"/>
  <c r="BK41" i="15" s="1"/>
  <c r="BC42" i="15"/>
  <c r="BC43" i="15"/>
  <c r="BC44" i="15"/>
  <c r="BC45" i="15"/>
  <c r="BP45" i="15" s="1"/>
  <c r="BC46" i="15"/>
  <c r="BP46" i="15" s="1"/>
  <c r="BC47" i="15"/>
  <c r="BC48" i="15"/>
  <c r="BC49" i="15"/>
  <c r="BK49" i="15" s="1"/>
  <c r="BC50" i="15"/>
  <c r="BC51" i="15"/>
  <c r="BC52" i="15"/>
  <c r="BC53" i="15"/>
  <c r="BP53" i="15" s="1"/>
  <c r="BC54" i="15"/>
  <c r="BP54" i="15" s="1"/>
  <c r="BC55" i="15"/>
  <c r="BC56" i="15"/>
  <c r="BC57" i="15"/>
  <c r="BK57" i="15" s="1"/>
  <c r="BC58" i="15"/>
  <c r="BC59" i="15"/>
  <c r="BC60" i="15"/>
  <c r="BC61" i="15"/>
  <c r="BP61" i="15" s="1"/>
  <c r="BC62" i="15"/>
  <c r="BP62" i="15" s="1"/>
  <c r="BJ24" i="15"/>
  <c r="BW24" i="15" s="1"/>
  <c r="BJ23" i="15"/>
  <c r="BI24" i="15"/>
  <c r="BV24" i="15" s="1"/>
  <c r="BI23" i="15"/>
  <c r="BH24" i="15"/>
  <c r="BU24" i="15" s="1"/>
  <c r="BH23" i="15"/>
  <c r="BU23" i="15" s="1"/>
  <c r="BG24" i="15"/>
  <c r="BT24" i="15" s="1"/>
  <c r="BG23" i="15"/>
  <c r="BT23" i="15" s="1"/>
  <c r="BE24" i="15"/>
  <c r="BR24" i="15" s="1"/>
  <c r="BE23" i="15"/>
  <c r="BC24" i="15"/>
  <c r="BC23" i="15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23" i="14"/>
  <c r="CO24" i="14"/>
  <c r="CP24" i="14" s="1"/>
  <c r="CO25" i="14"/>
  <c r="CP25" i="14" s="1"/>
  <c r="CO26" i="14"/>
  <c r="CP26" i="14" s="1"/>
  <c r="CO27" i="14"/>
  <c r="CP27" i="14" s="1"/>
  <c r="CO28" i="14"/>
  <c r="CP28" i="14" s="1"/>
  <c r="CO29" i="14"/>
  <c r="CP29" i="14" s="1"/>
  <c r="CO30" i="14"/>
  <c r="CP30" i="14" s="1"/>
  <c r="CO31" i="14"/>
  <c r="CP31" i="14" s="1"/>
  <c r="CO32" i="14"/>
  <c r="CP32" i="14" s="1"/>
  <c r="CO33" i="14"/>
  <c r="CP33" i="14" s="1"/>
  <c r="CO34" i="14"/>
  <c r="CP34" i="14" s="1"/>
  <c r="CO35" i="14"/>
  <c r="CP35" i="14" s="1"/>
  <c r="CO36" i="14"/>
  <c r="CP36" i="14" s="1"/>
  <c r="CO37" i="14"/>
  <c r="CP37" i="14" s="1"/>
  <c r="CO38" i="14"/>
  <c r="CP38" i="14" s="1"/>
  <c r="CO39" i="14"/>
  <c r="CP39" i="14" s="1"/>
  <c r="CO40" i="14"/>
  <c r="CP40" i="14" s="1"/>
  <c r="CO41" i="14"/>
  <c r="CP41" i="14" s="1"/>
  <c r="CO42" i="14"/>
  <c r="CP42" i="14" s="1"/>
  <c r="CO43" i="14"/>
  <c r="CP43" i="14" s="1"/>
  <c r="CO44" i="14"/>
  <c r="CP44" i="14" s="1"/>
  <c r="CO45" i="14"/>
  <c r="CP45" i="14" s="1"/>
  <c r="CO46" i="14"/>
  <c r="CP46" i="14" s="1"/>
  <c r="CO47" i="14"/>
  <c r="CP47" i="14" s="1"/>
  <c r="CO48" i="14"/>
  <c r="CP48" i="14" s="1"/>
  <c r="CO49" i="14"/>
  <c r="CP49" i="14" s="1"/>
  <c r="CO50" i="14"/>
  <c r="CP50" i="14" s="1"/>
  <c r="CO51" i="14"/>
  <c r="CP51" i="14" s="1"/>
  <c r="CO52" i="14"/>
  <c r="CP52" i="14" s="1"/>
  <c r="CO53" i="14"/>
  <c r="CP53" i="14" s="1"/>
  <c r="CO54" i="14"/>
  <c r="CP54" i="14" s="1"/>
  <c r="CO55" i="14"/>
  <c r="CP55" i="14" s="1"/>
  <c r="CO56" i="14"/>
  <c r="CP56" i="14" s="1"/>
  <c r="CO57" i="14"/>
  <c r="CP57" i="14" s="1"/>
  <c r="CO58" i="14"/>
  <c r="CP58" i="14" s="1"/>
  <c r="CO59" i="14"/>
  <c r="CP59" i="14" s="1"/>
  <c r="CO60" i="14"/>
  <c r="CP60" i="14" s="1"/>
  <c r="CO61" i="14"/>
  <c r="CP61" i="14" s="1"/>
  <c r="CO62" i="14"/>
  <c r="CP62" i="14" s="1"/>
  <c r="CM24" i="14"/>
  <c r="CN24" i="14" s="1"/>
  <c r="CM25" i="14"/>
  <c r="CN25" i="14" s="1"/>
  <c r="CM26" i="14"/>
  <c r="CN26" i="14" s="1"/>
  <c r="CM27" i="14"/>
  <c r="CN27" i="14" s="1"/>
  <c r="CM28" i="14"/>
  <c r="CN28" i="14" s="1"/>
  <c r="CM29" i="14"/>
  <c r="CN29" i="14" s="1"/>
  <c r="CM30" i="14"/>
  <c r="CN30" i="14"/>
  <c r="CM31" i="14"/>
  <c r="CN31" i="14" s="1"/>
  <c r="CM32" i="14"/>
  <c r="CN32" i="14" s="1"/>
  <c r="CM33" i="14"/>
  <c r="CN33" i="14" s="1"/>
  <c r="CM34" i="14"/>
  <c r="CN34" i="14" s="1"/>
  <c r="CM35" i="14"/>
  <c r="CN35" i="14" s="1"/>
  <c r="CM36" i="14"/>
  <c r="CN36" i="14" s="1"/>
  <c r="CM37" i="14"/>
  <c r="CN37" i="14" s="1"/>
  <c r="CM38" i="14"/>
  <c r="CN38" i="14" s="1"/>
  <c r="CM39" i="14"/>
  <c r="CN39" i="14" s="1"/>
  <c r="CM40" i="14"/>
  <c r="CN40" i="14" s="1"/>
  <c r="CM41" i="14"/>
  <c r="CN41" i="14" s="1"/>
  <c r="CM42" i="14"/>
  <c r="CN42" i="14" s="1"/>
  <c r="CM43" i="14"/>
  <c r="CN43" i="14" s="1"/>
  <c r="CM44" i="14"/>
  <c r="CN44" i="14" s="1"/>
  <c r="CM45" i="14"/>
  <c r="CN45" i="14" s="1"/>
  <c r="CM46" i="14"/>
  <c r="CN46" i="14"/>
  <c r="CM47" i="14"/>
  <c r="CN47" i="14" s="1"/>
  <c r="CM48" i="14"/>
  <c r="CN48" i="14" s="1"/>
  <c r="CM49" i="14"/>
  <c r="CN49" i="14" s="1"/>
  <c r="CM50" i="14"/>
  <c r="CN50" i="14" s="1"/>
  <c r="CM51" i="14"/>
  <c r="CN51" i="14" s="1"/>
  <c r="CM52" i="14"/>
  <c r="CN52" i="14" s="1"/>
  <c r="CM53" i="14"/>
  <c r="CN53" i="14" s="1"/>
  <c r="CM54" i="14"/>
  <c r="CN54" i="14" s="1"/>
  <c r="CM55" i="14"/>
  <c r="CN55" i="14" s="1"/>
  <c r="CM56" i="14"/>
  <c r="CN56" i="14" s="1"/>
  <c r="CM57" i="14"/>
  <c r="CN57" i="14" s="1"/>
  <c r="CM58" i="14"/>
  <c r="CN58" i="14" s="1"/>
  <c r="CM59" i="14"/>
  <c r="CN59" i="14" s="1"/>
  <c r="CM60" i="14"/>
  <c r="CN60" i="14" s="1"/>
  <c r="CM61" i="14"/>
  <c r="CN61" i="14" s="1"/>
  <c r="CM62" i="14"/>
  <c r="CN62" i="14" s="1"/>
  <c r="CK24" i="14"/>
  <c r="CL24" i="14" s="1"/>
  <c r="CK25" i="14"/>
  <c r="CL25" i="14" s="1"/>
  <c r="CK26" i="14"/>
  <c r="CL26" i="14" s="1"/>
  <c r="CK27" i="14"/>
  <c r="CL27" i="14" s="1"/>
  <c r="CK28" i="14"/>
  <c r="CL28" i="14" s="1"/>
  <c r="CK29" i="14"/>
  <c r="CL29" i="14" s="1"/>
  <c r="CK30" i="14"/>
  <c r="CL30" i="14" s="1"/>
  <c r="CK31" i="14"/>
  <c r="CL31" i="14" s="1"/>
  <c r="CK32" i="14"/>
  <c r="CL32" i="14" s="1"/>
  <c r="CK33" i="14"/>
  <c r="CL33" i="14" s="1"/>
  <c r="CK34" i="14"/>
  <c r="CL34" i="14" s="1"/>
  <c r="CK35" i="14"/>
  <c r="CL35" i="14" s="1"/>
  <c r="CK36" i="14"/>
  <c r="CL36" i="14" s="1"/>
  <c r="CK37" i="14"/>
  <c r="CL37" i="14" s="1"/>
  <c r="CK38" i="14"/>
  <c r="CL38" i="14" s="1"/>
  <c r="CK39" i="14"/>
  <c r="CL39" i="14" s="1"/>
  <c r="CK40" i="14"/>
  <c r="CL40" i="14" s="1"/>
  <c r="CK41" i="14"/>
  <c r="CL41" i="14" s="1"/>
  <c r="CK42" i="14"/>
  <c r="CL42" i="14" s="1"/>
  <c r="CK43" i="14"/>
  <c r="CL43" i="14" s="1"/>
  <c r="CK44" i="14"/>
  <c r="CL44" i="14" s="1"/>
  <c r="CK45" i="14"/>
  <c r="CL45" i="14" s="1"/>
  <c r="CK46" i="14"/>
  <c r="CL46" i="14" s="1"/>
  <c r="CK47" i="14"/>
  <c r="CL47" i="14" s="1"/>
  <c r="CK48" i="14"/>
  <c r="CL48" i="14" s="1"/>
  <c r="CK49" i="14"/>
  <c r="CL49" i="14" s="1"/>
  <c r="CK50" i="14"/>
  <c r="CL50" i="14" s="1"/>
  <c r="CK51" i="14"/>
  <c r="CL51" i="14" s="1"/>
  <c r="CK52" i="14"/>
  <c r="CL52" i="14" s="1"/>
  <c r="CK53" i="14"/>
  <c r="CL53" i="14" s="1"/>
  <c r="CK54" i="14"/>
  <c r="CL54" i="14" s="1"/>
  <c r="CK55" i="14"/>
  <c r="CL55" i="14" s="1"/>
  <c r="CK56" i="14"/>
  <c r="CL56" i="14" s="1"/>
  <c r="CK57" i="14"/>
  <c r="CL57" i="14" s="1"/>
  <c r="CK58" i="14"/>
  <c r="CL58" i="14" s="1"/>
  <c r="CK59" i="14"/>
  <c r="CL59" i="14" s="1"/>
  <c r="CK60" i="14"/>
  <c r="CL60" i="14" s="1"/>
  <c r="CK61" i="14"/>
  <c r="CL61" i="14" s="1"/>
  <c r="CK62" i="14"/>
  <c r="CL62" i="14" s="1"/>
  <c r="CI24" i="14"/>
  <c r="CJ24" i="14" s="1"/>
  <c r="CI25" i="14"/>
  <c r="CJ25" i="14" s="1"/>
  <c r="CI26" i="14"/>
  <c r="CJ26" i="14" s="1"/>
  <c r="CI27" i="14"/>
  <c r="CJ27" i="14" s="1"/>
  <c r="CI28" i="14"/>
  <c r="CJ28" i="14" s="1"/>
  <c r="CI29" i="14"/>
  <c r="CJ29" i="14" s="1"/>
  <c r="CI30" i="14"/>
  <c r="CJ30" i="14" s="1"/>
  <c r="CI31" i="14"/>
  <c r="CJ31" i="14" s="1"/>
  <c r="CI32" i="14"/>
  <c r="CJ32" i="14" s="1"/>
  <c r="CI33" i="14"/>
  <c r="CJ33" i="14" s="1"/>
  <c r="CI34" i="14"/>
  <c r="CJ34" i="14" s="1"/>
  <c r="CI35" i="14"/>
  <c r="CJ35" i="14" s="1"/>
  <c r="CI36" i="14"/>
  <c r="CJ36" i="14" s="1"/>
  <c r="CI37" i="14"/>
  <c r="CJ37" i="14" s="1"/>
  <c r="CI38" i="14"/>
  <c r="CJ38" i="14" s="1"/>
  <c r="CI39" i="14"/>
  <c r="CJ39" i="14" s="1"/>
  <c r="CI40" i="14"/>
  <c r="CJ40" i="14" s="1"/>
  <c r="CI41" i="14"/>
  <c r="CJ41" i="14" s="1"/>
  <c r="CI42" i="14"/>
  <c r="CJ42" i="14" s="1"/>
  <c r="CI43" i="14"/>
  <c r="CJ43" i="14" s="1"/>
  <c r="CI44" i="14"/>
  <c r="CJ44" i="14" s="1"/>
  <c r="CI45" i="14"/>
  <c r="CJ45" i="14" s="1"/>
  <c r="CI46" i="14"/>
  <c r="CJ46" i="14" s="1"/>
  <c r="CI47" i="14"/>
  <c r="CJ47" i="14" s="1"/>
  <c r="CI48" i="14"/>
  <c r="CJ48" i="14" s="1"/>
  <c r="CI49" i="14"/>
  <c r="CJ49" i="14" s="1"/>
  <c r="CI50" i="14"/>
  <c r="CJ50" i="14" s="1"/>
  <c r="CI51" i="14"/>
  <c r="CJ51" i="14" s="1"/>
  <c r="CI52" i="14"/>
  <c r="CJ52" i="14" s="1"/>
  <c r="CI53" i="14"/>
  <c r="CJ53" i="14" s="1"/>
  <c r="CI54" i="14"/>
  <c r="CJ54" i="14" s="1"/>
  <c r="CI55" i="14"/>
  <c r="CJ55" i="14" s="1"/>
  <c r="CI56" i="14"/>
  <c r="CJ56" i="14" s="1"/>
  <c r="CI57" i="14"/>
  <c r="CJ57" i="14" s="1"/>
  <c r="CI58" i="14"/>
  <c r="CJ58" i="14" s="1"/>
  <c r="CI59" i="14"/>
  <c r="CJ59" i="14" s="1"/>
  <c r="CI60" i="14"/>
  <c r="CJ60" i="14" s="1"/>
  <c r="CI61" i="14"/>
  <c r="CJ61" i="14" s="1"/>
  <c r="CI62" i="14"/>
  <c r="CJ62" i="14" s="1"/>
  <c r="CG24" i="14"/>
  <c r="CH24" i="14" s="1"/>
  <c r="CG25" i="14"/>
  <c r="CH25" i="14" s="1"/>
  <c r="CG26" i="14"/>
  <c r="CH26" i="14" s="1"/>
  <c r="CG27" i="14"/>
  <c r="CH27" i="14" s="1"/>
  <c r="CG28" i="14"/>
  <c r="CH28" i="14" s="1"/>
  <c r="CG29" i="14"/>
  <c r="CH29" i="14" s="1"/>
  <c r="CG30" i="14"/>
  <c r="CH30" i="14" s="1"/>
  <c r="CG31" i="14"/>
  <c r="CH31" i="14" s="1"/>
  <c r="CG32" i="14"/>
  <c r="CH32" i="14" s="1"/>
  <c r="CG33" i="14"/>
  <c r="CH33" i="14" s="1"/>
  <c r="CG34" i="14"/>
  <c r="CH34" i="14"/>
  <c r="CG35" i="14"/>
  <c r="CH35" i="14" s="1"/>
  <c r="CG36" i="14"/>
  <c r="CH36" i="14" s="1"/>
  <c r="CG37" i="14"/>
  <c r="CH37" i="14" s="1"/>
  <c r="CG38" i="14"/>
  <c r="CH38" i="14"/>
  <c r="CG39" i="14"/>
  <c r="CH39" i="14" s="1"/>
  <c r="CG40" i="14"/>
  <c r="CH40" i="14" s="1"/>
  <c r="CG41" i="14"/>
  <c r="CH41" i="14" s="1"/>
  <c r="CG42" i="14"/>
  <c r="CH42" i="14" s="1"/>
  <c r="CG43" i="14"/>
  <c r="CH43" i="14" s="1"/>
  <c r="CG44" i="14"/>
  <c r="CH44" i="14" s="1"/>
  <c r="CG45" i="14"/>
  <c r="CH45" i="14" s="1"/>
  <c r="CG46" i="14"/>
  <c r="CH46" i="14"/>
  <c r="CG47" i="14"/>
  <c r="CH47" i="14" s="1"/>
  <c r="CG48" i="14"/>
  <c r="CH48" i="14" s="1"/>
  <c r="CG49" i="14"/>
  <c r="CH49" i="14" s="1"/>
  <c r="CG50" i="14"/>
  <c r="CH50" i="14" s="1"/>
  <c r="CG51" i="14"/>
  <c r="CH51" i="14" s="1"/>
  <c r="CG52" i="14"/>
  <c r="CH52" i="14"/>
  <c r="CG53" i="14"/>
  <c r="CH53" i="14" s="1"/>
  <c r="CG54" i="14"/>
  <c r="CH54" i="14" s="1"/>
  <c r="CG55" i="14"/>
  <c r="CH55" i="14" s="1"/>
  <c r="CG56" i="14"/>
  <c r="CH56" i="14" s="1"/>
  <c r="CG57" i="14"/>
  <c r="CH57" i="14" s="1"/>
  <c r="CG58" i="14"/>
  <c r="CH58" i="14"/>
  <c r="CG59" i="14"/>
  <c r="CH59" i="14" s="1"/>
  <c r="CG60" i="14"/>
  <c r="CH60" i="14" s="1"/>
  <c r="CG61" i="14"/>
  <c r="CH61" i="14" s="1"/>
  <c r="CG62" i="14"/>
  <c r="CH62" i="14" s="1"/>
  <c r="CE24" i="14"/>
  <c r="CF24" i="14" s="1"/>
  <c r="CE25" i="14"/>
  <c r="CF25" i="14" s="1"/>
  <c r="CE26" i="14"/>
  <c r="CF26" i="14" s="1"/>
  <c r="CE27" i="14"/>
  <c r="CF27" i="14" s="1"/>
  <c r="CE28" i="14"/>
  <c r="CF28" i="14" s="1"/>
  <c r="CE29" i="14"/>
  <c r="CF29" i="14" s="1"/>
  <c r="CE30" i="14"/>
  <c r="CF30" i="14" s="1"/>
  <c r="CE31" i="14"/>
  <c r="CF31" i="14" s="1"/>
  <c r="CE32" i="14"/>
  <c r="CF32" i="14" s="1"/>
  <c r="CE33" i="14"/>
  <c r="CF33" i="14" s="1"/>
  <c r="CE34" i="14"/>
  <c r="CF34" i="14" s="1"/>
  <c r="CE35" i="14"/>
  <c r="CF35" i="14" s="1"/>
  <c r="CE36" i="14"/>
  <c r="CF36" i="14" s="1"/>
  <c r="CE37" i="14"/>
  <c r="CF37" i="14" s="1"/>
  <c r="CE38" i="14"/>
  <c r="CF38" i="14"/>
  <c r="CE39" i="14"/>
  <c r="CF39" i="14" s="1"/>
  <c r="CE40" i="14"/>
  <c r="CF40" i="14" s="1"/>
  <c r="CE41" i="14"/>
  <c r="CF41" i="14" s="1"/>
  <c r="CE42" i="14"/>
  <c r="CF42" i="14" s="1"/>
  <c r="CE43" i="14"/>
  <c r="CF43" i="14"/>
  <c r="CE44" i="14"/>
  <c r="CF44" i="14" s="1"/>
  <c r="CE45" i="14"/>
  <c r="CF45" i="14" s="1"/>
  <c r="CE46" i="14"/>
  <c r="CF46" i="14" s="1"/>
  <c r="CE47" i="14"/>
  <c r="CF47" i="14"/>
  <c r="CE48" i="14"/>
  <c r="CF48" i="14" s="1"/>
  <c r="CE49" i="14"/>
  <c r="CF49" i="14" s="1"/>
  <c r="CE50" i="14"/>
  <c r="CF50" i="14" s="1"/>
  <c r="CE51" i="14"/>
  <c r="CF51" i="14" s="1"/>
  <c r="CE52" i="14"/>
  <c r="CF52" i="14" s="1"/>
  <c r="CE53" i="14"/>
  <c r="CF53" i="14" s="1"/>
  <c r="CE54" i="14"/>
  <c r="CF54" i="14" s="1"/>
  <c r="CE55" i="14"/>
  <c r="CF55" i="14"/>
  <c r="CE56" i="14"/>
  <c r="CF56" i="14" s="1"/>
  <c r="CE57" i="14"/>
  <c r="CF57" i="14" s="1"/>
  <c r="CE58" i="14"/>
  <c r="CF58" i="14" s="1"/>
  <c r="CE59" i="14"/>
  <c r="CF59" i="14" s="1"/>
  <c r="CE60" i="14"/>
  <c r="CF60" i="14" s="1"/>
  <c r="CE61" i="14"/>
  <c r="CF61" i="14" s="1"/>
  <c r="CE62" i="14"/>
  <c r="CF62" i="14" s="1"/>
  <c r="CC24" i="14"/>
  <c r="CD24" i="14" s="1"/>
  <c r="CC25" i="14"/>
  <c r="CD25" i="14" s="1"/>
  <c r="CC26" i="14"/>
  <c r="CD26" i="14" s="1"/>
  <c r="CC27" i="14"/>
  <c r="CD27" i="14" s="1"/>
  <c r="CC28" i="14"/>
  <c r="CD28" i="14" s="1"/>
  <c r="CC29" i="14"/>
  <c r="CD29" i="14" s="1"/>
  <c r="CC30" i="14"/>
  <c r="CD30" i="14" s="1"/>
  <c r="CC31" i="14"/>
  <c r="CD31" i="14" s="1"/>
  <c r="CC32" i="14"/>
  <c r="CD32" i="14" s="1"/>
  <c r="CC33" i="14"/>
  <c r="CD33" i="14" s="1"/>
  <c r="CC34" i="14"/>
  <c r="CD34" i="14" s="1"/>
  <c r="CC35" i="14"/>
  <c r="CD35" i="14" s="1"/>
  <c r="CC36" i="14"/>
  <c r="CD36" i="14" s="1"/>
  <c r="CC37" i="14"/>
  <c r="CD37" i="14" s="1"/>
  <c r="CC38" i="14"/>
  <c r="CD38" i="14" s="1"/>
  <c r="CC39" i="14"/>
  <c r="CD39" i="14" s="1"/>
  <c r="CC40" i="14"/>
  <c r="CD40" i="14" s="1"/>
  <c r="CC41" i="14"/>
  <c r="CD41" i="14" s="1"/>
  <c r="CC42" i="14"/>
  <c r="CD42" i="14" s="1"/>
  <c r="CC43" i="14"/>
  <c r="CD43" i="14"/>
  <c r="CC44" i="14"/>
  <c r="CD44" i="14" s="1"/>
  <c r="CC45" i="14"/>
  <c r="CD45" i="14" s="1"/>
  <c r="CC46" i="14"/>
  <c r="CD46" i="14" s="1"/>
  <c r="CC47" i="14"/>
  <c r="CD47" i="14"/>
  <c r="CC48" i="14"/>
  <c r="CD48" i="14" s="1"/>
  <c r="CC49" i="14"/>
  <c r="CD49" i="14" s="1"/>
  <c r="CC50" i="14"/>
  <c r="CD50" i="14" s="1"/>
  <c r="CC51" i="14"/>
  <c r="CD51" i="14"/>
  <c r="CC52" i="14"/>
  <c r="CD52" i="14" s="1"/>
  <c r="CC53" i="14"/>
  <c r="CD53" i="14" s="1"/>
  <c r="CC54" i="14"/>
  <c r="CD54" i="14" s="1"/>
  <c r="CC55" i="14"/>
  <c r="CD55" i="14" s="1"/>
  <c r="CC56" i="14"/>
  <c r="CD56" i="14" s="1"/>
  <c r="CC57" i="14"/>
  <c r="CD57" i="14" s="1"/>
  <c r="CC58" i="14"/>
  <c r="CD58" i="14" s="1"/>
  <c r="CC59" i="14"/>
  <c r="CD59" i="14" s="1"/>
  <c r="CC60" i="14"/>
  <c r="CD60" i="14" s="1"/>
  <c r="CC61" i="14"/>
  <c r="CD61" i="14" s="1"/>
  <c r="CC62" i="14"/>
  <c r="CD62" i="14" s="1"/>
  <c r="CA24" i="14"/>
  <c r="CB24" i="14" s="1"/>
  <c r="CA25" i="14"/>
  <c r="CB25" i="14" s="1"/>
  <c r="CA26" i="14"/>
  <c r="CB26" i="14" s="1"/>
  <c r="CA27" i="14"/>
  <c r="CB27" i="14" s="1"/>
  <c r="CA28" i="14"/>
  <c r="CB28" i="14" s="1"/>
  <c r="CA29" i="14"/>
  <c r="CB29" i="14" s="1"/>
  <c r="CA30" i="14"/>
  <c r="CB30" i="14" s="1"/>
  <c r="CA31" i="14"/>
  <c r="CB31" i="14" s="1"/>
  <c r="CA32" i="14"/>
  <c r="CB32" i="14" s="1"/>
  <c r="CA33" i="14"/>
  <c r="CB33" i="14" s="1"/>
  <c r="CA34" i="14"/>
  <c r="CB34" i="14" s="1"/>
  <c r="CA35" i="14"/>
  <c r="CB35" i="14"/>
  <c r="CA36" i="14"/>
  <c r="CB36" i="14" s="1"/>
  <c r="CA37" i="14"/>
  <c r="CB37" i="14" s="1"/>
  <c r="CA38" i="14"/>
  <c r="CB38" i="14" s="1"/>
  <c r="CA39" i="14"/>
  <c r="CB39" i="14" s="1"/>
  <c r="CA40" i="14"/>
  <c r="CB40" i="14" s="1"/>
  <c r="CA41" i="14"/>
  <c r="CB41" i="14" s="1"/>
  <c r="CA42" i="14"/>
  <c r="CB42" i="14"/>
  <c r="CA43" i="14"/>
  <c r="CB43" i="14" s="1"/>
  <c r="CA44" i="14"/>
  <c r="CB44" i="14" s="1"/>
  <c r="CA45" i="14"/>
  <c r="CB45" i="14" s="1"/>
  <c r="CA46" i="14"/>
  <c r="CB46" i="14" s="1"/>
  <c r="CA47" i="14"/>
  <c r="CB47" i="14"/>
  <c r="CA48" i="14"/>
  <c r="CB48" i="14" s="1"/>
  <c r="CA49" i="14"/>
  <c r="CB49" i="14" s="1"/>
  <c r="CA50" i="14"/>
  <c r="CB50" i="14" s="1"/>
  <c r="CA51" i="14"/>
  <c r="CB51" i="14" s="1"/>
  <c r="CA52" i="14"/>
  <c r="CB52" i="14" s="1"/>
  <c r="CA53" i="14"/>
  <c r="CB53" i="14" s="1"/>
  <c r="CA54" i="14"/>
  <c r="CB54" i="14" s="1"/>
  <c r="CA55" i="14"/>
  <c r="CB55" i="14" s="1"/>
  <c r="CA56" i="14"/>
  <c r="CB56" i="14" s="1"/>
  <c r="CA57" i="14"/>
  <c r="CB57" i="14" s="1"/>
  <c r="CA58" i="14"/>
  <c r="CB58" i="14" s="1"/>
  <c r="CA59" i="14"/>
  <c r="CB59" i="14" s="1"/>
  <c r="CA60" i="14"/>
  <c r="CB60" i="14" s="1"/>
  <c r="CA61" i="14"/>
  <c r="CB61" i="14" s="1"/>
  <c r="CA62" i="14"/>
  <c r="CB62" i="14" s="1"/>
  <c r="BY24" i="14"/>
  <c r="BZ24" i="14" s="1"/>
  <c r="BY25" i="14"/>
  <c r="BZ25" i="14" s="1"/>
  <c r="BY26" i="14"/>
  <c r="BZ26" i="14" s="1"/>
  <c r="BY27" i="14"/>
  <c r="BZ27" i="14" s="1"/>
  <c r="BY28" i="14"/>
  <c r="BZ28" i="14" s="1"/>
  <c r="BY29" i="14"/>
  <c r="BZ29" i="14"/>
  <c r="BY30" i="14"/>
  <c r="BZ30" i="14" s="1"/>
  <c r="BY31" i="14"/>
  <c r="BZ31" i="14" s="1"/>
  <c r="BY32" i="14"/>
  <c r="BZ32" i="14" s="1"/>
  <c r="BY33" i="14"/>
  <c r="BZ33" i="14" s="1"/>
  <c r="BY34" i="14"/>
  <c r="BZ34" i="14" s="1"/>
  <c r="BY35" i="14"/>
  <c r="BZ35" i="14"/>
  <c r="BY36" i="14"/>
  <c r="BZ36" i="14" s="1"/>
  <c r="BY37" i="14"/>
  <c r="BZ37" i="14" s="1"/>
  <c r="BY38" i="14"/>
  <c r="BZ38" i="14" s="1"/>
  <c r="BY39" i="14"/>
  <c r="BZ39" i="14" s="1"/>
  <c r="BY40" i="14"/>
  <c r="BZ40" i="14" s="1"/>
  <c r="BY41" i="14"/>
  <c r="BZ41" i="14"/>
  <c r="BY42" i="14"/>
  <c r="BZ42" i="14" s="1"/>
  <c r="BY43" i="14"/>
  <c r="BZ43" i="14" s="1"/>
  <c r="BY44" i="14"/>
  <c r="BZ44" i="14" s="1"/>
  <c r="BY45" i="14"/>
  <c r="BZ45" i="14" s="1"/>
  <c r="BY46" i="14"/>
  <c r="BZ46" i="14"/>
  <c r="BY47" i="14"/>
  <c r="BZ47" i="14" s="1"/>
  <c r="BY48" i="14"/>
  <c r="BZ48" i="14" s="1"/>
  <c r="BY49" i="14"/>
  <c r="BZ49" i="14" s="1"/>
  <c r="BY50" i="14"/>
  <c r="BZ50" i="14" s="1"/>
  <c r="BY51" i="14"/>
  <c r="BZ51" i="14" s="1"/>
  <c r="BY52" i="14"/>
  <c r="BZ52" i="14" s="1"/>
  <c r="BY53" i="14"/>
  <c r="BZ53" i="14" s="1"/>
  <c r="BY54" i="14"/>
  <c r="BZ54" i="14" s="1"/>
  <c r="BY55" i="14"/>
  <c r="BZ55" i="14" s="1"/>
  <c r="BY56" i="14"/>
  <c r="BZ56" i="14" s="1"/>
  <c r="BY57" i="14"/>
  <c r="BZ57" i="14" s="1"/>
  <c r="BY58" i="14"/>
  <c r="BZ58" i="14" s="1"/>
  <c r="BY59" i="14"/>
  <c r="BZ59" i="14" s="1"/>
  <c r="BY60" i="14"/>
  <c r="BZ60" i="14" s="1"/>
  <c r="BY61" i="14"/>
  <c r="BZ61" i="14" s="1"/>
  <c r="BY62" i="14"/>
  <c r="BZ62" i="14" s="1"/>
  <c r="BW24" i="14"/>
  <c r="BX24" i="14" s="1"/>
  <c r="BW25" i="14"/>
  <c r="BX25" i="14" s="1"/>
  <c r="BW26" i="14"/>
  <c r="BX26" i="14" s="1"/>
  <c r="BW27" i="14"/>
  <c r="BX27" i="14" s="1"/>
  <c r="BW28" i="14"/>
  <c r="BX28" i="14"/>
  <c r="BW29" i="14"/>
  <c r="BX29" i="14" s="1"/>
  <c r="BW30" i="14"/>
  <c r="BX30" i="14" s="1"/>
  <c r="BW31" i="14"/>
  <c r="BX31" i="14" s="1"/>
  <c r="BW32" i="14"/>
  <c r="BX32" i="14" s="1"/>
  <c r="BW33" i="14"/>
  <c r="BX33" i="14" s="1"/>
  <c r="BW34" i="14"/>
  <c r="BX34" i="14" s="1"/>
  <c r="BW35" i="14"/>
  <c r="BX35" i="14" s="1"/>
  <c r="BW36" i="14"/>
  <c r="BX36" i="14"/>
  <c r="BW37" i="14"/>
  <c r="BX37" i="14" s="1"/>
  <c r="BW38" i="14"/>
  <c r="BX38" i="14" s="1"/>
  <c r="BW39" i="14"/>
  <c r="BX39" i="14"/>
  <c r="BW40" i="14"/>
  <c r="BX40" i="14" s="1"/>
  <c r="BW41" i="14"/>
  <c r="BX41" i="14" s="1"/>
  <c r="BW42" i="14"/>
  <c r="BX42" i="14" s="1"/>
  <c r="BW43" i="14"/>
  <c r="BX43" i="14" s="1"/>
  <c r="BW44" i="14"/>
  <c r="BX44" i="14" s="1"/>
  <c r="BW45" i="14"/>
  <c r="BX45" i="14" s="1"/>
  <c r="BW46" i="14"/>
  <c r="BX46" i="14" s="1"/>
  <c r="BW47" i="14"/>
  <c r="BX47" i="14" s="1"/>
  <c r="BW48" i="14"/>
  <c r="BX48" i="14"/>
  <c r="BW49" i="14"/>
  <c r="BX49" i="14" s="1"/>
  <c r="BW50" i="14"/>
  <c r="BX50" i="14" s="1"/>
  <c r="BW51" i="14"/>
  <c r="BX51" i="14" s="1"/>
  <c r="BW52" i="14"/>
  <c r="BX52" i="14" s="1"/>
  <c r="BW53" i="14"/>
  <c r="BX53" i="14" s="1"/>
  <c r="BW54" i="14"/>
  <c r="BX54" i="14" s="1"/>
  <c r="BW55" i="14"/>
  <c r="BX55" i="14" s="1"/>
  <c r="BW56" i="14"/>
  <c r="BX56" i="14" s="1"/>
  <c r="BW57" i="14"/>
  <c r="BX57" i="14" s="1"/>
  <c r="BW58" i="14"/>
  <c r="BX58" i="14" s="1"/>
  <c r="BW59" i="14"/>
  <c r="BX59" i="14"/>
  <c r="BW60" i="14"/>
  <c r="BX60" i="14" s="1"/>
  <c r="BW61" i="14"/>
  <c r="BX61" i="14" s="1"/>
  <c r="BW62" i="14"/>
  <c r="BX62" i="14" s="1"/>
  <c r="BU24" i="14"/>
  <c r="BV24" i="14" s="1"/>
  <c r="BU25" i="14"/>
  <c r="BV25" i="14" s="1"/>
  <c r="BU26" i="14"/>
  <c r="BV26" i="14" s="1"/>
  <c r="BU27" i="14"/>
  <c r="BV27" i="14"/>
  <c r="BU28" i="14"/>
  <c r="BV28" i="14"/>
  <c r="BU29" i="14"/>
  <c r="BV29" i="14" s="1"/>
  <c r="BU30" i="14"/>
  <c r="BV30" i="14" s="1"/>
  <c r="BU31" i="14"/>
  <c r="BV31" i="14" s="1"/>
  <c r="BU32" i="14"/>
  <c r="BV32" i="14"/>
  <c r="BU33" i="14"/>
  <c r="BV33" i="14" s="1"/>
  <c r="BU34" i="14"/>
  <c r="BV34" i="14" s="1"/>
  <c r="BU35" i="14"/>
  <c r="BV35" i="14" s="1"/>
  <c r="BU36" i="14"/>
  <c r="BV36" i="14" s="1"/>
  <c r="BU37" i="14"/>
  <c r="BV37" i="14" s="1"/>
  <c r="BU38" i="14"/>
  <c r="BV38" i="14" s="1"/>
  <c r="BU39" i="14"/>
  <c r="BV39" i="14"/>
  <c r="BU40" i="14"/>
  <c r="BV40" i="14" s="1"/>
  <c r="BU41" i="14"/>
  <c r="BV41" i="14" s="1"/>
  <c r="BU42" i="14"/>
  <c r="BV42" i="14" s="1"/>
  <c r="BU43" i="14"/>
  <c r="BV43" i="14"/>
  <c r="BU44" i="14"/>
  <c r="BV44" i="14" s="1"/>
  <c r="BU45" i="14"/>
  <c r="BV45" i="14" s="1"/>
  <c r="BU46" i="14"/>
  <c r="BV46" i="14" s="1"/>
  <c r="BU47" i="14"/>
  <c r="BV47" i="14" s="1"/>
  <c r="BU48" i="14"/>
  <c r="BV48" i="14" s="1"/>
  <c r="BU49" i="14"/>
  <c r="BV49" i="14" s="1"/>
  <c r="BU50" i="14"/>
  <c r="BV50" i="14" s="1"/>
  <c r="BU51" i="14"/>
  <c r="BV51" i="14" s="1"/>
  <c r="BU52" i="14"/>
  <c r="BV52" i="14" s="1"/>
  <c r="BU53" i="14"/>
  <c r="BV53" i="14" s="1"/>
  <c r="BU54" i="14"/>
  <c r="BV54" i="14" s="1"/>
  <c r="BU55" i="14"/>
  <c r="BV55" i="14" s="1"/>
  <c r="BU56" i="14"/>
  <c r="BV56" i="14" s="1"/>
  <c r="BU57" i="14"/>
  <c r="BV57" i="14" s="1"/>
  <c r="BU58" i="14"/>
  <c r="BV58" i="14" s="1"/>
  <c r="BU59" i="14"/>
  <c r="BV59" i="14"/>
  <c r="BU60" i="14"/>
  <c r="BV60" i="14" s="1"/>
  <c r="BU61" i="14"/>
  <c r="BV61" i="14" s="1"/>
  <c r="BU62" i="14"/>
  <c r="BV62" i="14" s="1"/>
  <c r="BS24" i="14"/>
  <c r="BT24" i="14" s="1"/>
  <c r="BS25" i="14"/>
  <c r="BT25" i="14" s="1"/>
  <c r="BS26" i="14"/>
  <c r="BT26" i="14" s="1"/>
  <c r="BS27" i="14"/>
  <c r="BT27" i="14" s="1"/>
  <c r="BS28" i="14"/>
  <c r="BT28" i="14" s="1"/>
  <c r="BS29" i="14"/>
  <c r="BT29" i="14" s="1"/>
  <c r="BS30" i="14"/>
  <c r="BT30" i="14" s="1"/>
  <c r="BS31" i="14"/>
  <c r="BT31" i="14" s="1"/>
  <c r="BS32" i="14"/>
  <c r="BT32" i="14" s="1"/>
  <c r="BS33" i="14"/>
  <c r="BT33" i="14" s="1"/>
  <c r="BS34" i="14"/>
  <c r="BT34" i="14" s="1"/>
  <c r="BS35" i="14"/>
  <c r="BT35" i="14" s="1"/>
  <c r="BS36" i="14"/>
  <c r="BT36" i="14"/>
  <c r="BS37" i="14"/>
  <c r="BT37" i="14" s="1"/>
  <c r="BS38" i="14"/>
  <c r="BT38" i="14"/>
  <c r="BS39" i="14"/>
  <c r="BT39" i="14" s="1"/>
  <c r="BS40" i="14"/>
  <c r="BT40" i="14" s="1"/>
  <c r="BS41" i="14"/>
  <c r="BT41" i="14" s="1"/>
  <c r="BS42" i="14"/>
  <c r="BT42" i="14" s="1"/>
  <c r="BS43" i="14"/>
  <c r="BT43" i="14" s="1"/>
  <c r="BS44" i="14"/>
  <c r="BT44" i="14" s="1"/>
  <c r="BS45" i="14"/>
  <c r="BT45" i="14" s="1"/>
  <c r="BS46" i="14"/>
  <c r="BT46" i="14" s="1"/>
  <c r="BS47" i="14"/>
  <c r="BT47" i="14"/>
  <c r="BS48" i="14"/>
  <c r="BT48" i="14"/>
  <c r="BS49" i="14"/>
  <c r="BT49" i="14" s="1"/>
  <c r="BS50" i="14"/>
  <c r="BT50" i="14"/>
  <c r="BS51" i="14"/>
  <c r="BT51" i="14" s="1"/>
  <c r="BS52" i="14"/>
  <c r="BT52" i="14" s="1"/>
  <c r="BS53" i="14"/>
  <c r="BT53" i="14" s="1"/>
  <c r="BS54" i="14"/>
  <c r="BT54" i="14" s="1"/>
  <c r="BS55" i="14"/>
  <c r="BT55" i="14" s="1"/>
  <c r="BS56" i="14"/>
  <c r="BT56" i="14"/>
  <c r="BS57" i="14"/>
  <c r="BT57" i="14" s="1"/>
  <c r="BS58" i="14"/>
  <c r="BT58" i="14"/>
  <c r="BS59" i="14"/>
  <c r="BT59" i="14"/>
  <c r="BS60" i="14"/>
  <c r="BT60" i="14" s="1"/>
  <c r="BS61" i="14"/>
  <c r="BT61" i="14" s="1"/>
  <c r="BS62" i="14"/>
  <c r="BT62" i="14" s="1"/>
  <c r="CO23" i="14"/>
  <c r="CM23" i="14"/>
  <c r="CK23" i="14"/>
  <c r="CI23" i="14"/>
  <c r="CG23" i="14"/>
  <c r="CE23" i="14"/>
  <c r="CC23" i="14"/>
  <c r="CA23" i="14"/>
  <c r="BY23" i="14"/>
  <c r="BW23" i="14"/>
  <c r="BU23" i="14"/>
  <c r="BS23" i="14"/>
  <c r="BK60" i="15" l="1"/>
  <c r="BK52" i="15"/>
  <c r="BK44" i="15"/>
  <c r="BK36" i="15"/>
  <c r="BK28" i="15"/>
  <c r="DO23" i="16"/>
  <c r="BL56" i="13"/>
  <c r="BL48" i="13"/>
  <c r="F29" i="11" s="1"/>
  <c r="BL40" i="13"/>
  <c r="BL32" i="13"/>
  <c r="BK59" i="15"/>
  <c r="BK51" i="15"/>
  <c r="BK43" i="15"/>
  <c r="BK35" i="15"/>
  <c r="ED35" i="15" s="1"/>
  <c r="L13" i="11"/>
  <c r="BK62" i="15"/>
  <c r="ED62" i="15" s="1"/>
  <c r="BK54" i="15"/>
  <c r="BR23" i="15"/>
  <c r="BS23" i="15"/>
  <c r="BQ23" i="13"/>
  <c r="BR23" i="13"/>
  <c r="EF26" i="16"/>
  <c r="DN25" i="16"/>
  <c r="EF24" i="16"/>
  <c r="ED33" i="15"/>
  <c r="J14" i="11"/>
  <c r="EF60" i="13"/>
  <c r="F41" i="11"/>
  <c r="L32" i="11"/>
  <c r="L17" i="11"/>
  <c r="BK46" i="15"/>
  <c r="BL59" i="13"/>
  <c r="EF59" i="13" s="1"/>
  <c r="BL51" i="13"/>
  <c r="BL43" i="13"/>
  <c r="BL35" i="13"/>
  <c r="BL55" i="13"/>
  <c r="EF59" i="16"/>
  <c r="L40" i="11"/>
  <c r="EF52" i="16"/>
  <c r="L33" i="11"/>
  <c r="EF41" i="16"/>
  <c r="L22" i="11"/>
  <c r="EF48" i="16"/>
  <c r="L29" i="11"/>
  <c r="EF58" i="16"/>
  <c r="L39" i="11"/>
  <c r="J35" i="11"/>
  <c r="F33" i="11"/>
  <c r="BK55" i="15"/>
  <c r="BK47" i="15"/>
  <c r="BK39" i="15"/>
  <c r="BK31" i="15"/>
  <c r="BK38" i="15"/>
  <c r="BL58" i="13"/>
  <c r="EF58" i="13" s="1"/>
  <c r="BL50" i="13"/>
  <c r="BL42" i="13"/>
  <c r="EF42" i="13" s="1"/>
  <c r="BL34" i="13"/>
  <c r="DN34" i="13" s="1"/>
  <c r="BL47" i="13"/>
  <c r="EF29" i="16"/>
  <c r="L10" i="11"/>
  <c r="EF45" i="16"/>
  <c r="L26" i="11"/>
  <c r="EF44" i="16"/>
  <c r="L25" i="11"/>
  <c r="ED57" i="15"/>
  <c r="J38" i="11"/>
  <c r="EF50" i="16"/>
  <c r="L31" i="11"/>
  <c r="BK30" i="15"/>
  <c r="BL39" i="13"/>
  <c r="EF39" i="13" s="1"/>
  <c r="EF49" i="16"/>
  <c r="L30" i="11"/>
  <c r="EF27" i="16"/>
  <c r="L8" i="11"/>
  <c r="BQ28" i="13"/>
  <c r="ED41" i="15"/>
  <c r="J22" i="11"/>
  <c r="DN36" i="13"/>
  <c r="F17" i="11"/>
  <c r="L18" i="11"/>
  <c r="BK61" i="15"/>
  <c r="BK53" i="15"/>
  <c r="BK45" i="15"/>
  <c r="DL45" i="15" s="1"/>
  <c r="BK37" i="15"/>
  <c r="BK29" i="15"/>
  <c r="BP37" i="15"/>
  <c r="L4" i="11"/>
  <c r="F37" i="11"/>
  <c r="F21" i="11"/>
  <c r="F13" i="11"/>
  <c r="BL30" i="13"/>
  <c r="DN30" i="13" s="1"/>
  <c r="EF53" i="16"/>
  <c r="L34" i="11"/>
  <c r="EF60" i="16"/>
  <c r="L41" i="11"/>
  <c r="EF28" i="13"/>
  <c r="F9" i="11"/>
  <c r="EF33" i="16"/>
  <c r="L14" i="11"/>
  <c r="ED49" i="15"/>
  <c r="J30" i="11"/>
  <c r="F25" i="11"/>
  <c r="J41" i="11"/>
  <c r="J33" i="11"/>
  <c r="J25" i="11"/>
  <c r="J17" i="11"/>
  <c r="J9" i="11"/>
  <c r="BP29" i="15"/>
  <c r="DN50" i="16"/>
  <c r="DN33" i="16"/>
  <c r="EF57" i="16"/>
  <c r="L38" i="11"/>
  <c r="EF56" i="16"/>
  <c r="L37" i="11"/>
  <c r="EF43" i="16"/>
  <c r="L24" i="11"/>
  <c r="EF42" i="16"/>
  <c r="L23" i="11"/>
  <c r="EF40" i="16"/>
  <c r="L21" i="11"/>
  <c r="J40" i="11"/>
  <c r="J32" i="11"/>
  <c r="J24" i="11"/>
  <c r="J16" i="11"/>
  <c r="DL49" i="15"/>
  <c r="BQ60" i="13"/>
  <c r="L7" i="11"/>
  <c r="EF35" i="16"/>
  <c r="L16" i="11"/>
  <c r="EF28" i="16"/>
  <c r="L9" i="11"/>
  <c r="EF61" i="16"/>
  <c r="L42" i="11"/>
  <c r="EF34" i="16"/>
  <c r="L15" i="11"/>
  <c r="DL54" i="15"/>
  <c r="ED54" i="15"/>
  <c r="BK56" i="15"/>
  <c r="BK48" i="15"/>
  <c r="BK40" i="15"/>
  <c r="BK32" i="15"/>
  <c r="DL46" i="15"/>
  <c r="ED46" i="15"/>
  <c r="DL41" i="15"/>
  <c r="BQ52" i="13"/>
  <c r="EF52" i="13"/>
  <c r="DN52" i="13"/>
  <c r="BQ44" i="13"/>
  <c r="DN60" i="13"/>
  <c r="BK58" i="15"/>
  <c r="BP58" i="15"/>
  <c r="DL62" i="15"/>
  <c r="DL55" i="15"/>
  <c r="DL31" i="15"/>
  <c r="ED31" i="15"/>
  <c r="DL38" i="15"/>
  <c r="ED38" i="15"/>
  <c r="EF44" i="13"/>
  <c r="DN44" i="13"/>
  <c r="DL30" i="15"/>
  <c r="ED30" i="15"/>
  <c r="DL33" i="15"/>
  <c r="DN51" i="13"/>
  <c r="EF51" i="13"/>
  <c r="DN43" i="13"/>
  <c r="EF43" i="13"/>
  <c r="DN35" i="13"/>
  <c r="EF35" i="13"/>
  <c r="EF55" i="13"/>
  <c r="DN55" i="13"/>
  <c r="BQ36" i="13"/>
  <c r="DN28" i="13"/>
  <c r="BK34" i="15"/>
  <c r="BP34" i="15"/>
  <c r="EF36" i="16"/>
  <c r="DN36" i="16"/>
  <c r="DL39" i="15"/>
  <c r="ED39" i="15"/>
  <c r="BL27" i="13"/>
  <c r="BQ27" i="13"/>
  <c r="DN58" i="13"/>
  <c r="DN42" i="13"/>
  <c r="EF47" i="13"/>
  <c r="DN47" i="13"/>
  <c r="BK50" i="15"/>
  <c r="BP50" i="15"/>
  <c r="EF51" i="16"/>
  <c r="DN51" i="16"/>
  <c r="DL47" i="15"/>
  <c r="ED47" i="15"/>
  <c r="ED60" i="15"/>
  <c r="DL60" i="15"/>
  <c r="ED52" i="15"/>
  <c r="DL52" i="15"/>
  <c r="ED44" i="15"/>
  <c r="DL44" i="15"/>
  <c r="ED36" i="15"/>
  <c r="DL36" i="15"/>
  <c r="ED28" i="15"/>
  <c r="DL28" i="15"/>
  <c r="DL57" i="15"/>
  <c r="BL57" i="13"/>
  <c r="BL49" i="13"/>
  <c r="BL41" i="13"/>
  <c r="BL33" i="13"/>
  <c r="BK42" i="15"/>
  <c r="BP42" i="15"/>
  <c r="EF37" i="16"/>
  <c r="DN37" i="16"/>
  <c r="ED59" i="15"/>
  <c r="DL59" i="15"/>
  <c r="ED51" i="15"/>
  <c r="DL51" i="15"/>
  <c r="ED43" i="15"/>
  <c r="DL43" i="15"/>
  <c r="DL35" i="15"/>
  <c r="DL37" i="15"/>
  <c r="EF56" i="13"/>
  <c r="DN56" i="13"/>
  <c r="EF40" i="13"/>
  <c r="DN40" i="13"/>
  <c r="EF32" i="13"/>
  <c r="DN32" i="13"/>
  <c r="EF30" i="13"/>
  <c r="BK24" i="15"/>
  <c r="BP60" i="15"/>
  <c r="BP52" i="15"/>
  <c r="BP44" i="15"/>
  <c r="BP36" i="15"/>
  <c r="BP28" i="15"/>
  <c r="BL62" i="13"/>
  <c r="BL54" i="13"/>
  <c r="BL46" i="13"/>
  <c r="BL38" i="13"/>
  <c r="BL29" i="13"/>
  <c r="BQ59" i="13"/>
  <c r="BQ51" i="13"/>
  <c r="BQ43" i="13"/>
  <c r="BQ35" i="13"/>
  <c r="BP59" i="15"/>
  <c r="BP51" i="15"/>
  <c r="BP43" i="15"/>
  <c r="BP35" i="15"/>
  <c r="BL61" i="13"/>
  <c r="BL53" i="13"/>
  <c r="BL45" i="13"/>
  <c r="BL37" i="13"/>
  <c r="BQ58" i="13"/>
  <c r="BQ50" i="13"/>
  <c r="BQ42" i="13"/>
  <c r="BQ34" i="13"/>
  <c r="BL31" i="13"/>
  <c r="BQ57" i="13"/>
  <c r="BQ49" i="13"/>
  <c r="BQ41" i="13"/>
  <c r="BQ33" i="13"/>
  <c r="BP57" i="15"/>
  <c r="BP49" i="15"/>
  <c r="BP41" i="15"/>
  <c r="BP33" i="15"/>
  <c r="BQ56" i="13"/>
  <c r="BQ48" i="13"/>
  <c r="BQ40" i="13"/>
  <c r="BQ32" i="13"/>
  <c r="BK27" i="15"/>
  <c r="BP56" i="15"/>
  <c r="BP48" i="15"/>
  <c r="BP40" i="15"/>
  <c r="BP32" i="15"/>
  <c r="BP55" i="15"/>
  <c r="BP47" i="15"/>
  <c r="BP39" i="15"/>
  <c r="BP31" i="15"/>
  <c r="CA63" i="13"/>
  <c r="CA65" i="13" s="1"/>
  <c r="CC63" i="13"/>
  <c r="CC65" i="13" s="1"/>
  <c r="CE63" i="13"/>
  <c r="CE65" i="13" s="1"/>
  <c r="EF25" i="16"/>
  <c r="BE66" i="16"/>
  <c r="BT65" i="16" s="1"/>
  <c r="BK25" i="15"/>
  <c r="BR25" i="15"/>
  <c r="BP24" i="15"/>
  <c r="BC64" i="15"/>
  <c r="BC66" i="15" s="1"/>
  <c r="BP65" i="15" s="1"/>
  <c r="BI64" i="15"/>
  <c r="BI66" i="15" s="1"/>
  <c r="BV65" i="15" s="1"/>
  <c r="DC63" i="15"/>
  <c r="DC65" i="15" s="1"/>
  <c r="BL26" i="13"/>
  <c r="F7" i="11" s="1"/>
  <c r="BL25" i="13"/>
  <c r="F6" i="11" s="1"/>
  <c r="CG63" i="13"/>
  <c r="CG65" i="13" s="1"/>
  <c r="CI63" i="13"/>
  <c r="CI65" i="13" s="1"/>
  <c r="CK63" i="13"/>
  <c r="CK65" i="13" s="1"/>
  <c r="CO63" i="13"/>
  <c r="CO65" i="13" s="1"/>
  <c r="CS63" i="13"/>
  <c r="CS65" i="13" s="1"/>
  <c r="CM63" i="13"/>
  <c r="CM65" i="13" s="1"/>
  <c r="CQ63" i="13"/>
  <c r="CQ65" i="13" s="1"/>
  <c r="CY63" i="13"/>
  <c r="CY65" i="13" s="1"/>
  <c r="BK64" i="13"/>
  <c r="BK26" i="15"/>
  <c r="BC66" i="16"/>
  <c r="BR65" i="16" s="1"/>
  <c r="BR27" i="15"/>
  <c r="BJ64" i="15"/>
  <c r="BJ66" i="15" s="1"/>
  <c r="BW65" i="15" s="1"/>
  <c r="BI64" i="13"/>
  <c r="BI66" i="13" s="1"/>
  <c r="BW65" i="13" s="1"/>
  <c r="CW63" i="13"/>
  <c r="CW65" i="13" s="1"/>
  <c r="BL24" i="13"/>
  <c r="CU63" i="13"/>
  <c r="CU65" i="13" s="1"/>
  <c r="BH64" i="13"/>
  <c r="BH66" i="13" s="1"/>
  <c r="BV65" i="13" s="1"/>
  <c r="BJ64" i="13"/>
  <c r="BZ63" i="16"/>
  <c r="BW63" i="16"/>
  <c r="BH66" i="16"/>
  <c r="BW65" i="16" s="1"/>
  <c r="BX63" i="16"/>
  <c r="BI66" i="16"/>
  <c r="BX65" i="16" s="1"/>
  <c r="DN23" i="16"/>
  <c r="BL64" i="16"/>
  <c r="EF23" i="16"/>
  <c r="BG66" i="16"/>
  <c r="BV65" i="16" s="1"/>
  <c r="BV63" i="16"/>
  <c r="BE64" i="13"/>
  <c r="BE66" i="13" s="1"/>
  <c r="BS65" i="13" s="1"/>
  <c r="BS23" i="13"/>
  <c r="BG64" i="13"/>
  <c r="BW23" i="13"/>
  <c r="BC64" i="13"/>
  <c r="BQ63" i="13" s="1"/>
  <c r="DA63" i="15"/>
  <c r="DA65" i="15" s="1"/>
  <c r="CU63" i="15"/>
  <c r="CU65" i="15" s="1"/>
  <c r="CS63" i="15"/>
  <c r="CS65" i="15" s="1"/>
  <c r="CQ63" i="15"/>
  <c r="CQ65" i="15" s="1"/>
  <c r="CO63" i="15"/>
  <c r="CO65" i="15" s="1"/>
  <c r="CM63" i="15"/>
  <c r="CM65" i="15" s="1"/>
  <c r="CK63" i="15"/>
  <c r="CK65" i="15" s="1"/>
  <c r="CI63" i="15"/>
  <c r="CI65" i="15" s="1"/>
  <c r="CE63" i="15"/>
  <c r="CE65" i="15" s="1"/>
  <c r="CC63" i="15"/>
  <c r="CC65" i="15" s="1"/>
  <c r="CA63" i="15"/>
  <c r="CA65" i="15" s="1"/>
  <c r="BY63" i="15"/>
  <c r="BY65" i="15" s="1"/>
  <c r="CY63" i="15"/>
  <c r="CY65" i="15" s="1"/>
  <c r="CG63" i="15"/>
  <c r="CG65" i="15" s="1"/>
  <c r="CW63" i="15"/>
  <c r="CW65" i="15" s="1"/>
  <c r="BE64" i="15"/>
  <c r="BG64" i="15"/>
  <c r="BH64" i="15"/>
  <c r="BH66" i="15" s="1"/>
  <c r="BU65" i="15" s="1"/>
  <c r="BV23" i="15"/>
  <c r="BW23" i="15"/>
  <c r="BP23" i="15"/>
  <c r="BK23" i="15"/>
  <c r="K4" i="11" s="1"/>
  <c r="BP64" i="14"/>
  <c r="BR64" i="14"/>
  <c r="BQ64" i="14"/>
  <c r="BO64" i="14"/>
  <c r="BM64" i="14"/>
  <c r="BK64" i="14"/>
  <c r="BE34" i="14"/>
  <c r="BR34" i="14" s="1"/>
  <c r="BD30" i="14"/>
  <c r="BQ30" i="14" s="1"/>
  <c r="BD23" i="14"/>
  <c r="BQ23" i="14" s="1"/>
  <c r="BC27" i="14"/>
  <c r="BP27" i="14" s="1"/>
  <c r="BC24" i="14"/>
  <c r="BC25" i="14"/>
  <c r="BP25" i="14" s="1"/>
  <c r="BC26" i="14"/>
  <c r="BP26" i="14" s="1"/>
  <c r="BC28" i="14"/>
  <c r="BP28" i="14" s="1"/>
  <c r="BC29" i="14"/>
  <c r="BP29" i="14" s="1"/>
  <c r="BC30" i="14"/>
  <c r="BP30" i="14" s="1"/>
  <c r="BC31" i="14"/>
  <c r="BC32" i="14"/>
  <c r="BC33" i="14"/>
  <c r="BC34" i="14"/>
  <c r="BP34" i="14" s="1"/>
  <c r="BC35" i="14"/>
  <c r="BP35" i="14" s="1"/>
  <c r="BC36" i="14"/>
  <c r="BC37" i="14"/>
  <c r="BP37" i="14" s="1"/>
  <c r="BC38" i="14"/>
  <c r="BP38" i="14" s="1"/>
  <c r="BC39" i="14"/>
  <c r="BC40" i="14"/>
  <c r="BC41" i="14"/>
  <c r="BC42" i="14"/>
  <c r="BC43" i="14"/>
  <c r="BP43" i="14" s="1"/>
  <c r="BC44" i="14"/>
  <c r="BP44" i="14" s="1"/>
  <c r="BC45" i="14"/>
  <c r="BC46" i="14"/>
  <c r="BP46" i="14" s="1"/>
  <c r="BC47" i="14"/>
  <c r="BP47" i="14" s="1"/>
  <c r="BC48" i="14"/>
  <c r="BC49" i="14"/>
  <c r="BC50" i="14"/>
  <c r="BP50" i="14" s="1"/>
  <c r="BC51" i="14"/>
  <c r="BP51" i="14" s="1"/>
  <c r="BC52" i="14"/>
  <c r="BC53" i="14"/>
  <c r="BP53" i="14" s="1"/>
  <c r="BC54" i="14"/>
  <c r="BP54" i="14" s="1"/>
  <c r="BC55" i="14"/>
  <c r="BP55" i="14" s="1"/>
  <c r="BC56" i="14"/>
  <c r="BP56" i="14" s="1"/>
  <c r="BC57" i="14"/>
  <c r="BC58" i="14"/>
  <c r="BP58" i="14" s="1"/>
  <c r="BC59" i="14"/>
  <c r="BC60" i="14"/>
  <c r="BP60" i="14" s="1"/>
  <c r="BC61" i="14"/>
  <c r="BP61" i="14" s="1"/>
  <c r="BC62" i="14"/>
  <c r="BP62" i="14" s="1"/>
  <c r="BC23" i="14"/>
  <c r="BP23" i="14" s="1"/>
  <c r="BB23" i="14"/>
  <c r="BO23" i="14" s="1"/>
  <c r="BB29" i="14"/>
  <c r="BO29" i="14" s="1"/>
  <c r="BB24" i="14"/>
  <c r="BO24" i="14" s="1"/>
  <c r="BD24" i="14"/>
  <c r="BQ24" i="14" s="1"/>
  <c r="BE24" i="14"/>
  <c r="BR24" i="14" s="1"/>
  <c r="BB25" i="14"/>
  <c r="BO25" i="14" s="1"/>
  <c r="BD25" i="14"/>
  <c r="BQ25" i="14" s="1"/>
  <c r="BE25" i="14"/>
  <c r="BR25" i="14" s="1"/>
  <c r="BB26" i="14"/>
  <c r="BO26" i="14" s="1"/>
  <c r="BD26" i="14"/>
  <c r="BQ26" i="14" s="1"/>
  <c r="BE26" i="14"/>
  <c r="BR26" i="14" s="1"/>
  <c r="BB27" i="14"/>
  <c r="BO27" i="14" s="1"/>
  <c r="BD27" i="14"/>
  <c r="BE27" i="14"/>
  <c r="BR27" i="14" s="1"/>
  <c r="BB28" i="14"/>
  <c r="BO28" i="14" s="1"/>
  <c r="BD28" i="14"/>
  <c r="BQ28" i="14" s="1"/>
  <c r="BE28" i="14"/>
  <c r="BR28" i="14" s="1"/>
  <c r="BD29" i="14"/>
  <c r="BQ29" i="14" s="1"/>
  <c r="BE29" i="14"/>
  <c r="BR29" i="14" s="1"/>
  <c r="BB30" i="14"/>
  <c r="BE30" i="14"/>
  <c r="BR30" i="14" s="1"/>
  <c r="BB31" i="14"/>
  <c r="BO31" i="14" s="1"/>
  <c r="BD31" i="14"/>
  <c r="BQ31" i="14" s="1"/>
  <c r="BE31" i="14"/>
  <c r="BR31" i="14" s="1"/>
  <c r="BB32" i="14"/>
  <c r="BO32" i="14" s="1"/>
  <c r="BD32" i="14"/>
  <c r="BQ32" i="14" s="1"/>
  <c r="BE32" i="14"/>
  <c r="BB33" i="14"/>
  <c r="BO33" i="14" s="1"/>
  <c r="BD33" i="14"/>
  <c r="BE33" i="14"/>
  <c r="BR33" i="14" s="1"/>
  <c r="BB34" i="14"/>
  <c r="BO34" i="14" s="1"/>
  <c r="BD34" i="14"/>
  <c r="BB35" i="14"/>
  <c r="BO35" i="14" s="1"/>
  <c r="BD35" i="14"/>
  <c r="BE35" i="14"/>
  <c r="BR35" i="14" s="1"/>
  <c r="BB36" i="14"/>
  <c r="BO36" i="14" s="1"/>
  <c r="BD36" i="14"/>
  <c r="BQ36" i="14" s="1"/>
  <c r="BE36" i="14"/>
  <c r="BR36" i="14" s="1"/>
  <c r="BB37" i="14"/>
  <c r="BO37" i="14" s="1"/>
  <c r="BD37" i="14"/>
  <c r="BE37" i="14"/>
  <c r="BR37" i="14" s="1"/>
  <c r="BB38" i="14"/>
  <c r="BO38" i="14" s="1"/>
  <c r="BD38" i="14"/>
  <c r="BE38" i="14"/>
  <c r="BR38" i="14" s="1"/>
  <c r="BB39" i="14"/>
  <c r="BO39" i="14" s="1"/>
  <c r="BD39" i="14"/>
  <c r="BQ39" i="14" s="1"/>
  <c r="BE39" i="14"/>
  <c r="BR39" i="14" s="1"/>
  <c r="BB40" i="14"/>
  <c r="BO40" i="14" s="1"/>
  <c r="BD40" i="14"/>
  <c r="BE40" i="14"/>
  <c r="BB41" i="14"/>
  <c r="BO41" i="14" s="1"/>
  <c r="BP41" i="14"/>
  <c r="BD41" i="14"/>
  <c r="BQ41" i="14" s="1"/>
  <c r="BE41" i="14"/>
  <c r="BR41" i="14" s="1"/>
  <c r="BB42" i="14"/>
  <c r="BO42" i="14" s="1"/>
  <c r="BD42" i="14"/>
  <c r="BQ42" i="14" s="1"/>
  <c r="BE42" i="14"/>
  <c r="BR42" i="14" s="1"/>
  <c r="BB43" i="14"/>
  <c r="BO43" i="14" s="1"/>
  <c r="BD43" i="14"/>
  <c r="BE43" i="14"/>
  <c r="BR43" i="14" s="1"/>
  <c r="BB44" i="14"/>
  <c r="BO44" i="14" s="1"/>
  <c r="BD44" i="14"/>
  <c r="BQ44" i="14" s="1"/>
  <c r="BE44" i="14"/>
  <c r="BR44" i="14" s="1"/>
  <c r="BB45" i="14"/>
  <c r="BO45" i="14" s="1"/>
  <c r="BD45" i="14"/>
  <c r="BQ45" i="14" s="1"/>
  <c r="BE45" i="14"/>
  <c r="BR45" i="14" s="1"/>
  <c r="BB46" i="14"/>
  <c r="BO46" i="14" s="1"/>
  <c r="BD46" i="14"/>
  <c r="BQ46" i="14" s="1"/>
  <c r="BE46" i="14"/>
  <c r="BR46" i="14" s="1"/>
  <c r="BB47" i="14"/>
  <c r="BO47" i="14" s="1"/>
  <c r="BD47" i="14"/>
  <c r="BQ47" i="14" s="1"/>
  <c r="BE47" i="14"/>
  <c r="BR47" i="14" s="1"/>
  <c r="BB48" i="14"/>
  <c r="BD48" i="14"/>
  <c r="BQ48" i="14" s="1"/>
  <c r="BE48" i="14"/>
  <c r="BB49" i="14"/>
  <c r="BO49" i="14" s="1"/>
  <c r="BD49" i="14"/>
  <c r="BQ49" i="14" s="1"/>
  <c r="BE49" i="14"/>
  <c r="BR49" i="14" s="1"/>
  <c r="BB50" i="14"/>
  <c r="BD50" i="14"/>
  <c r="BQ50" i="14" s="1"/>
  <c r="BE50" i="14"/>
  <c r="BB51" i="14"/>
  <c r="BO51" i="14" s="1"/>
  <c r="BD51" i="14"/>
  <c r="BE51" i="14"/>
  <c r="BR51" i="14" s="1"/>
  <c r="BB52" i="14"/>
  <c r="BO52" i="14" s="1"/>
  <c r="BD52" i="14"/>
  <c r="BQ52" i="14" s="1"/>
  <c r="BE52" i="14"/>
  <c r="BR52" i="14" s="1"/>
  <c r="BB53" i="14"/>
  <c r="BO53" i="14" s="1"/>
  <c r="BD53" i="14"/>
  <c r="BQ53" i="14" s="1"/>
  <c r="BE53" i="14"/>
  <c r="BR53" i="14" s="1"/>
  <c r="BB54" i="14"/>
  <c r="BO54" i="14" s="1"/>
  <c r="BD54" i="14"/>
  <c r="BQ54" i="14" s="1"/>
  <c r="BE54" i="14"/>
  <c r="BR54" i="14" s="1"/>
  <c r="BB55" i="14"/>
  <c r="BO55" i="14" s="1"/>
  <c r="BD55" i="14"/>
  <c r="BE55" i="14"/>
  <c r="BR55" i="14" s="1"/>
  <c r="BB56" i="14"/>
  <c r="BO56" i="14" s="1"/>
  <c r="BD56" i="14"/>
  <c r="BQ56" i="14" s="1"/>
  <c r="BE56" i="14"/>
  <c r="BB57" i="14"/>
  <c r="BO57" i="14" s="1"/>
  <c r="BP57" i="14"/>
  <c r="BD57" i="14"/>
  <c r="BQ57" i="14" s="1"/>
  <c r="BE57" i="14"/>
  <c r="BR57" i="14" s="1"/>
  <c r="BB58" i="14"/>
  <c r="BO58" i="14" s="1"/>
  <c r="BD58" i="14"/>
  <c r="BE58" i="14"/>
  <c r="BR58" i="14" s="1"/>
  <c r="BB59" i="14"/>
  <c r="BO59" i="14" s="1"/>
  <c r="BP59" i="14"/>
  <c r="BD59" i="14"/>
  <c r="BQ59" i="14" s="1"/>
  <c r="BE59" i="14"/>
  <c r="BR59" i="14" s="1"/>
  <c r="BB60" i="14"/>
  <c r="BO60" i="14" s="1"/>
  <c r="BD60" i="14"/>
  <c r="BQ60" i="14" s="1"/>
  <c r="BE60" i="14"/>
  <c r="BB61" i="14"/>
  <c r="BO61" i="14" s="1"/>
  <c r="BD61" i="14"/>
  <c r="BQ61" i="14" s="1"/>
  <c r="BE61" i="14"/>
  <c r="BR61" i="14" s="1"/>
  <c r="BB62" i="14"/>
  <c r="BD62" i="14"/>
  <c r="BQ62" i="14" s="1"/>
  <c r="BE62" i="14"/>
  <c r="BR62" i="14" s="1"/>
  <c r="AZ24" i="14"/>
  <c r="BM24" i="14" s="1"/>
  <c r="AZ25" i="14"/>
  <c r="BM25" i="14" s="1"/>
  <c r="AZ26" i="14"/>
  <c r="AZ27" i="14"/>
  <c r="BM27" i="14" s="1"/>
  <c r="AZ28" i="14"/>
  <c r="BM28" i="14" s="1"/>
  <c r="AZ29" i="14"/>
  <c r="BM29" i="14" s="1"/>
  <c r="AZ30" i="14"/>
  <c r="BM30" i="14" s="1"/>
  <c r="AZ31" i="14"/>
  <c r="BM31" i="14" s="1"/>
  <c r="AZ32" i="14"/>
  <c r="AZ33" i="14"/>
  <c r="BM33" i="14" s="1"/>
  <c r="AZ34" i="14"/>
  <c r="BM34" i="14" s="1"/>
  <c r="AZ35" i="14"/>
  <c r="BM35" i="14" s="1"/>
  <c r="AZ36" i="14"/>
  <c r="BM36" i="14" s="1"/>
  <c r="AZ37" i="14"/>
  <c r="BM37" i="14" s="1"/>
  <c r="AZ38" i="14"/>
  <c r="BM38" i="14" s="1"/>
  <c r="AZ39" i="14"/>
  <c r="BM39" i="14" s="1"/>
  <c r="AZ40" i="14"/>
  <c r="AZ41" i="14"/>
  <c r="AZ42" i="14"/>
  <c r="BM42" i="14" s="1"/>
  <c r="AZ43" i="14"/>
  <c r="BM43" i="14" s="1"/>
  <c r="AZ44" i="14"/>
  <c r="BM44" i="14" s="1"/>
  <c r="AZ45" i="14"/>
  <c r="BM45" i="14" s="1"/>
  <c r="AZ46" i="14"/>
  <c r="BM46" i="14" s="1"/>
  <c r="AZ47" i="14"/>
  <c r="BM47" i="14" s="1"/>
  <c r="AZ48" i="14"/>
  <c r="BM48" i="14" s="1"/>
  <c r="AZ49" i="14"/>
  <c r="BM49" i="14" s="1"/>
  <c r="AZ50" i="14"/>
  <c r="BM50" i="14" s="1"/>
  <c r="AZ51" i="14"/>
  <c r="BM51" i="14" s="1"/>
  <c r="AZ52" i="14"/>
  <c r="BM52" i="14" s="1"/>
  <c r="AZ53" i="14"/>
  <c r="BM53" i="14" s="1"/>
  <c r="AZ54" i="14"/>
  <c r="BM54" i="14" s="1"/>
  <c r="AZ55" i="14"/>
  <c r="BM55" i="14" s="1"/>
  <c r="AZ56" i="14"/>
  <c r="AZ57" i="14"/>
  <c r="AZ58" i="14"/>
  <c r="BM58" i="14" s="1"/>
  <c r="AZ59" i="14"/>
  <c r="BM59" i="14" s="1"/>
  <c r="AZ60" i="14"/>
  <c r="BM60" i="14" s="1"/>
  <c r="AZ61" i="14"/>
  <c r="BM61" i="14" s="1"/>
  <c r="AZ62" i="14"/>
  <c r="BM62" i="14" s="1"/>
  <c r="AX24" i="14"/>
  <c r="AX25" i="14"/>
  <c r="BK25" i="14" s="1"/>
  <c r="AX26" i="14"/>
  <c r="AX27" i="14"/>
  <c r="BK27" i="14" s="1"/>
  <c r="AX28" i="14"/>
  <c r="BK28" i="14" s="1"/>
  <c r="AX29" i="14"/>
  <c r="BF29" i="14" s="1"/>
  <c r="AX30" i="14"/>
  <c r="AX31" i="14"/>
  <c r="BK31" i="14" s="1"/>
  <c r="AX32" i="14"/>
  <c r="BK32" i="14" s="1"/>
  <c r="AX33" i="14"/>
  <c r="BK33" i="14" s="1"/>
  <c r="AX34" i="14"/>
  <c r="AX35" i="14"/>
  <c r="BK35" i="14" s="1"/>
  <c r="AX36" i="14"/>
  <c r="BK36" i="14" s="1"/>
  <c r="AX37" i="14"/>
  <c r="BK37" i="14" s="1"/>
  <c r="AX38" i="14"/>
  <c r="BK38" i="14" s="1"/>
  <c r="AX39" i="14"/>
  <c r="BK39" i="14" s="1"/>
  <c r="AX40" i="14"/>
  <c r="BK40" i="14" s="1"/>
  <c r="AX41" i="14"/>
  <c r="BK41" i="14" s="1"/>
  <c r="AX42" i="14"/>
  <c r="BK42" i="14" s="1"/>
  <c r="AX43" i="14"/>
  <c r="BK43" i="14" s="1"/>
  <c r="AX44" i="14"/>
  <c r="BK44" i="14" s="1"/>
  <c r="AX45" i="14"/>
  <c r="BF45" i="14" s="1"/>
  <c r="AX46" i="14"/>
  <c r="BK46" i="14" s="1"/>
  <c r="AX47" i="14"/>
  <c r="BK47" i="14" s="1"/>
  <c r="AX48" i="14"/>
  <c r="BK48" i="14" s="1"/>
  <c r="AX49" i="14"/>
  <c r="AX50" i="14"/>
  <c r="AX51" i="14"/>
  <c r="BK51" i="14" s="1"/>
  <c r="AX52" i="14"/>
  <c r="BK52" i="14" s="1"/>
  <c r="AX53" i="14"/>
  <c r="BF53" i="14" s="1"/>
  <c r="AX54" i="14"/>
  <c r="BK54" i="14" s="1"/>
  <c r="AX55" i="14"/>
  <c r="BK55" i="14" s="1"/>
  <c r="AX56" i="14"/>
  <c r="BK56" i="14" s="1"/>
  <c r="AX57" i="14"/>
  <c r="AX58" i="14"/>
  <c r="BK58" i="14" s="1"/>
  <c r="AX59" i="14"/>
  <c r="BK59" i="14" s="1"/>
  <c r="AX60" i="14"/>
  <c r="BK60" i="14" s="1"/>
  <c r="AX61" i="14"/>
  <c r="BF61" i="14" s="1"/>
  <c r="AX62" i="14"/>
  <c r="BK62" i="14" s="1"/>
  <c r="BP24" i="14"/>
  <c r="BQ27" i="14"/>
  <c r="BO30" i="14"/>
  <c r="BP31" i="14"/>
  <c r="BP32" i="14"/>
  <c r="BR32" i="14"/>
  <c r="BP33" i="14"/>
  <c r="BQ33" i="14"/>
  <c r="BQ34" i="14"/>
  <c r="BQ35" i="14"/>
  <c r="BP36" i="14"/>
  <c r="BQ37" i="14"/>
  <c r="BQ38" i="14"/>
  <c r="BP39" i="14"/>
  <c r="BP40" i="14"/>
  <c r="BQ40" i="14"/>
  <c r="BR40" i="14"/>
  <c r="BP42" i="14"/>
  <c r="BQ43" i="14"/>
  <c r="BP45" i="14"/>
  <c r="BO48" i="14"/>
  <c r="BP48" i="14"/>
  <c r="BR48" i="14"/>
  <c r="BP49" i="14"/>
  <c r="BO50" i="14"/>
  <c r="BR50" i="14"/>
  <c r="BQ51" i="14"/>
  <c r="BP52" i="14"/>
  <c r="BQ55" i="14"/>
  <c r="BR56" i="14"/>
  <c r="BQ58" i="14"/>
  <c r="BR60" i="14"/>
  <c r="BO62" i="14"/>
  <c r="BM32" i="14"/>
  <c r="BM40" i="14"/>
  <c r="BM41" i="14"/>
  <c r="BM56" i="14"/>
  <c r="BM57" i="14"/>
  <c r="BK29" i="14"/>
  <c r="BK49" i="14"/>
  <c r="BK50" i="14"/>
  <c r="BK53" i="14"/>
  <c r="F63" i="14"/>
  <c r="F64" i="14" s="1"/>
  <c r="G63" i="14"/>
  <c r="G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E63" i="14"/>
  <c r="E64" i="14" s="1"/>
  <c r="CP23" i="14"/>
  <c r="CP63" i="14" s="1"/>
  <c r="CP65" i="14" s="1"/>
  <c r="CN23" i="14"/>
  <c r="CN63" i="14" s="1"/>
  <c r="CN65" i="14" s="1"/>
  <c r="CL23" i="14"/>
  <c r="CL63" i="14" s="1"/>
  <c r="CL65" i="14" s="1"/>
  <c r="CJ23" i="14"/>
  <c r="CJ63" i="14" s="1"/>
  <c r="CJ65" i="14" s="1"/>
  <c r="CH23" i="14"/>
  <c r="CH63" i="14" s="1"/>
  <c r="CH65" i="14" s="1"/>
  <c r="CF23" i="14"/>
  <c r="CF63" i="14" s="1"/>
  <c r="CF65" i="14" s="1"/>
  <c r="CD23" i="14"/>
  <c r="CD63" i="14" s="1"/>
  <c r="CD65" i="14" s="1"/>
  <c r="CB23" i="14"/>
  <c r="CB63" i="14" s="1"/>
  <c r="CB65" i="14" s="1"/>
  <c r="BZ23" i="14"/>
  <c r="BZ63" i="14" s="1"/>
  <c r="BZ65" i="14" s="1"/>
  <c r="BX23" i="14"/>
  <c r="BX63" i="14" s="1"/>
  <c r="BX65" i="14" s="1"/>
  <c r="BV23" i="14"/>
  <c r="BV63" i="14" s="1"/>
  <c r="BV65" i="14" s="1"/>
  <c r="BT23" i="14"/>
  <c r="BT63" i="14" s="1"/>
  <c r="BT65" i="14" s="1"/>
  <c r="BE23" i="14"/>
  <c r="AZ23" i="14"/>
  <c r="BN23" i="14" s="1"/>
  <c r="AX23" i="14"/>
  <c r="EE62" i="13"/>
  <c r="ED62" i="13"/>
  <c r="BP62" i="13"/>
  <c r="BO62" i="13"/>
  <c r="EE61" i="13"/>
  <c r="ED61" i="13"/>
  <c r="BP61" i="13"/>
  <c r="BO61" i="13"/>
  <c r="EE60" i="13"/>
  <c r="ED60" i="13"/>
  <c r="BP60" i="13"/>
  <c r="BO60" i="13"/>
  <c r="EE59" i="13"/>
  <c r="ED59" i="13"/>
  <c r="BP59" i="13"/>
  <c r="BO59" i="13"/>
  <c r="EE58" i="13"/>
  <c r="ED58" i="13"/>
  <c r="BP58" i="13"/>
  <c r="BO58" i="13"/>
  <c r="EE57" i="13"/>
  <c r="ED57" i="13"/>
  <c r="BP57" i="13"/>
  <c r="BO57" i="13"/>
  <c r="EE56" i="13"/>
  <c r="ED56" i="13"/>
  <c r="BP56" i="13"/>
  <c r="BO56" i="13"/>
  <c r="EE55" i="13"/>
  <c r="ED55" i="13"/>
  <c r="BP55" i="13"/>
  <c r="BO55" i="13"/>
  <c r="EE54" i="13"/>
  <c r="ED54" i="13"/>
  <c r="BP54" i="13"/>
  <c r="BO54" i="13"/>
  <c r="EE53" i="13"/>
  <c r="ED53" i="13"/>
  <c r="BP53" i="13"/>
  <c r="BO53" i="13"/>
  <c r="EE52" i="13"/>
  <c r="ED52" i="13"/>
  <c r="BP52" i="13"/>
  <c r="BO52" i="13"/>
  <c r="EE51" i="13"/>
  <c r="ED51" i="13"/>
  <c r="BP51" i="13"/>
  <c r="BO51" i="13"/>
  <c r="EE50" i="13"/>
  <c r="ED50" i="13"/>
  <c r="BP50" i="13"/>
  <c r="BO50" i="13"/>
  <c r="EE49" i="13"/>
  <c r="ED49" i="13"/>
  <c r="BP49" i="13"/>
  <c r="BO49" i="13"/>
  <c r="EE48" i="13"/>
  <c r="ED48" i="13"/>
  <c r="BP48" i="13"/>
  <c r="BO48" i="13"/>
  <c r="EE47" i="13"/>
  <c r="ED47" i="13"/>
  <c r="BP47" i="13"/>
  <c r="BO47" i="13"/>
  <c r="EE46" i="13"/>
  <c r="ED46" i="13"/>
  <c r="BP46" i="13"/>
  <c r="BO46" i="13"/>
  <c r="EE45" i="13"/>
  <c r="ED45" i="13"/>
  <c r="BP45" i="13"/>
  <c r="BO45" i="13"/>
  <c r="EE44" i="13"/>
  <c r="ED44" i="13"/>
  <c r="BP44" i="13"/>
  <c r="BO44" i="13"/>
  <c r="EE43" i="13"/>
  <c r="ED43" i="13"/>
  <c r="BP43" i="13"/>
  <c r="BO43" i="13"/>
  <c r="EE42" i="13"/>
  <c r="ED42" i="13"/>
  <c r="BP42" i="13"/>
  <c r="BO42" i="13"/>
  <c r="EE41" i="13"/>
  <c r="ED41" i="13"/>
  <c r="BP41" i="13"/>
  <c r="BO41" i="13"/>
  <c r="EE40" i="13"/>
  <c r="ED40" i="13"/>
  <c r="BP40" i="13"/>
  <c r="BO40" i="13"/>
  <c r="EE39" i="13"/>
  <c r="ED39" i="13"/>
  <c r="BP39" i="13"/>
  <c r="BO39" i="13"/>
  <c r="EE38" i="13"/>
  <c r="ED38" i="13"/>
  <c r="BP38" i="13"/>
  <c r="BO38" i="13"/>
  <c r="EE37" i="13"/>
  <c r="ED37" i="13"/>
  <c r="BP37" i="13"/>
  <c r="BO37" i="13"/>
  <c r="EE36" i="13"/>
  <c r="ED36" i="13"/>
  <c r="BP36" i="13"/>
  <c r="BO36" i="13"/>
  <c r="EE35" i="13"/>
  <c r="ED35" i="13"/>
  <c r="BP35" i="13"/>
  <c r="BO35" i="13"/>
  <c r="EE34" i="13"/>
  <c r="ED34" i="13"/>
  <c r="BP34" i="13"/>
  <c r="BO34" i="13"/>
  <c r="EE33" i="13"/>
  <c r="ED33" i="13"/>
  <c r="BP33" i="13"/>
  <c r="BO33" i="13"/>
  <c r="EE32" i="13"/>
  <c r="ED32" i="13"/>
  <c r="BP32" i="13"/>
  <c r="BO32" i="13"/>
  <c r="EE31" i="13"/>
  <c r="ED31" i="13"/>
  <c r="BP31" i="13"/>
  <c r="BO31" i="13"/>
  <c r="EE30" i="13"/>
  <c r="ED30" i="13"/>
  <c r="BP30" i="13"/>
  <c r="BO30" i="13"/>
  <c r="EE29" i="13"/>
  <c r="ED29" i="13"/>
  <c r="BP29" i="13"/>
  <c r="BO29" i="13"/>
  <c r="EE28" i="13"/>
  <c r="ED28" i="13"/>
  <c r="BP28" i="13"/>
  <c r="BO28" i="13"/>
  <c r="EE27" i="13"/>
  <c r="ED27" i="13"/>
  <c r="BP27" i="13"/>
  <c r="BO27" i="13"/>
  <c r="EE26" i="13"/>
  <c r="ED26" i="13"/>
  <c r="BP26" i="13"/>
  <c r="BO26" i="13"/>
  <c r="EE25" i="13"/>
  <c r="ED25" i="13"/>
  <c r="BP25" i="13"/>
  <c r="BO25" i="13"/>
  <c r="EE24" i="13"/>
  <c r="ED24" i="13"/>
  <c r="BP24" i="13"/>
  <c r="BO24" i="13"/>
  <c r="EE23" i="13"/>
  <c r="ED23" i="13"/>
  <c r="BP23" i="13"/>
  <c r="BO23" i="13"/>
  <c r="BL23" i="13"/>
  <c r="G4" i="11" s="1"/>
  <c r="BY22" i="13"/>
  <c r="BX22" i="13"/>
  <c r="BW22" i="13"/>
  <c r="BV22" i="13"/>
  <c r="BU22" i="13"/>
  <c r="BS22" i="13"/>
  <c r="BQ22" i="13"/>
  <c r="EC62" i="15"/>
  <c r="EB62" i="15"/>
  <c r="BO62" i="15"/>
  <c r="BN62" i="15"/>
  <c r="EC61" i="15"/>
  <c r="EB61" i="15"/>
  <c r="BO61" i="15"/>
  <c r="BN61" i="15"/>
  <c r="EC60" i="15"/>
  <c r="EB60" i="15"/>
  <c r="BO60" i="15"/>
  <c r="BN60" i="15"/>
  <c r="EC59" i="15"/>
  <c r="EB59" i="15"/>
  <c r="BO59" i="15"/>
  <c r="BN59" i="15"/>
  <c r="EC58" i="15"/>
  <c r="EB58" i="15"/>
  <c r="BO58" i="15"/>
  <c r="BN58" i="15"/>
  <c r="EC57" i="15"/>
  <c r="EB57" i="15"/>
  <c r="BO57" i="15"/>
  <c r="BN57" i="15"/>
  <c r="EC56" i="15"/>
  <c r="EB56" i="15"/>
  <c r="BO56" i="15"/>
  <c r="BN56" i="15"/>
  <c r="EC55" i="15"/>
  <c r="EB55" i="15"/>
  <c r="BO55" i="15"/>
  <c r="BN55" i="15"/>
  <c r="EC54" i="15"/>
  <c r="EB54" i="15"/>
  <c r="BO54" i="15"/>
  <c r="BN54" i="15"/>
  <c r="EC53" i="15"/>
  <c r="EB53" i="15"/>
  <c r="BO53" i="15"/>
  <c r="BN53" i="15"/>
  <c r="EC52" i="15"/>
  <c r="EB52" i="15"/>
  <c r="BO52" i="15"/>
  <c r="BN52" i="15"/>
  <c r="EC51" i="15"/>
  <c r="EB51" i="15"/>
  <c r="BO51" i="15"/>
  <c r="BN51" i="15"/>
  <c r="EC50" i="15"/>
  <c r="EB50" i="15"/>
  <c r="BO50" i="15"/>
  <c r="BN50" i="15"/>
  <c r="EC49" i="15"/>
  <c r="EB49" i="15"/>
  <c r="BO49" i="15"/>
  <c r="BN49" i="15"/>
  <c r="EC48" i="15"/>
  <c r="EB48" i="15"/>
  <c r="BO48" i="15"/>
  <c r="BN48" i="15"/>
  <c r="EC47" i="15"/>
  <c r="EB47" i="15"/>
  <c r="BO47" i="15"/>
  <c r="BN47" i="15"/>
  <c r="EC46" i="15"/>
  <c r="EB46" i="15"/>
  <c r="BO46" i="15"/>
  <c r="BN46" i="15"/>
  <c r="EC45" i="15"/>
  <c r="EB45" i="15"/>
  <c r="BO45" i="15"/>
  <c r="BN45" i="15"/>
  <c r="EC44" i="15"/>
  <c r="EB44" i="15"/>
  <c r="BO44" i="15"/>
  <c r="BN44" i="15"/>
  <c r="EC43" i="15"/>
  <c r="EB43" i="15"/>
  <c r="BO43" i="15"/>
  <c r="BN43" i="15"/>
  <c r="EC42" i="15"/>
  <c r="EB42" i="15"/>
  <c r="BO42" i="15"/>
  <c r="BN42" i="15"/>
  <c r="EC41" i="15"/>
  <c r="EB41" i="15"/>
  <c r="BO41" i="15"/>
  <c r="BN41" i="15"/>
  <c r="EC40" i="15"/>
  <c r="EB40" i="15"/>
  <c r="BO40" i="15"/>
  <c r="BN40" i="15"/>
  <c r="EC39" i="15"/>
  <c r="EB39" i="15"/>
  <c r="BO39" i="15"/>
  <c r="BN39" i="15"/>
  <c r="EC38" i="15"/>
  <c r="EB38" i="15"/>
  <c r="BO38" i="15"/>
  <c r="BN38" i="15"/>
  <c r="EC37" i="15"/>
  <c r="EB37" i="15"/>
  <c r="BO37" i="15"/>
  <c r="BN37" i="15"/>
  <c r="EC36" i="15"/>
  <c r="EB36" i="15"/>
  <c r="BO36" i="15"/>
  <c r="BN36" i="15"/>
  <c r="EC35" i="15"/>
  <c r="EB35" i="15"/>
  <c r="BO35" i="15"/>
  <c r="BN35" i="15"/>
  <c r="EC34" i="15"/>
  <c r="EB34" i="15"/>
  <c r="BO34" i="15"/>
  <c r="BN34" i="15"/>
  <c r="EC33" i="15"/>
  <c r="EB33" i="15"/>
  <c r="BO33" i="15"/>
  <c r="BN33" i="15"/>
  <c r="EC32" i="15"/>
  <c r="EB32" i="15"/>
  <c r="BO32" i="15"/>
  <c r="BN32" i="15"/>
  <c r="EC31" i="15"/>
  <c r="EB31" i="15"/>
  <c r="BO31" i="15"/>
  <c r="BN31" i="15"/>
  <c r="EC30" i="15"/>
  <c r="EB30" i="15"/>
  <c r="BO30" i="15"/>
  <c r="BN30" i="15"/>
  <c r="EC29" i="15"/>
  <c r="EB29" i="15"/>
  <c r="BO29" i="15"/>
  <c r="BN29" i="15"/>
  <c r="EC28" i="15"/>
  <c r="EB28" i="15"/>
  <c r="BO28" i="15"/>
  <c r="BN28" i="15"/>
  <c r="EC27" i="15"/>
  <c r="EB27" i="15"/>
  <c r="BO27" i="15"/>
  <c r="BN27" i="15"/>
  <c r="EC26" i="15"/>
  <c r="EB26" i="15"/>
  <c r="BO26" i="15"/>
  <c r="BN26" i="15"/>
  <c r="EC25" i="15"/>
  <c r="EB25" i="15"/>
  <c r="BO25" i="15"/>
  <c r="BN25" i="15"/>
  <c r="EC24" i="15"/>
  <c r="EB24" i="15"/>
  <c r="BO24" i="15"/>
  <c r="BN24" i="15"/>
  <c r="EC23" i="15"/>
  <c r="EB23" i="15"/>
  <c r="BO23" i="15"/>
  <c r="BN23" i="15"/>
  <c r="BW22" i="15"/>
  <c r="BV22" i="15"/>
  <c r="BU22" i="15"/>
  <c r="BT22" i="15"/>
  <c r="BR22" i="15"/>
  <c r="BP22" i="15"/>
  <c r="DV62" i="14"/>
  <c r="DU62" i="14"/>
  <c r="BJ62" i="14"/>
  <c r="BI62" i="14"/>
  <c r="DV61" i="14"/>
  <c r="DU61" i="14"/>
  <c r="BJ61" i="14"/>
  <c r="BI61" i="14"/>
  <c r="DV60" i="14"/>
  <c r="DU60" i="14"/>
  <c r="BJ60" i="14"/>
  <c r="BI60" i="14"/>
  <c r="DV59" i="14"/>
  <c r="DU59" i="14"/>
  <c r="BJ59" i="14"/>
  <c r="BI59" i="14"/>
  <c r="DV58" i="14"/>
  <c r="DU58" i="14"/>
  <c r="BJ58" i="14"/>
  <c r="BI58" i="14"/>
  <c r="DV57" i="14"/>
  <c r="DU57" i="14"/>
  <c r="BJ57" i="14"/>
  <c r="BI57" i="14"/>
  <c r="DV56" i="14"/>
  <c r="DU56" i="14"/>
  <c r="BJ56" i="14"/>
  <c r="BI56" i="14"/>
  <c r="DV55" i="14"/>
  <c r="DU55" i="14"/>
  <c r="BJ55" i="14"/>
  <c r="BI55" i="14"/>
  <c r="DV54" i="14"/>
  <c r="DU54" i="14"/>
  <c r="BJ54" i="14"/>
  <c r="BI54" i="14"/>
  <c r="DV53" i="14"/>
  <c r="DU53" i="14"/>
  <c r="BJ53" i="14"/>
  <c r="BI53" i="14"/>
  <c r="DV52" i="14"/>
  <c r="DU52" i="14"/>
  <c r="BJ52" i="14"/>
  <c r="BI52" i="14"/>
  <c r="DV51" i="14"/>
  <c r="DU51" i="14"/>
  <c r="BJ51" i="14"/>
  <c r="BI51" i="14"/>
  <c r="DV50" i="14"/>
  <c r="DU50" i="14"/>
  <c r="BJ50" i="14"/>
  <c r="BI50" i="14"/>
  <c r="DV49" i="14"/>
  <c r="DU49" i="14"/>
  <c r="BJ49" i="14"/>
  <c r="BI49" i="14"/>
  <c r="DV48" i="14"/>
  <c r="DU48" i="14"/>
  <c r="BJ48" i="14"/>
  <c r="BI48" i="14"/>
  <c r="DV47" i="14"/>
  <c r="DU47" i="14"/>
  <c r="BJ47" i="14"/>
  <c r="BI47" i="14"/>
  <c r="DV46" i="14"/>
  <c r="DU46" i="14"/>
  <c r="BJ46" i="14"/>
  <c r="BI46" i="14"/>
  <c r="DV45" i="14"/>
  <c r="DU45" i="14"/>
  <c r="BJ45" i="14"/>
  <c r="BI45" i="14"/>
  <c r="DV44" i="14"/>
  <c r="DU44" i="14"/>
  <c r="BJ44" i="14"/>
  <c r="BI44" i="14"/>
  <c r="DV43" i="14"/>
  <c r="DU43" i="14"/>
  <c r="BJ43" i="14"/>
  <c r="BI43" i="14"/>
  <c r="DV42" i="14"/>
  <c r="DU42" i="14"/>
  <c r="BJ42" i="14"/>
  <c r="BI42" i="14"/>
  <c r="DV41" i="14"/>
  <c r="DU41" i="14"/>
  <c r="BJ41" i="14"/>
  <c r="BI41" i="14"/>
  <c r="DV40" i="14"/>
  <c r="DU40" i="14"/>
  <c r="BJ40" i="14"/>
  <c r="BI40" i="14"/>
  <c r="DV39" i="14"/>
  <c r="DU39" i="14"/>
  <c r="BJ39" i="14"/>
  <c r="BI39" i="14"/>
  <c r="DV38" i="14"/>
  <c r="DU38" i="14"/>
  <c r="BJ38" i="14"/>
  <c r="BI38" i="14"/>
  <c r="DV37" i="14"/>
  <c r="DU37" i="14"/>
  <c r="BJ37" i="14"/>
  <c r="BI37" i="14"/>
  <c r="DV36" i="14"/>
  <c r="DU36" i="14"/>
  <c r="BJ36" i="14"/>
  <c r="BI36" i="14"/>
  <c r="DV35" i="14"/>
  <c r="DU35" i="14"/>
  <c r="BJ35" i="14"/>
  <c r="BI35" i="14"/>
  <c r="DV34" i="14"/>
  <c r="DU34" i="14"/>
  <c r="BJ34" i="14"/>
  <c r="BI34" i="14"/>
  <c r="DV33" i="14"/>
  <c r="DU33" i="14"/>
  <c r="BJ33" i="14"/>
  <c r="BI33" i="14"/>
  <c r="DV32" i="14"/>
  <c r="DU32" i="14"/>
  <c r="BJ32" i="14"/>
  <c r="BI32" i="14"/>
  <c r="DV31" i="14"/>
  <c r="DU31" i="14"/>
  <c r="BJ31" i="14"/>
  <c r="BI31" i="14"/>
  <c r="DV30" i="14"/>
  <c r="DU30" i="14"/>
  <c r="BJ30" i="14"/>
  <c r="BI30" i="14"/>
  <c r="DV29" i="14"/>
  <c r="DU29" i="14"/>
  <c r="BJ29" i="14"/>
  <c r="BI29" i="14"/>
  <c r="DV28" i="14"/>
  <c r="DU28" i="14"/>
  <c r="BJ28" i="14"/>
  <c r="BI28" i="14"/>
  <c r="DV27" i="14"/>
  <c r="DU27" i="14"/>
  <c r="BJ27" i="14"/>
  <c r="BI27" i="14"/>
  <c r="DV26" i="14"/>
  <c r="DU26" i="14"/>
  <c r="BJ26" i="14"/>
  <c r="BI26" i="14"/>
  <c r="DV25" i="14"/>
  <c r="DU25" i="14"/>
  <c r="BJ25" i="14"/>
  <c r="BI25" i="14"/>
  <c r="DV24" i="14"/>
  <c r="DU24" i="14"/>
  <c r="BJ24" i="14"/>
  <c r="BI24" i="14"/>
  <c r="DV23" i="14"/>
  <c r="DU23" i="14"/>
  <c r="BJ23" i="14"/>
  <c r="BI23" i="14"/>
  <c r="BR22" i="14"/>
  <c r="BQ22" i="14"/>
  <c r="BP22" i="14"/>
  <c r="BO22" i="14"/>
  <c r="BM22" i="14"/>
  <c r="BK22" i="14"/>
  <c r="BF58" i="14" l="1"/>
  <c r="DW58" i="14" s="1"/>
  <c r="BF50" i="14"/>
  <c r="BF34" i="14"/>
  <c r="BF26" i="14"/>
  <c r="H7" i="11" s="1"/>
  <c r="BF37" i="14"/>
  <c r="DW37" i="14" s="1"/>
  <c r="DN48" i="13"/>
  <c r="BF33" i="14"/>
  <c r="EF48" i="13"/>
  <c r="DN39" i="13"/>
  <c r="J43" i="11"/>
  <c r="BK23" i="14"/>
  <c r="BL23" i="14"/>
  <c r="DW61" i="14"/>
  <c r="H42" i="11"/>
  <c r="DW53" i="14"/>
  <c r="H34" i="11"/>
  <c r="DW45" i="14"/>
  <c r="H26" i="11"/>
  <c r="DW29" i="14"/>
  <c r="H10" i="11"/>
  <c r="DW50" i="14"/>
  <c r="H31" i="11"/>
  <c r="J8" i="11"/>
  <c r="F27" i="11"/>
  <c r="J37" i="11"/>
  <c r="BF30" i="14"/>
  <c r="BF54" i="14"/>
  <c r="DW33" i="14"/>
  <c r="H14" i="11"/>
  <c r="F35" i="11"/>
  <c r="EF34" i="13"/>
  <c r="J15" i="11"/>
  <c r="ED53" i="15"/>
  <c r="J34" i="11"/>
  <c r="DL53" i="15"/>
  <c r="F23" i="11"/>
  <c r="J27" i="11"/>
  <c r="J5" i="11"/>
  <c r="ED27" i="15"/>
  <c r="ED24" i="15"/>
  <c r="F18" i="11"/>
  <c r="F43" i="11"/>
  <c r="F14" i="11"/>
  <c r="N14" i="11" s="1"/>
  <c r="F11" i="11"/>
  <c r="ED61" i="15"/>
  <c r="J42" i="11"/>
  <c r="DL61" i="15"/>
  <c r="F31" i="11"/>
  <c r="F4" i="11"/>
  <c r="BK45" i="14"/>
  <c r="DL27" i="15"/>
  <c r="F26" i="11"/>
  <c r="F22" i="11"/>
  <c r="F8" i="11"/>
  <c r="F39" i="11"/>
  <c r="J36" i="11"/>
  <c r="BF46" i="14"/>
  <c r="DL24" i="15"/>
  <c r="F34" i="11"/>
  <c r="N34" i="11" s="1"/>
  <c r="F30" i="11"/>
  <c r="J39" i="11"/>
  <c r="J19" i="11"/>
  <c r="F36" i="11"/>
  <c r="F40" i="11"/>
  <c r="DW34" i="14"/>
  <c r="H15" i="11"/>
  <c r="F12" i="11"/>
  <c r="F42" i="11"/>
  <c r="F38" i="11"/>
  <c r="EF50" i="13"/>
  <c r="DN59" i="13"/>
  <c r="J13" i="11"/>
  <c r="J12" i="11"/>
  <c r="F16" i="11"/>
  <c r="BK61" i="14"/>
  <c r="BK34" i="14"/>
  <c r="BF57" i="14"/>
  <c r="BF49" i="14"/>
  <c r="BF41" i="14"/>
  <c r="BF62" i="14"/>
  <c r="BF42" i="14"/>
  <c r="F10" i="11"/>
  <c r="N10" i="11" s="1"/>
  <c r="J31" i="11"/>
  <c r="DN50" i="13"/>
  <c r="J21" i="11"/>
  <c r="ED29" i="15"/>
  <c r="J10" i="11"/>
  <c r="DL29" i="15"/>
  <c r="F20" i="11"/>
  <c r="J20" i="11"/>
  <c r="F24" i="11"/>
  <c r="ED45" i="15"/>
  <c r="J26" i="11"/>
  <c r="F15" i="11"/>
  <c r="BK57" i="14"/>
  <c r="BF24" i="14"/>
  <c r="BF38" i="14"/>
  <c r="J4" i="11"/>
  <c r="F5" i="11"/>
  <c r="J7" i="11"/>
  <c r="N7" i="11" s="1"/>
  <c r="J6" i="11"/>
  <c r="F19" i="11"/>
  <c r="J23" i="11"/>
  <c r="ED55" i="15"/>
  <c r="J29" i="11"/>
  <c r="ED37" i="15"/>
  <c r="J18" i="11"/>
  <c r="J11" i="11"/>
  <c r="F28" i="11"/>
  <c r="J28" i="11"/>
  <c r="F32" i="11"/>
  <c r="BE64" i="14"/>
  <c r="BR63" i="14" s="1"/>
  <c r="BF28" i="14"/>
  <c r="DL25" i="15"/>
  <c r="EF53" i="13"/>
  <c r="DN53" i="13"/>
  <c r="DN49" i="13"/>
  <c r="EF49" i="13"/>
  <c r="ED58" i="15"/>
  <c r="DL58" i="15"/>
  <c r="BF60" i="14"/>
  <c r="BF52" i="14"/>
  <c r="BF44" i="14"/>
  <c r="BF36" i="14"/>
  <c r="BF27" i="14"/>
  <c r="BF35" i="14"/>
  <c r="ED25" i="15"/>
  <c r="EF31" i="13"/>
  <c r="DN31" i="13"/>
  <c r="EF61" i="13"/>
  <c r="DN61" i="13"/>
  <c r="DN57" i="13"/>
  <c r="EF57" i="13"/>
  <c r="DL32" i="15"/>
  <c r="ED32" i="15"/>
  <c r="EF45" i="13"/>
  <c r="DN45" i="13"/>
  <c r="BK30" i="14"/>
  <c r="BF59" i="14"/>
  <c r="BF51" i="14"/>
  <c r="BF43" i="14"/>
  <c r="EF29" i="13"/>
  <c r="DN29" i="13"/>
  <c r="ED50" i="15"/>
  <c r="DL50" i="15"/>
  <c r="DL40" i="15"/>
  <c r="ED40" i="15"/>
  <c r="EF38" i="13"/>
  <c r="DN38" i="13"/>
  <c r="ED42" i="15"/>
  <c r="DL42" i="15"/>
  <c r="DL48" i="15"/>
  <c r="ED48" i="15"/>
  <c r="BF32" i="14"/>
  <c r="EF46" i="13"/>
  <c r="DN46" i="13"/>
  <c r="DL56" i="15"/>
  <c r="ED56" i="15"/>
  <c r="DN41" i="13"/>
  <c r="EF41" i="13"/>
  <c r="BF56" i="14"/>
  <c r="BF48" i="14"/>
  <c r="BF40" i="14"/>
  <c r="BF31" i="14"/>
  <c r="EF54" i="13"/>
  <c r="DN54" i="13"/>
  <c r="ED34" i="15"/>
  <c r="DL34" i="15"/>
  <c r="DN27" i="13"/>
  <c r="EF27" i="13"/>
  <c r="BF55" i="14"/>
  <c r="BF47" i="14"/>
  <c r="BF39" i="14"/>
  <c r="EF37" i="13"/>
  <c r="DN37" i="13"/>
  <c r="EF62" i="13"/>
  <c r="DN62" i="13"/>
  <c r="DN33" i="13"/>
  <c r="EF33" i="13"/>
  <c r="BV63" i="15"/>
  <c r="BP63" i="15"/>
  <c r="BK26" i="14"/>
  <c r="DW26" i="14"/>
  <c r="EF26" i="13"/>
  <c r="DN26" i="13"/>
  <c r="DN25" i="13"/>
  <c r="EF25" i="13"/>
  <c r="DW24" i="14"/>
  <c r="DL26" i="15"/>
  <c r="ED26" i="15"/>
  <c r="BW63" i="15"/>
  <c r="BF25" i="14"/>
  <c r="BW63" i="13"/>
  <c r="EF24" i="13"/>
  <c r="BL64" i="13"/>
  <c r="EG23" i="13" s="1"/>
  <c r="EH23" i="13" s="1"/>
  <c r="DN24" i="13"/>
  <c r="BL66" i="16"/>
  <c r="EG27" i="16"/>
  <c r="EH27" i="16" s="1"/>
  <c r="EG33" i="16"/>
  <c r="EH33" i="16" s="1"/>
  <c r="EG36" i="16"/>
  <c r="EH36" i="16" s="1"/>
  <c r="DS20" i="16"/>
  <c r="EG24" i="16"/>
  <c r="EH24" i="16" s="1"/>
  <c r="EG46" i="16"/>
  <c r="EH46" i="16" s="1"/>
  <c r="EG55" i="16"/>
  <c r="EH55" i="16" s="1"/>
  <c r="EG58" i="16"/>
  <c r="EH58" i="16" s="1"/>
  <c r="EG61" i="16"/>
  <c r="EH61" i="16" s="1"/>
  <c r="EG31" i="16"/>
  <c r="EH31" i="16" s="1"/>
  <c r="EG34" i="16"/>
  <c r="EH34" i="16" s="1"/>
  <c r="EG37" i="16"/>
  <c r="EH37" i="16" s="1"/>
  <c r="EG40" i="16"/>
  <c r="EH40" i="16" s="1"/>
  <c r="EG43" i="16"/>
  <c r="EH43" i="16" s="1"/>
  <c r="EG49" i="16"/>
  <c r="EH49" i="16" s="1"/>
  <c r="EG52" i="16"/>
  <c r="EH52" i="16" s="1"/>
  <c r="EG25" i="16"/>
  <c r="EH25" i="16" s="1"/>
  <c r="EG28" i="16"/>
  <c r="EH28" i="16" s="1"/>
  <c r="EG62" i="16"/>
  <c r="EH62" i="16" s="1"/>
  <c r="EG38" i="16"/>
  <c r="EH38" i="16" s="1"/>
  <c r="EG47" i="16"/>
  <c r="EH47" i="16" s="1"/>
  <c r="EG50" i="16"/>
  <c r="EH50" i="16" s="1"/>
  <c r="EG53" i="16"/>
  <c r="EH53" i="16" s="1"/>
  <c r="EG56" i="16"/>
  <c r="EH56" i="16" s="1"/>
  <c r="EG59" i="16"/>
  <c r="EH59" i="16" s="1"/>
  <c r="EG26" i="16"/>
  <c r="EH26" i="16" s="1"/>
  <c r="EG29" i="16"/>
  <c r="EH29" i="16" s="1"/>
  <c r="EG32" i="16"/>
  <c r="EH32" i="16" s="1"/>
  <c r="EG35" i="16"/>
  <c r="EH35" i="16" s="1"/>
  <c r="EG41" i="16"/>
  <c r="EH41" i="16" s="1"/>
  <c r="EG44" i="16"/>
  <c r="EH44" i="16" s="1"/>
  <c r="EG54" i="16"/>
  <c r="EH54" i="16" s="1"/>
  <c r="EG30" i="16"/>
  <c r="EH30" i="16" s="1"/>
  <c r="EG39" i="16"/>
  <c r="EH39" i="16" s="1"/>
  <c r="EG42" i="16"/>
  <c r="EH42" i="16" s="1"/>
  <c r="EG45" i="16"/>
  <c r="EH45" i="16" s="1"/>
  <c r="EG48" i="16"/>
  <c r="EH48" i="16" s="1"/>
  <c r="EG51" i="16"/>
  <c r="EH51" i="16" s="1"/>
  <c r="EG57" i="16"/>
  <c r="EH57" i="16" s="1"/>
  <c r="EG60" i="16"/>
  <c r="EH60" i="16" s="1"/>
  <c r="EG23" i="16"/>
  <c r="EH23" i="16" s="1"/>
  <c r="BV63" i="13"/>
  <c r="BS63" i="13"/>
  <c r="BG66" i="13"/>
  <c r="BU65" i="13" s="1"/>
  <c r="BU63" i="13"/>
  <c r="BK66" i="13"/>
  <c r="BY65" i="13" s="1"/>
  <c r="BY63" i="13"/>
  <c r="BC66" i="13"/>
  <c r="BQ65" i="13" s="1"/>
  <c r="DO23" i="13"/>
  <c r="EF23" i="13"/>
  <c r="DN23" i="13"/>
  <c r="BJ66" i="13"/>
  <c r="BX65" i="13" s="1"/>
  <c r="BX63" i="13"/>
  <c r="BU63" i="15"/>
  <c r="BR63" i="15"/>
  <c r="BE66" i="15"/>
  <c r="BR65" i="15" s="1"/>
  <c r="BG66" i="15"/>
  <c r="BT65" i="15" s="1"/>
  <c r="BT63" i="15"/>
  <c r="ED23" i="15"/>
  <c r="DL23" i="15"/>
  <c r="BK64" i="15"/>
  <c r="EE23" i="15" s="1"/>
  <c r="EF23" i="15" s="1"/>
  <c r="DM23" i="15"/>
  <c r="BM23" i="14"/>
  <c r="AZ64" i="14"/>
  <c r="BE66" i="14"/>
  <c r="BR65" i="14" s="1"/>
  <c r="BR23" i="14"/>
  <c r="AX64" i="14"/>
  <c r="BD64" i="14"/>
  <c r="BB64" i="14"/>
  <c r="BC64" i="14"/>
  <c r="BM26" i="14"/>
  <c r="BK24" i="14"/>
  <c r="BF23" i="14"/>
  <c r="I4" i="11" s="1"/>
  <c r="H18" i="11" l="1"/>
  <c r="N18" i="11" s="1"/>
  <c r="N42" i="11"/>
  <c r="H39" i="11"/>
  <c r="N39" i="11"/>
  <c r="N15" i="11"/>
  <c r="DW35" i="14"/>
  <c r="H16" i="11"/>
  <c r="DW41" i="14"/>
  <c r="H22" i="11"/>
  <c r="N22" i="11" s="1"/>
  <c r="H4" i="11"/>
  <c r="N4" i="11" s="1"/>
  <c r="DW39" i="14"/>
  <c r="H20" i="11"/>
  <c r="N20" i="11" s="1"/>
  <c r="DW43" i="14"/>
  <c r="H24" i="11"/>
  <c r="N24" i="11" s="1"/>
  <c r="DW27" i="14"/>
  <c r="H8" i="11"/>
  <c r="N8" i="11" s="1"/>
  <c r="DW49" i="14"/>
  <c r="H30" i="11"/>
  <c r="DW54" i="14"/>
  <c r="H35" i="11"/>
  <c r="DW47" i="14"/>
  <c r="H28" i="11"/>
  <c r="N28" i="11" s="1"/>
  <c r="DW31" i="14"/>
  <c r="H12" i="11"/>
  <c r="DW51" i="14"/>
  <c r="H32" i="11"/>
  <c r="N32" i="11" s="1"/>
  <c r="DW36" i="14"/>
  <c r="H17" i="11"/>
  <c r="N17" i="11" s="1"/>
  <c r="DW38" i="14"/>
  <c r="H19" i="11"/>
  <c r="N19" i="11" s="1"/>
  <c r="DW57" i="14"/>
  <c r="H38" i="11"/>
  <c r="N38" i="11"/>
  <c r="DW46" i="14"/>
  <c r="H27" i="11"/>
  <c r="N27" i="11" s="1"/>
  <c r="H6" i="11"/>
  <c r="N6" i="11" s="1"/>
  <c r="DW55" i="14"/>
  <c r="H36" i="11"/>
  <c r="N36" i="11" s="1"/>
  <c r="DW40" i="14"/>
  <c r="H21" i="11"/>
  <c r="N21" i="11" s="1"/>
  <c r="DW59" i="14"/>
  <c r="H40" i="11"/>
  <c r="N40" i="11" s="1"/>
  <c r="DW44" i="14"/>
  <c r="H25" i="11"/>
  <c r="N25" i="11" s="1"/>
  <c r="H5" i="11"/>
  <c r="N5" i="11" s="1"/>
  <c r="N26" i="11"/>
  <c r="DW30" i="14"/>
  <c r="H11" i="11"/>
  <c r="N11" i="11" s="1"/>
  <c r="DW48" i="14"/>
  <c r="H29" i="11"/>
  <c r="N29" i="11" s="1"/>
  <c r="N30" i="11"/>
  <c r="DW56" i="14"/>
  <c r="H37" i="11"/>
  <c r="N37" i="11" s="1"/>
  <c r="DW60" i="14"/>
  <c r="H41" i="11"/>
  <c r="N41" i="11" s="1"/>
  <c r="DW28" i="14"/>
  <c r="H9" i="11"/>
  <c r="N9" i="11" s="1"/>
  <c r="N16" i="11"/>
  <c r="N35" i="11"/>
  <c r="DW42" i="14"/>
  <c r="H23" i="11"/>
  <c r="N23" i="11" s="1"/>
  <c r="DW32" i="14"/>
  <c r="H13" i="11"/>
  <c r="N13" i="11" s="1"/>
  <c r="DW52" i="14"/>
  <c r="H33" i="11"/>
  <c r="N33" i="11" s="1"/>
  <c r="N12" i="11"/>
  <c r="DW62" i="14"/>
  <c r="H43" i="11"/>
  <c r="N43" i="11" s="1"/>
  <c r="N31" i="11"/>
  <c r="DW25" i="14"/>
  <c r="BF64" i="14"/>
  <c r="DX54" i="14" s="1"/>
  <c r="DY54" i="14" s="1"/>
  <c r="EN25" i="16"/>
  <c r="EO27" i="16" s="1"/>
  <c r="DS22" i="16" s="1"/>
  <c r="EG34" i="13"/>
  <c r="EH34" i="13" s="1"/>
  <c r="EG51" i="13"/>
  <c r="EH51" i="13" s="1"/>
  <c r="EG61" i="13"/>
  <c r="EH61" i="13" s="1"/>
  <c r="EG24" i="13"/>
  <c r="EH24" i="13" s="1"/>
  <c r="EG28" i="13"/>
  <c r="EH28" i="13" s="1"/>
  <c r="EG31" i="13"/>
  <c r="EH31" i="13" s="1"/>
  <c r="EG38" i="13"/>
  <c r="EH38" i="13" s="1"/>
  <c r="EG41" i="13"/>
  <c r="EH41" i="13" s="1"/>
  <c r="EG58" i="13"/>
  <c r="EH58" i="13" s="1"/>
  <c r="EG35" i="13"/>
  <c r="EH35" i="13" s="1"/>
  <c r="EG45" i="13"/>
  <c r="EH45" i="13" s="1"/>
  <c r="EG48" i="13"/>
  <c r="EH48" i="13" s="1"/>
  <c r="EG52" i="13"/>
  <c r="EH52" i="13" s="1"/>
  <c r="EG55" i="13"/>
  <c r="EH55" i="13" s="1"/>
  <c r="EG62" i="13"/>
  <c r="EH62" i="13" s="1"/>
  <c r="EG25" i="13"/>
  <c r="EH25" i="13" s="1"/>
  <c r="EG42" i="13"/>
  <c r="EH42" i="13" s="1"/>
  <c r="EG59" i="13"/>
  <c r="EH59" i="13" s="1"/>
  <c r="BL66" i="13"/>
  <c r="EG29" i="13"/>
  <c r="EH29" i="13" s="1"/>
  <c r="EG32" i="13"/>
  <c r="EH32" i="13" s="1"/>
  <c r="EG36" i="13"/>
  <c r="EH36" i="13" s="1"/>
  <c r="EG39" i="13"/>
  <c r="EH39" i="13" s="1"/>
  <c r="EG46" i="13"/>
  <c r="EH46" i="13" s="1"/>
  <c r="EG49" i="13"/>
  <c r="EH49" i="13" s="1"/>
  <c r="EG26" i="13"/>
  <c r="EH26" i="13" s="1"/>
  <c r="EG43" i="13"/>
  <c r="EH43" i="13" s="1"/>
  <c r="EG53" i="13"/>
  <c r="EH53" i="13" s="1"/>
  <c r="EG56" i="13"/>
  <c r="EH56" i="13" s="1"/>
  <c r="EG60" i="13"/>
  <c r="EH60" i="13" s="1"/>
  <c r="EG30" i="13"/>
  <c r="EH30" i="13" s="1"/>
  <c r="EG33" i="13"/>
  <c r="EH33" i="13" s="1"/>
  <c r="EG50" i="13"/>
  <c r="EH50" i="13" s="1"/>
  <c r="EG27" i="13"/>
  <c r="EH27" i="13" s="1"/>
  <c r="EG37" i="13"/>
  <c r="EH37" i="13" s="1"/>
  <c r="EG40" i="13"/>
  <c r="EH40" i="13" s="1"/>
  <c r="EG44" i="13"/>
  <c r="EH44" i="13" s="1"/>
  <c r="EG47" i="13"/>
  <c r="EH47" i="13" s="1"/>
  <c r="EG54" i="13"/>
  <c r="EH54" i="13" s="1"/>
  <c r="EG57" i="13"/>
  <c r="EH57" i="13" s="1"/>
  <c r="DS20" i="13"/>
  <c r="EE31" i="15"/>
  <c r="EF31" i="15" s="1"/>
  <c r="EE39" i="15"/>
  <c r="EF39" i="15" s="1"/>
  <c r="EE47" i="15"/>
  <c r="EF47" i="15" s="1"/>
  <c r="EE55" i="15"/>
  <c r="EF55" i="15" s="1"/>
  <c r="EE24" i="15"/>
  <c r="EF24" i="15" s="1"/>
  <c r="EE32" i="15"/>
  <c r="EF32" i="15" s="1"/>
  <c r="EE40" i="15"/>
  <c r="EF40" i="15" s="1"/>
  <c r="EE48" i="15"/>
  <c r="EF48" i="15" s="1"/>
  <c r="EE56" i="15"/>
  <c r="EF56" i="15" s="1"/>
  <c r="DQ20" i="15"/>
  <c r="EE25" i="15"/>
  <c r="EF25" i="15" s="1"/>
  <c r="EE33" i="15"/>
  <c r="EF33" i="15" s="1"/>
  <c r="EE41" i="15"/>
  <c r="EF41" i="15" s="1"/>
  <c r="EE49" i="15"/>
  <c r="EF49" i="15" s="1"/>
  <c r="EE57" i="15"/>
  <c r="EF57" i="15" s="1"/>
  <c r="EE26" i="15"/>
  <c r="EF26" i="15" s="1"/>
  <c r="EE34" i="15"/>
  <c r="EF34" i="15" s="1"/>
  <c r="EE42" i="15"/>
  <c r="EF42" i="15" s="1"/>
  <c r="EE50" i="15"/>
  <c r="EF50" i="15" s="1"/>
  <c r="EE58" i="15"/>
  <c r="EF58" i="15" s="1"/>
  <c r="BK66" i="15"/>
  <c r="EE27" i="15"/>
  <c r="EF27" i="15" s="1"/>
  <c r="EE35" i="15"/>
  <c r="EF35" i="15" s="1"/>
  <c r="EE43" i="15"/>
  <c r="EF43" i="15" s="1"/>
  <c r="EE51" i="15"/>
  <c r="EF51" i="15" s="1"/>
  <c r="EE59" i="15"/>
  <c r="EF59" i="15" s="1"/>
  <c r="EE28" i="15"/>
  <c r="EF28" i="15" s="1"/>
  <c r="EE36" i="15"/>
  <c r="EF36" i="15" s="1"/>
  <c r="EE44" i="15"/>
  <c r="EF44" i="15" s="1"/>
  <c r="EE52" i="15"/>
  <c r="EF52" i="15" s="1"/>
  <c r="EE60" i="15"/>
  <c r="EF60" i="15" s="1"/>
  <c r="EE29" i="15"/>
  <c r="EF29" i="15" s="1"/>
  <c r="EE37" i="15"/>
  <c r="EF37" i="15" s="1"/>
  <c r="EE45" i="15"/>
  <c r="EF45" i="15" s="1"/>
  <c r="EE53" i="15"/>
  <c r="EF53" i="15" s="1"/>
  <c r="EE61" i="15"/>
  <c r="EF61" i="15" s="1"/>
  <c r="EE30" i="15"/>
  <c r="EF30" i="15" s="1"/>
  <c r="EE38" i="15"/>
  <c r="EF38" i="15" s="1"/>
  <c r="EE46" i="15"/>
  <c r="EF46" i="15" s="1"/>
  <c r="EE54" i="15"/>
  <c r="EF54" i="15" s="1"/>
  <c r="EE62" i="15"/>
  <c r="EF62" i="15" s="1"/>
  <c r="BM63" i="14"/>
  <c r="AZ66" i="14"/>
  <c r="BM65" i="14" s="1"/>
  <c r="BQ63" i="14"/>
  <c r="BD66" i="14"/>
  <c r="BQ65" i="14" s="1"/>
  <c r="BP63" i="14"/>
  <c r="BC66" i="14"/>
  <c r="BP65" i="14" s="1"/>
  <c r="DW23" i="14"/>
  <c r="BO63" i="14"/>
  <c r="BB66" i="14"/>
  <c r="BO65" i="14" s="1"/>
  <c r="BK63" i="14"/>
  <c r="AX66" i="14"/>
  <c r="BK65" i="14" s="1"/>
  <c r="DX47" i="14" l="1"/>
  <c r="DY47" i="14" s="1"/>
  <c r="DX51" i="14"/>
  <c r="DY51" i="14" s="1"/>
  <c r="DX58" i="14"/>
  <c r="DY58" i="14" s="1"/>
  <c r="DX53" i="14"/>
  <c r="DY53" i="14" s="1"/>
  <c r="DX29" i="14"/>
  <c r="DY29" i="14" s="1"/>
  <c r="DX37" i="14"/>
  <c r="DY37" i="14" s="1"/>
  <c r="DX44" i="14"/>
  <c r="DY44" i="14" s="1"/>
  <c r="DX40" i="14"/>
  <c r="DY40" i="14" s="1"/>
  <c r="DX62" i="14"/>
  <c r="DY62" i="14" s="1"/>
  <c r="DX41" i="14"/>
  <c r="DY41" i="14" s="1"/>
  <c r="DX27" i="14"/>
  <c r="DY27" i="14" s="1"/>
  <c r="DX30" i="14"/>
  <c r="DY30" i="14" s="1"/>
  <c r="DX31" i="14"/>
  <c r="DY31" i="14" s="1"/>
  <c r="DX28" i="14"/>
  <c r="DY28" i="14" s="1"/>
  <c r="DX24" i="14"/>
  <c r="DY24" i="14" s="1"/>
  <c r="DX49" i="14"/>
  <c r="DY49" i="14" s="1"/>
  <c r="DX61" i="14"/>
  <c r="DY61" i="14" s="1"/>
  <c r="DX32" i="14"/>
  <c r="DY32" i="14" s="1"/>
  <c r="DX25" i="14"/>
  <c r="DY25" i="14" s="1"/>
  <c r="DX42" i="14"/>
  <c r="DY42" i="14" s="1"/>
  <c r="DX48" i="14"/>
  <c r="DY48" i="14" s="1"/>
  <c r="DX38" i="14"/>
  <c r="DY38" i="14" s="1"/>
  <c r="DX23" i="14"/>
  <c r="DY23" i="14" s="1"/>
  <c r="EE25" i="14" s="1"/>
  <c r="EF27" i="14" s="1"/>
  <c r="DJ22" i="14" s="1"/>
  <c r="DX52" i="14"/>
  <c r="DY52" i="14" s="1"/>
  <c r="DX26" i="14"/>
  <c r="DY26" i="14" s="1"/>
  <c r="DX35" i="14"/>
  <c r="DY35" i="14" s="1"/>
  <c r="BF66" i="14"/>
  <c r="DX59" i="14"/>
  <c r="DY59" i="14" s="1"/>
  <c r="DX46" i="14"/>
  <c r="DY46" i="14" s="1"/>
  <c r="DX55" i="14"/>
  <c r="DY55" i="14" s="1"/>
  <c r="DX60" i="14"/>
  <c r="DY60" i="14" s="1"/>
  <c r="DX50" i="14"/>
  <c r="DY50" i="14" s="1"/>
  <c r="DJ20" i="14"/>
  <c r="DX56" i="14"/>
  <c r="DY56" i="14" s="1"/>
  <c r="DX36" i="14"/>
  <c r="DY36" i="14" s="1"/>
  <c r="DX45" i="14"/>
  <c r="DY45" i="14" s="1"/>
  <c r="DX57" i="14"/>
  <c r="DY57" i="14" s="1"/>
  <c r="DX34" i="14"/>
  <c r="DY34" i="14" s="1"/>
  <c r="DX43" i="14"/>
  <c r="DY43" i="14" s="1"/>
  <c r="DX33" i="14"/>
  <c r="DY33" i="14" s="1"/>
  <c r="DX39" i="14"/>
  <c r="DY39" i="14" s="1"/>
  <c r="EL25" i="15"/>
  <c r="EM27" i="15" s="1"/>
  <c r="EN25" i="13"/>
  <c r="EO27" i="13" s="1"/>
  <c r="DS22" i="13" s="1"/>
  <c r="DP20" i="12"/>
  <c r="DK23" i="12"/>
  <c r="EC23" i="12"/>
  <c r="BC66" i="12"/>
  <c r="BQ65" i="12" s="1"/>
  <c r="BQ23" i="12"/>
  <c r="ED38" i="12" l="1"/>
  <c r="EE38" i="12" s="1"/>
  <c r="BQ63" i="12"/>
  <c r="ED41" i="12"/>
  <c r="EE41" i="12" s="1"/>
  <c r="ED44" i="12"/>
  <c r="EE44" i="12" s="1"/>
  <c r="ED46" i="12"/>
  <c r="EE46" i="12" s="1"/>
  <c r="ED45" i="12"/>
  <c r="EE45" i="12" s="1"/>
  <c r="ED57" i="12"/>
  <c r="EE57" i="12" s="1"/>
  <c r="ED40" i="12"/>
  <c r="EE40" i="12" s="1"/>
  <c r="ED37" i="12"/>
  <c r="EE37" i="12" s="1"/>
  <c r="ED48" i="12"/>
  <c r="EE48" i="12" s="1"/>
  <c r="ED42" i="12"/>
  <c r="EE42" i="12" s="1"/>
  <c r="ED60" i="12"/>
  <c r="EE60" i="12" s="1"/>
  <c r="ED47" i="12"/>
  <c r="EE47" i="12" s="1"/>
  <c r="ED33" i="12"/>
  <c r="EE33" i="12" s="1"/>
  <c r="ED51" i="12"/>
  <c r="EE51" i="12" s="1"/>
  <c r="ED50" i="12"/>
  <c r="EE50" i="12" s="1"/>
  <c r="ED30" i="12"/>
  <c r="EE30" i="12" s="1"/>
  <c r="ED54" i="12"/>
  <c r="EE54" i="12" s="1"/>
  <c r="ED61" i="12"/>
  <c r="EE61" i="12" s="1"/>
  <c r="ED35" i="12"/>
  <c r="EE35" i="12" s="1"/>
  <c r="ED52" i="12"/>
  <c r="EE52" i="12" s="1"/>
  <c r="ED24" i="12"/>
  <c r="EE24" i="12" s="1"/>
  <c r="ED43" i="12"/>
  <c r="EE43" i="12" s="1"/>
  <c r="ED34" i="12"/>
  <c r="EE34" i="12" s="1"/>
  <c r="ED55" i="12"/>
  <c r="EE55" i="12" s="1"/>
  <c r="ED53" i="12"/>
  <c r="EE53" i="12" s="1"/>
  <c r="ED31" i="12"/>
  <c r="EE31" i="12" s="1"/>
  <c r="ED62" i="12"/>
  <c r="EE62" i="12" s="1"/>
  <c r="ED36" i="12"/>
  <c r="EE36" i="12" s="1"/>
  <c r="ED28" i="12"/>
  <c r="EE28" i="12" s="1"/>
  <c r="ED58" i="12"/>
  <c r="EE58" i="12" s="1"/>
  <c r="ED26" i="12"/>
  <c r="EE26" i="12" s="1"/>
  <c r="ED49" i="12"/>
  <c r="EE49" i="12" s="1"/>
  <c r="ED56" i="12"/>
  <c r="EE56" i="12" s="1"/>
  <c r="ED27" i="12"/>
  <c r="EE27" i="12" s="1"/>
  <c r="ED25" i="12"/>
  <c r="EE25" i="12" s="1"/>
  <c r="BI66" i="12"/>
  <c r="ED32" i="12"/>
  <c r="EE32" i="12" s="1"/>
  <c r="ED59" i="12"/>
  <c r="EE59" i="12" s="1"/>
  <c r="ED39" i="12"/>
  <c r="EE39" i="12" s="1"/>
  <c r="ED23" i="12"/>
  <c r="EE23" i="12" s="1"/>
  <c r="ED29" i="12"/>
  <c r="EE29" i="12" s="1"/>
  <c r="EK25" i="12" l="1"/>
  <c r="EL27" i="12" s="1"/>
  <c r="DP22" i="12" s="1"/>
</calcChain>
</file>

<file path=xl/sharedStrings.xml><?xml version="1.0" encoding="utf-8"?>
<sst xmlns="http://schemas.openxmlformats.org/spreadsheetml/2006/main" count="1460" uniqueCount="385">
  <si>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</si>
  <si>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</si>
  <si>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</si>
  <si>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</si>
  <si>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</si>
  <si>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</si>
  <si>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</si>
  <si>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</si>
  <si>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</si>
  <si>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</si>
  <si>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</si>
  <si>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</si>
  <si>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</si>
  <si>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</si>
  <si>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</si>
  <si>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</si>
  <si>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</si>
  <si>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</si>
  <si>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</si>
  <si>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</si>
  <si>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</si>
  <si>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</si>
  <si>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</si>
  <si>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</si>
  <si>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</si>
  <si>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</si>
  <si>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</si>
  <si>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</si>
  <si>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</si>
  <si>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</si>
  <si>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</si>
  <si>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</si>
  <si>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外国語</t>
    <rPh sb="0" eb="3">
      <t>ガイコクゴ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</si>
  <si>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</si>
  <si>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</si>
  <si>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</si>
  <si>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</si>
  <si>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</si>
  <si>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</si>
  <si>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</si>
  <si>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</si>
  <si>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</si>
  <si>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</si>
  <si>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</si>
  <si>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</si>
  <si>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</si>
  <si>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</si>
  <si>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</si>
  <si>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</si>
  <si>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</si>
  <si>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</si>
  <si>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</si>
  <si>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</si>
  <si>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</si>
  <si>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</si>
  <si>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</si>
  <si>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</si>
  <si>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</si>
  <si>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</si>
  <si>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</si>
  <si>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</si>
  <si>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</si>
  <si>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</si>
  <si>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</si>
  <si>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</si>
  <si>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</si>
  <si>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</si>
  <si>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</si>
  <si>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</si>
  <si>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</si>
  <si>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</si>
  <si>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</si>
  <si>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</si>
  <si>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</si>
  <si>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</si>
  <si>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</si>
  <si>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</si>
  <si>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</si>
  <si>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</si>
  <si>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</si>
  <si>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</si>
  <si>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</si>
  <si>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</si>
  <si>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</si>
  <si>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</si>
  <si>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</si>
  <si>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</si>
  <si>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</si>
  <si>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</si>
  <si>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</si>
  <si>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</si>
  <si>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</si>
  <si>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</si>
  <si>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</si>
  <si>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</si>
  <si>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</si>
  <si>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</si>
  <si>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</si>
  <si>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</si>
  <si>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</si>
  <si>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</si>
  <si>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</si>
  <si>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</si>
  <si>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</si>
  <si>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</si>
  <si>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</si>
  <si>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</si>
  <si>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</si>
  <si>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</si>
  <si>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</si>
  <si>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</si>
  <si>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</si>
  <si>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</si>
  <si>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</si>
  <si>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</si>
  <si>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</si>
  <si>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</si>
  <si>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</si>
  <si>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</si>
  <si>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</si>
  <si>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</si>
  <si>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</si>
  <si>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</si>
  <si>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</si>
  <si>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</si>
  <si>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</si>
  <si>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</si>
  <si>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</si>
  <si>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</si>
  <si>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</si>
  <si>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</si>
  <si>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</si>
  <si>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</si>
  <si>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</si>
  <si>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</si>
  <si>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</si>
  <si>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</si>
  <si>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</si>
  <si>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</si>
  <si>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</si>
  <si>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</si>
  <si>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</si>
  <si>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</si>
  <si>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</si>
  <si>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</si>
  <si>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</si>
  <si>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</si>
  <si>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</si>
  <si>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</si>
  <si>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</si>
  <si>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</si>
  <si>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</si>
  <si>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</si>
  <si>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</si>
  <si>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</si>
  <si>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</si>
  <si>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</si>
  <si>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</si>
  <si>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</si>
  <si>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大
問
13</t>
    <rPh sb="0" eb="1">
      <t>オオ</t>
    </rPh>
    <rPh sb="2" eb="3">
      <t>モン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</si>
  <si>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</si>
  <si>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</si>
  <si>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</si>
  <si>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</si>
  <si>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</si>
  <si>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</si>
  <si>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</si>
  <si>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</si>
  <si>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教科〔理科〕</t>
    <rPh sb="4" eb="6">
      <t>リカ</t>
    </rPh>
    <phoneticPr fontId="1"/>
  </si>
  <si>
    <t>観点別・領域別・大問別正答率一覧表</t>
    <rPh sb="0" eb="2">
      <t>カンテン</t>
    </rPh>
    <rPh sb="2" eb="3">
      <t>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</si>
  <si>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>　　立　小学校</t>
    <rPh sb="2" eb="3">
      <t>リツ</t>
    </rPh>
    <rPh sb="4" eb="7">
      <t>ショウガッコウ</t>
    </rPh>
    <phoneticPr fontId="1"/>
  </si>
  <si>
    <t>　　年　組  担任</t>
    <rPh sb="2" eb="3">
      <t>ネン</t>
    </rPh>
    <rPh sb="4" eb="5">
      <t>クミ</t>
    </rPh>
    <phoneticPr fontId="1"/>
  </si>
  <si>
    <t>国土の様子</t>
    <rPh sb="0" eb="2">
      <t>コクド</t>
    </rPh>
    <rPh sb="3" eb="5">
      <t>ヨウス</t>
    </rPh>
    <phoneticPr fontId="1"/>
  </si>
  <si>
    <t>自然環境</t>
    <rPh sb="0" eb="4">
      <t>シゼンカンキョウ</t>
    </rPh>
    <phoneticPr fontId="1"/>
  </si>
  <si>
    <t>食料生産</t>
    <rPh sb="0" eb="2">
      <t>ショクリョウ</t>
    </rPh>
    <rPh sb="2" eb="4">
      <t>セイサン</t>
    </rPh>
    <phoneticPr fontId="1"/>
  </si>
  <si>
    <t>工業生産</t>
    <rPh sb="0" eb="4">
      <t>コウギョウセイサン</t>
    </rPh>
    <phoneticPr fontId="1"/>
  </si>
  <si>
    <t>産業と情報</t>
    <rPh sb="0" eb="2">
      <t>サンギョウ</t>
    </rPh>
    <rPh sb="3" eb="5">
      <t>ジョウホウ</t>
    </rPh>
    <phoneticPr fontId="1"/>
  </si>
  <si>
    <t>国
土
の
様
子</t>
    <rPh sb="0" eb="1">
      <t>クニ</t>
    </rPh>
    <rPh sb="2" eb="3">
      <t>ド</t>
    </rPh>
    <rPh sb="6" eb="7">
      <t>サマ</t>
    </rPh>
    <rPh sb="8" eb="9">
      <t>コ</t>
    </rPh>
    <phoneticPr fontId="1"/>
  </si>
  <si>
    <t>自
然
環
境</t>
    <rPh sb="0" eb="1">
      <t>ジ</t>
    </rPh>
    <rPh sb="2" eb="3">
      <t>ネン</t>
    </rPh>
    <rPh sb="4" eb="5">
      <t>タマキ</t>
    </rPh>
    <rPh sb="6" eb="7">
      <t>サカイ</t>
    </rPh>
    <phoneticPr fontId="1"/>
  </si>
  <si>
    <t>食
料
生
産</t>
    <rPh sb="0" eb="1">
      <t>ショク</t>
    </rPh>
    <rPh sb="2" eb="3">
      <t>リョウ</t>
    </rPh>
    <rPh sb="4" eb="5">
      <t>ナマ</t>
    </rPh>
    <rPh sb="6" eb="7">
      <t>サン</t>
    </rPh>
    <phoneticPr fontId="1"/>
  </si>
  <si>
    <t>工
業
生
産</t>
    <rPh sb="0" eb="1">
      <t>タクミ</t>
    </rPh>
    <rPh sb="2" eb="3">
      <t>ギョウ</t>
    </rPh>
    <rPh sb="4" eb="5">
      <t>ナマ</t>
    </rPh>
    <rPh sb="6" eb="7">
      <t>サン</t>
    </rPh>
    <phoneticPr fontId="1"/>
  </si>
  <si>
    <t>産
業
と
情
報</t>
    <rPh sb="0" eb="1">
      <t>サン</t>
    </rPh>
    <rPh sb="2" eb="3">
      <t>ギョウ</t>
    </rPh>
    <rPh sb="6" eb="7">
      <t>ジョウ</t>
    </rPh>
    <rPh sb="8" eb="9">
      <t>ホウ</t>
    </rPh>
    <phoneticPr fontId="1"/>
  </si>
  <si>
    <t>　教科〔社会〕</t>
    <rPh sb="4" eb="6">
      <t>シャカイ</t>
    </rPh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</si>
  <si>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</si>
  <si>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</si>
  <si>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</si>
  <si>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</si>
  <si>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</si>
  <si>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</si>
  <si>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</si>
  <si>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</si>
  <si>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</si>
  <si>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</si>
  <si>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</si>
  <si>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</si>
  <si>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</si>
  <si>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</si>
  <si>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</si>
  <si>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</si>
  <si>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</si>
  <si>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</si>
  <si>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</si>
  <si>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</si>
  <si>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</si>
  <si>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</si>
  <si>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</si>
  <si>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</si>
  <si>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</si>
  <si>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</si>
  <si>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</si>
  <si>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</si>
  <si>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</si>
  <si>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</si>
  <si>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</si>
  <si>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</si>
  <si>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小問別正答一覧表</t>
    <rPh sb="0" eb="3">
      <t>ショウモンベツ</t>
    </rPh>
    <rPh sb="3" eb="8">
      <t>セイトウイチランヒョウ</t>
    </rPh>
    <phoneticPr fontId="1"/>
  </si>
  <si>
    <t>聞
く
こ
と</t>
    <rPh sb="0" eb="1">
      <t>キ</t>
    </rPh>
    <phoneticPr fontId="1"/>
  </si>
  <si>
    <t>読むこと</t>
    <rPh sb="0" eb="1">
      <t>ヨ</t>
    </rPh>
    <phoneticPr fontId="1"/>
  </si>
  <si>
    <t xml:space="preserve">話
す
</t>
    <rPh sb="0" eb="1">
      <t>ハナ</t>
    </rPh>
    <phoneticPr fontId="1"/>
  </si>
  <si>
    <t xml:space="preserve">話
す
</t>
    <rPh sb="0" eb="1">
      <t>ハナ</t>
    </rPh>
    <phoneticPr fontId="1"/>
  </si>
  <si>
    <t>書くこと</t>
    <rPh sb="0" eb="1">
      <t>カ</t>
    </rPh>
    <phoneticPr fontId="1"/>
  </si>
  <si>
    <t>　教科〔外国語〕</t>
    <rPh sb="4" eb="7">
      <t>ガイコクゴ</t>
    </rPh>
    <phoneticPr fontId="1"/>
  </si>
  <si>
    <t>(暫定版)</t>
    <rPh sb="1" eb="4">
      <t>ザンテイバン</t>
    </rPh>
    <phoneticPr fontId="1"/>
  </si>
  <si>
    <t>観点別・領域別正答率一覧表</t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</si>
  <si>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</si>
  <si>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</si>
  <si>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1">
      <t>ダイモン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</si>
  <si>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</si>
  <si>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</si>
  <si>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</si>
  <si>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</si>
  <si>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</si>
  <si>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</si>
  <si>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</si>
  <si>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</si>
  <si>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</si>
  <si>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</si>
  <si>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</si>
  <si>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</si>
  <si>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</si>
  <si>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</si>
  <si>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</si>
  <si>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</si>
  <si>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</si>
  <si>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</si>
  <si>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</si>
  <si>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</si>
  <si>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</si>
  <si>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</si>
  <si>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</si>
  <si>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</si>
  <si>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</si>
  <si>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</si>
  <si>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</si>
  <si>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</si>
  <si>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</si>
  <si>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読
む
こ
と</t>
    <rPh sb="0" eb="1">
      <t>ヨ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</si>
  <si>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</si>
  <si>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（暫定版）</t>
    <rPh sb="1" eb="4">
      <t>ザンテイバン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</si>
  <si>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</si>
  <si>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</si>
  <si>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</si>
  <si>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</si>
  <si>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</si>
  <si>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</si>
  <si>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</si>
  <si>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ａ</t>
    <phoneticPr fontId="1"/>
  </si>
  <si>
    <t>ｂ</t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</si>
  <si>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</si>
  <si>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</si>
  <si>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</si>
  <si>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</si>
  <si>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</si>
  <si>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</si>
  <si>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</si>
  <si>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</si>
  <si>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</si>
  <si>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</si>
  <si>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</si>
  <si>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</si>
  <si>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
問
12</t>
    <rPh sb="0" eb="1">
      <t>オオ</t>
    </rPh>
    <rPh sb="2" eb="3">
      <t>モン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</si>
  <si>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</si>
  <si>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</si>
  <si>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</si>
  <si>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５年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</si>
  <si>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</si>
  <si>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</si>
  <si>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</si>
  <si>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</si>
  <si>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</si>
  <si>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</si>
  <si>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</si>
  <si>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</si>
  <si>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</si>
  <si>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</si>
  <si>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</si>
  <si>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</si>
  <si>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Ⅲ・５</t>
  </si>
  <si>
    <t>Ⅱ・４</t>
  </si>
  <si>
    <t>Ⅱ・３</t>
  </si>
  <si>
    <t>Ⅱ・５</t>
  </si>
  <si>
    <t>Ⅱ・２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</si>
  <si>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</si>
  <si>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</si>
  <si>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</si>
  <si>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</si>
  <si>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</si>
  <si>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</si>
  <si>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</si>
  <si>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</si>
  <si>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Ⅲ・１</t>
  </si>
  <si>
    <t>ⅡⅡⅡ</t>
  </si>
  <si>
    <t>（B)</t>
    <phoneticPr fontId="1"/>
  </si>
  <si>
    <t>（C)</t>
    <phoneticPr fontId="1"/>
  </si>
  <si>
    <t>（D)</t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</si>
  <si>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</si>
  <si>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2" eb="24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8" eb="89">
      <t>ラン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</si>
  <si>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・①、②…は問題番号。Ⅱ、Ⅲは観点。１､２､３､４は領域を表します。　・正答が順不同の問題は、領域番号下の空欄に正答を記入してから入力</t>
    <rPh sb="23" eb="25">
      <t>クウラン</t>
    </rPh>
    <rPh sb="66" eb="68">
      <t>セイトウ</t>
    </rPh>
    <rPh sb="69" eb="72">
      <t>ジュンフドウ</t>
    </rPh>
    <rPh sb="73" eb="75">
      <t>モンダイ</t>
    </rPh>
    <rPh sb="77" eb="82">
      <t>リョウイキバンゴウシタ</t>
    </rPh>
    <rPh sb="83" eb="85">
      <t>クウラン</t>
    </rPh>
    <rPh sb="86" eb="88">
      <t>セイトウ</t>
    </rPh>
    <rPh sb="89" eb="91">
      <t>キニュウ</t>
    </rPh>
    <rPh sb="95" eb="97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</si>
  <si>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</si>
  <si>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c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</si>
  <si>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</si>
  <si>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</si>
  <si>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</si>
  <si>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</si>
  <si>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</si>
  <si>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</si>
  <si>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</si>
  <si>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</si>
  <si>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</si>
  <si>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</si>
  <si>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</si>
  <si>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</si>
  <si>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</si>
  <si>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</si>
  <si>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</si>
  <si>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</si>
  <si>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</si>
  <si>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</si>
  <si>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</si>
  <si>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</si>
  <si>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</si>
  <si>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</si>
  <si>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</si>
  <si>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</si>
  <si>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</si>
  <si>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</si>
  <si>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</si>
  <si>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</si>
  <si>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</si>
  <si>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外
国
語</t>
    <rPh sb="0" eb="1">
      <t>ソト</t>
    </rPh>
    <rPh sb="2" eb="3">
      <t>コク</t>
    </rPh>
    <rPh sb="4" eb="5">
      <t>ゴ</t>
    </rPh>
    <phoneticPr fontId="1"/>
  </si>
  <si>
    <t>０～２</t>
    <phoneticPr fontId="1"/>
  </si>
  <si>
    <t>４～８</t>
    <phoneticPr fontId="1"/>
  </si>
  <si>
    <t>4～8</t>
    <phoneticPr fontId="1"/>
  </si>
  <si>
    <t>０～35</t>
    <phoneticPr fontId="1"/>
  </si>
  <si>
    <t>０～11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</si>
  <si>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</si>
  <si>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</si>
  <si>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（第５学年）</t>
    <rPh sb="1" eb="2">
      <t>ダイ</t>
    </rPh>
    <rPh sb="3" eb="5">
      <t>ガクネン</t>
    </rPh>
    <phoneticPr fontId="1"/>
  </si>
  <si>
    <t>18～31</t>
    <phoneticPr fontId="1"/>
  </si>
  <si>
    <t>20～43</t>
    <phoneticPr fontId="1"/>
  </si>
  <si>
    <t>０～17</t>
    <phoneticPr fontId="1"/>
  </si>
  <si>
    <t>32～40</t>
    <phoneticPr fontId="1"/>
  </si>
  <si>
    <t>44～60</t>
    <phoneticPr fontId="1"/>
  </si>
  <si>
    <t>０～19</t>
    <phoneticPr fontId="1"/>
  </si>
  <si>
    <t>36～61</t>
    <phoneticPr fontId="1"/>
  </si>
  <si>
    <t>14～25</t>
    <phoneticPr fontId="1"/>
  </si>
  <si>
    <t>０～13</t>
    <phoneticPr fontId="1"/>
  </si>
  <si>
    <t>62～70</t>
    <phoneticPr fontId="1"/>
  </si>
  <si>
    <t>26～30</t>
    <phoneticPr fontId="1"/>
  </si>
  <si>
    <t>25～53</t>
    <phoneticPr fontId="1"/>
  </si>
  <si>
    <t>０～24</t>
    <phoneticPr fontId="1"/>
  </si>
  <si>
    <t>54～70</t>
    <phoneticPr fontId="1"/>
  </si>
  <si>
    <t>17～30</t>
    <phoneticPr fontId="1"/>
  </si>
  <si>
    <t>38～57</t>
    <phoneticPr fontId="1"/>
  </si>
  <si>
    <t>12～23</t>
    <phoneticPr fontId="1"/>
  </si>
  <si>
    <t>０～37</t>
    <phoneticPr fontId="1"/>
  </si>
  <si>
    <t>58～70</t>
    <phoneticPr fontId="1"/>
  </si>
  <si>
    <t>24～30</t>
    <phoneticPr fontId="1"/>
  </si>
  <si>
    <t>38～63</t>
    <phoneticPr fontId="1"/>
  </si>
  <si>
    <t>20～27</t>
    <phoneticPr fontId="1"/>
  </si>
  <si>
    <t>64～70</t>
    <phoneticPr fontId="1"/>
  </si>
  <si>
    <t>28～30</t>
    <phoneticPr fontId="1"/>
  </si>
  <si>
    <t>２～16</t>
    <phoneticPr fontId="1"/>
  </si>
  <si>
    <t>０～１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</si>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</sst>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67">
    <xf numFmtId="0" fontId="0" fillId="0" borderId="0" xfId="0">
      <alignment vertical="center"/>
    </xf>
    <xf numFmtId="0" fontId="0" fillId="0" borderId="20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10" fillId="0" borderId="45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7" xfId="0" applyFont="1" applyBorder="1">
      <alignment vertical="center"/>
    </xf>
    <xf numFmtId="0" fontId="2" fillId="0" borderId="37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20" fillId="0" borderId="63" xfId="0" applyFont="1" applyBorder="1" applyAlignment="1">
      <alignment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8" xfId="0" applyNumberFormat="1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176" fontId="19" fillId="0" borderId="80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178" fontId="19" fillId="0" borderId="7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76" fontId="19" fillId="2" borderId="15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8" fontId="19" fillId="2" borderId="52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1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78" fontId="19" fillId="2" borderId="48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80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9" fontId="2" fillId="0" borderId="13" xfId="0" applyNumberFormat="1" applyFont="1" applyBorder="1" applyAlignment="1">
      <alignment horizontal="right" vertical="center"/>
    </xf>
    <xf numFmtId="0" fontId="2" fillId="0" borderId="108" xfId="0" applyFont="1" applyBorder="1">
      <alignment vertical="center"/>
    </xf>
    <xf numFmtId="178" fontId="2" fillId="0" borderId="14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108" xfId="0" applyNumberFormat="1" applyFont="1" applyBorder="1" applyAlignment="1">
      <alignment horizontal="center" vertical="center" shrinkToFit="1"/>
    </xf>
    <xf numFmtId="177" fontId="2" fillId="0" borderId="43" xfId="0" applyNumberFormat="1" applyFont="1" applyBorder="1" applyAlignment="1">
      <alignment horizontal="center" vertical="center" shrinkToFit="1"/>
    </xf>
    <xf numFmtId="177" fontId="2" fillId="0" borderId="113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3" xfId="0" applyNumberFormat="1" applyFont="1" applyBorder="1" applyAlignment="1">
      <alignment horizontal="right" vertical="center"/>
    </xf>
    <xf numFmtId="0" fontId="6" fillId="0" borderId="101" xfId="0" applyFont="1" applyBorder="1">
      <alignment vertical="center"/>
    </xf>
    <xf numFmtId="179" fontId="2" fillId="0" borderId="111" xfId="0" applyNumberFormat="1" applyFont="1" applyBorder="1" applyAlignment="1">
      <alignment horizontal="center" vertical="center" shrinkToFit="1"/>
    </xf>
    <xf numFmtId="179" fontId="2" fillId="0" borderId="116" xfId="0" applyNumberFormat="1" applyFont="1" applyBorder="1" applyAlignment="1">
      <alignment horizontal="center" vertical="center" shrinkToFit="1"/>
    </xf>
    <xf numFmtId="179" fontId="2" fillId="0" borderId="112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181" fontId="2" fillId="0" borderId="102" xfId="0" applyNumberFormat="1" applyFont="1" applyBorder="1" applyAlignment="1">
      <alignment horizontal="center" vertical="center" shrinkToFit="1"/>
    </xf>
    <xf numFmtId="181" fontId="2" fillId="0" borderId="117" xfId="0" applyNumberFormat="1" applyFont="1" applyBorder="1" applyAlignment="1">
      <alignment horizontal="center" vertical="center" shrinkToFit="1"/>
    </xf>
    <xf numFmtId="181" fontId="2" fillId="0" borderId="10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0" fontId="2" fillId="0" borderId="111" xfId="0" applyNumberFormat="1" applyFont="1" applyBorder="1" applyAlignment="1">
      <alignment horizontal="center" vertical="center" shrinkToFit="1"/>
    </xf>
    <xf numFmtId="180" fontId="2" fillId="0" borderId="116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1" fontId="2" fillId="0" borderId="113" xfId="0" applyNumberFormat="1" applyFont="1" applyBorder="1" applyAlignment="1">
      <alignment horizontal="center" vertical="center" shrinkToFit="1"/>
    </xf>
    <xf numFmtId="181" fontId="2" fillId="0" borderId="100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181" fontId="2" fillId="0" borderId="101" xfId="0" applyNumberFormat="1" applyFont="1" applyBorder="1" applyAlignment="1">
      <alignment horizontal="center" vertical="center" shrinkToFit="1"/>
    </xf>
    <xf numFmtId="181" fontId="2" fillId="0" borderId="111" xfId="0" applyNumberFormat="1" applyFont="1" applyBorder="1" applyAlignment="1">
      <alignment horizontal="center" vertical="center" shrinkToFit="1"/>
    </xf>
    <xf numFmtId="0" fontId="7" fillId="0" borderId="37" xfId="0" applyFont="1" applyBorder="1">
      <alignment vertical="center"/>
    </xf>
    <xf numFmtId="179" fontId="6" fillId="0" borderId="37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7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1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0" fillId="0" borderId="45" xfId="0" applyFont="1" applyBorder="1" applyAlignment="1">
      <alignment horizontal="center" vertical="top" wrapText="1"/>
    </xf>
    <xf numFmtId="0" fontId="20" fillId="0" borderId="119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9" fillId="0" borderId="122" xfId="0" applyFont="1" applyBorder="1" applyAlignment="1">
      <alignment horizontal="center"/>
    </xf>
    <xf numFmtId="0" fontId="19" fillId="0" borderId="11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123" xfId="0" applyFont="1" applyBorder="1">
      <alignment vertical="center"/>
    </xf>
    <xf numFmtId="178" fontId="19" fillId="0" borderId="120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" fillId="0" borderId="124" xfId="0" applyFont="1" applyBorder="1" applyAlignment="1">
      <alignment horizontal="center" vertical="center" shrinkToFit="1"/>
    </xf>
    <xf numFmtId="177" fontId="2" fillId="0" borderId="125" xfId="0" applyNumberFormat="1" applyFont="1" applyBorder="1" applyAlignment="1">
      <alignment horizontal="center" vertical="center" shrinkToFit="1"/>
    </xf>
    <xf numFmtId="177" fontId="2" fillId="0" borderId="119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81" fontId="2" fillId="0" borderId="126" xfId="0" applyNumberFormat="1" applyFont="1" applyBorder="1" applyAlignment="1">
      <alignment horizontal="center" vertical="center" shrinkToFit="1"/>
    </xf>
    <xf numFmtId="181" fontId="2" fillId="0" borderId="119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/>
    <xf numFmtId="0" fontId="19" fillId="0" borderId="40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 shrinkToFit="1"/>
    </xf>
    <xf numFmtId="176" fontId="19" fillId="2" borderId="16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63" xfId="0" applyFont="1" applyBorder="1" applyAlignment="1">
      <alignment horizontal="center" vertical="top" wrapTex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27" xfId="0" applyNumberFormat="1" applyFont="1" applyBorder="1" applyAlignment="1">
      <alignment horizontal="center" vertical="center" shrinkToFit="1"/>
    </xf>
    <xf numFmtId="181" fontId="2" fillId="0" borderId="127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179" fontId="4" fillId="0" borderId="80" xfId="0" applyNumberFormat="1" applyFont="1" applyBorder="1" applyAlignment="1">
      <alignment horizontal="center" vertical="center"/>
    </xf>
    <xf numFmtId="179" fontId="4" fillId="0" borderId="129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88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69" xfId="0" applyNumberFormat="1" applyFont="1" applyFill="1" applyBorder="1" applyAlignment="1">
      <alignment horizontal="center" vertical="center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120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8" fontId="19" fillId="2" borderId="7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14" xfId="0" applyNumberFormat="1" applyFont="1" applyFill="1" applyBorder="1" applyAlignment="1">
      <alignment horizontal="center" vertical="center"/>
    </xf>
    <xf numFmtId="0" fontId="20" fillId="0" borderId="69" xfId="0" applyFont="1" applyBorder="1" applyAlignment="1">
      <alignment vertical="top"/>
    </xf>
    <xf numFmtId="0" fontId="20" fillId="0" borderId="143" xfId="0" applyFont="1" applyBorder="1" applyAlignment="1">
      <alignment horizontal="center" vertical="top"/>
    </xf>
    <xf numFmtId="0" fontId="20" fillId="0" borderId="70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19" fillId="0" borderId="14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7" fillId="0" borderId="145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shrinkToFit="1"/>
    </xf>
    <xf numFmtId="0" fontId="27" fillId="0" borderId="147" xfId="0" applyFont="1" applyBorder="1" applyAlignment="1">
      <alignment horizontal="center" vertical="center" shrinkToFit="1"/>
    </xf>
    <xf numFmtId="0" fontId="27" fillId="2" borderId="74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2" borderId="144" xfId="0" applyFont="1" applyFill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2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83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178" fontId="2" fillId="0" borderId="82" xfId="0" applyNumberFormat="1" applyFont="1" applyBorder="1" applyAlignment="1">
      <alignment horizontal="center" vertical="center" shrinkToFit="1"/>
    </xf>
    <xf numFmtId="178" fontId="2" fillId="0" borderId="149" xfId="0" applyNumberFormat="1" applyFont="1" applyBorder="1" applyAlignment="1">
      <alignment horizontal="center" vertical="center" shrinkToFit="1"/>
    </xf>
    <xf numFmtId="178" fontId="2" fillId="0" borderId="83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top"/>
    </xf>
    <xf numFmtId="0" fontId="19" fillId="0" borderId="65" xfId="0" applyFont="1" applyBorder="1" applyAlignment="1">
      <alignment horizontal="center"/>
    </xf>
    <xf numFmtId="0" fontId="27" fillId="0" borderId="153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0" fontId="20" fillId="0" borderId="143" xfId="0" applyFont="1" applyBorder="1" applyAlignment="1">
      <alignment vertical="top"/>
    </xf>
    <xf numFmtId="0" fontId="0" fillId="0" borderId="71" xfId="0" applyBorder="1">
      <alignment vertical="center"/>
    </xf>
    <xf numFmtId="0" fontId="20" fillId="0" borderId="73" xfId="0" applyFont="1" applyBorder="1" applyAlignment="1">
      <alignment vertical="top"/>
    </xf>
    <xf numFmtId="0" fontId="19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178" fontId="2" fillId="0" borderId="48" xfId="0" applyNumberFormat="1" applyFont="1" applyBorder="1" applyAlignment="1">
      <alignment horizontal="center" vertical="center" shrinkToFit="1"/>
    </xf>
    <xf numFmtId="0" fontId="20" fillId="0" borderId="70" xfId="0" applyFont="1" applyBorder="1" applyAlignment="1">
      <alignment vertical="top"/>
    </xf>
    <xf numFmtId="0" fontId="20" fillId="0" borderId="71" xfId="0" applyFont="1" applyBorder="1" applyAlignment="1">
      <alignment vertical="top"/>
    </xf>
    <xf numFmtId="181" fontId="2" fillId="0" borderId="39" xfId="0" applyNumberFormat="1" applyFont="1" applyBorder="1" applyAlignment="1">
      <alignment horizontal="center" vertical="center" shrinkToFit="1"/>
    </xf>
    <xf numFmtId="181" fontId="2" fillId="0" borderId="28" xfId="0" applyNumberFormat="1" applyFont="1" applyBorder="1" applyAlignment="1">
      <alignment horizontal="center" vertical="center" shrinkToFit="1"/>
    </xf>
    <xf numFmtId="181" fontId="2" fillId="0" borderId="29" xfId="0" applyNumberFormat="1" applyFont="1" applyBorder="1" applyAlignment="1">
      <alignment horizontal="center" vertical="center" shrinkToFit="1"/>
    </xf>
    <xf numFmtId="180" fontId="4" fillId="0" borderId="19" xfId="0" applyNumberFormat="1" applyFont="1" applyBorder="1" applyAlignment="1">
      <alignment horizontal="center" vertical="center" shrinkToFit="1"/>
    </xf>
    <xf numFmtId="180" fontId="4" fillId="0" borderId="130" xfId="0" applyNumberFormat="1" applyFont="1" applyBorder="1" applyAlignment="1">
      <alignment horizontal="center" vertical="center" shrinkToFit="1"/>
    </xf>
    <xf numFmtId="0" fontId="20" fillId="0" borderId="120" xfId="0" applyFont="1" applyBorder="1" applyAlignment="1">
      <alignment horizontal="center" vertical="top"/>
    </xf>
    <xf numFmtId="0" fontId="19" fillId="0" borderId="66" xfId="0" applyFont="1" applyBorder="1" applyAlignment="1">
      <alignment horizontal="center"/>
    </xf>
    <xf numFmtId="0" fontId="27" fillId="0" borderId="162" xfId="0" applyFont="1" applyBorder="1" applyAlignment="1">
      <alignment horizontal="center" vertical="center" shrinkToFit="1"/>
    </xf>
    <xf numFmtId="0" fontId="27" fillId="2" borderId="121" xfId="0" applyFont="1" applyFill="1" applyBorder="1" applyAlignment="1">
      <alignment horizontal="center" vertical="center" shrinkToFit="1"/>
    </xf>
    <xf numFmtId="0" fontId="27" fillId="0" borderId="121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122" xfId="0" applyFont="1" applyFill="1" applyBorder="1" applyAlignment="1">
      <alignment horizontal="center" vertical="center" shrinkToFit="1"/>
    </xf>
    <xf numFmtId="0" fontId="0" fillId="0" borderId="143" xfId="0" applyBorder="1">
      <alignment vertical="center"/>
    </xf>
    <xf numFmtId="0" fontId="2" fillId="0" borderId="163" xfId="0" applyFont="1" applyBorder="1" applyAlignment="1">
      <alignment horizontal="center" vertical="center" shrinkToFit="1"/>
    </xf>
    <xf numFmtId="0" fontId="2" fillId="0" borderId="164" xfId="0" applyFont="1" applyBorder="1" applyAlignment="1">
      <alignment horizontal="center" vertical="center" shrinkToFit="1"/>
    </xf>
    <xf numFmtId="0" fontId="2" fillId="0" borderId="16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4" fillId="0" borderId="145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76" fontId="4" fillId="0" borderId="52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14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9" fillId="0" borderId="119" xfId="0" applyFont="1" applyBorder="1">
      <alignment vertical="center"/>
    </xf>
    <xf numFmtId="0" fontId="19" fillId="2" borderId="16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shrinkToFit="1"/>
    </xf>
    <xf numFmtId="176" fontId="19" fillId="2" borderId="9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88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left" vertical="center"/>
    </xf>
    <xf numFmtId="177" fontId="2" fillId="0" borderId="39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38" xfId="0" applyNumberFormat="1" applyFont="1" applyBorder="1" applyAlignment="1">
      <alignment horizontal="center" vertical="center" shrinkToFit="1"/>
    </xf>
    <xf numFmtId="181" fontId="2" fillId="0" borderId="128" xfId="0" applyNumberFormat="1" applyFont="1" applyBorder="1" applyAlignment="1">
      <alignment horizontal="center" vertical="center" shrinkToFit="1"/>
    </xf>
    <xf numFmtId="181" fontId="2" fillId="0" borderId="129" xfId="0" applyNumberFormat="1" applyFont="1" applyBorder="1" applyAlignment="1">
      <alignment horizontal="center" vertical="center" shrinkToFit="1"/>
    </xf>
    <xf numFmtId="181" fontId="2" fillId="0" borderId="130" xfId="0" applyNumberFormat="1" applyFont="1" applyBorder="1" applyAlignment="1">
      <alignment horizontal="center" vertical="center" shrinkToFit="1"/>
    </xf>
    <xf numFmtId="0" fontId="19" fillId="2" borderId="90" xfId="0" applyFont="1" applyFill="1" applyBorder="1" applyAlignment="1">
      <alignment horizontal="center" vertical="center" shrinkToFit="1"/>
    </xf>
    <xf numFmtId="0" fontId="2" fillId="0" borderId="162" xfId="0" applyFont="1" applyBorder="1" applyAlignment="1">
      <alignment horizontal="center" vertical="center" shrinkToFit="1"/>
    </xf>
    <xf numFmtId="178" fontId="2" fillId="0" borderId="122" xfId="0" applyNumberFormat="1" applyFont="1" applyBorder="1" applyAlignment="1">
      <alignment horizontal="center" vertical="center" shrinkToFit="1"/>
    </xf>
    <xf numFmtId="178" fontId="2" fillId="0" borderId="65" xfId="0" applyNumberFormat="1" applyFont="1" applyBorder="1" applyAlignment="1">
      <alignment horizontal="center" vertical="center" shrinkToFit="1"/>
    </xf>
    <xf numFmtId="178" fontId="2" fillId="0" borderId="144" xfId="0" applyNumberFormat="1" applyFont="1" applyBorder="1" applyAlignment="1">
      <alignment horizontal="center" vertical="center" shrinkToFit="1"/>
    </xf>
    <xf numFmtId="178" fontId="2" fillId="0" borderId="66" xfId="0" applyNumberFormat="1" applyFont="1" applyBorder="1" applyAlignment="1">
      <alignment horizontal="center" vertical="center" shrinkToFit="1"/>
    </xf>
    <xf numFmtId="178" fontId="19" fillId="0" borderId="5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top"/>
    </xf>
    <xf numFmtId="0" fontId="19" fillId="0" borderId="67" xfId="0" applyFont="1" applyBorder="1" applyAlignment="1">
      <alignment horizontal="center"/>
    </xf>
    <xf numFmtId="0" fontId="27" fillId="0" borderId="171" xfId="0" applyFont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71" xfId="0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top"/>
    </xf>
    <xf numFmtId="0" fontId="20" fillId="0" borderId="73" xfId="0" applyFont="1" applyBorder="1" applyAlignment="1">
      <alignment horizontal="center" vertical="top"/>
    </xf>
    <xf numFmtId="0" fontId="20" fillId="0" borderId="72" xfId="0" applyFont="1" applyBorder="1" applyAlignment="1">
      <alignment vertical="top"/>
    </xf>
    <xf numFmtId="181" fontId="6" fillId="0" borderId="1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0" fillId="0" borderId="180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20" fillId="0" borderId="120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176" fontId="19" fillId="0" borderId="119" xfId="0" applyNumberFormat="1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177" fontId="2" fillId="0" borderId="90" xfId="0" applyNumberFormat="1" applyFont="1" applyBorder="1" applyAlignment="1">
      <alignment horizontal="center" vertical="center" shrinkToFit="1"/>
    </xf>
    <xf numFmtId="181" fontId="6" fillId="0" borderId="113" xfId="0" applyNumberFormat="1" applyFont="1" applyBorder="1" applyAlignment="1">
      <alignment horizontal="right" vertical="center"/>
    </xf>
    <xf numFmtId="181" fontId="2" fillId="0" borderId="115" xfId="0" applyNumberFormat="1" applyFont="1" applyBorder="1" applyAlignment="1">
      <alignment horizontal="center" vertical="center" shrinkToFit="1"/>
    </xf>
    <xf numFmtId="0" fontId="0" fillId="0" borderId="143" xfId="0" applyBorder="1" applyAlignment="1">
      <alignment horizontal="center" vertical="center"/>
    </xf>
    <xf numFmtId="0" fontId="27" fillId="0" borderId="71" xfId="0" applyFont="1" applyBorder="1" applyAlignment="1">
      <alignment horizontal="center" vertical="center" shrinkToFit="1"/>
    </xf>
    <xf numFmtId="0" fontId="27" fillId="0" borderId="143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177" fontId="2" fillId="0" borderId="185" xfId="0" applyNumberFormat="1" applyFont="1" applyBorder="1" applyAlignment="1">
      <alignment horizontal="center" vertical="center" shrinkToFit="1"/>
    </xf>
    <xf numFmtId="177" fontId="2" fillId="0" borderId="186" xfId="0" applyNumberFormat="1" applyFont="1" applyBorder="1" applyAlignment="1">
      <alignment horizontal="center" vertical="center" shrinkToFit="1"/>
    </xf>
    <xf numFmtId="181" fontId="2" fillId="0" borderId="186" xfId="0" applyNumberFormat="1" applyFont="1" applyBorder="1" applyAlignment="1">
      <alignment horizontal="center" vertical="center" shrinkToFit="1"/>
    </xf>
    <xf numFmtId="0" fontId="20" fillId="0" borderId="188" xfId="0" applyFont="1" applyBorder="1" applyAlignment="1">
      <alignment horizontal="center"/>
    </xf>
    <xf numFmtId="0" fontId="20" fillId="0" borderId="189" xfId="0" applyFont="1" applyBorder="1" applyAlignment="1">
      <alignment horizontal="center"/>
    </xf>
    <xf numFmtId="0" fontId="20" fillId="0" borderId="189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88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176" fontId="40" fillId="0" borderId="50" xfId="0" applyNumberFormat="1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176" fontId="39" fillId="0" borderId="51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176" fontId="39" fillId="0" borderId="52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145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4" xfId="0" applyFont="1" applyFill="1" applyBorder="1" applyAlignment="1">
      <alignment horizontal="center" vertical="center"/>
    </xf>
    <xf numFmtId="176" fontId="39" fillId="2" borderId="52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2" xfId="0" applyFont="1" applyFill="1" applyBorder="1" applyAlignment="1">
      <alignment horizontal="center" vertical="center"/>
    </xf>
    <xf numFmtId="176" fontId="39" fillId="2" borderId="48" xfId="0" applyNumberFormat="1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1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" fillId="0" borderId="8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0" fillId="0" borderId="189" xfId="0" applyFont="1" applyBorder="1" applyAlignment="1">
      <alignment horizontal="center" vertical="center" shrinkToFit="1"/>
    </xf>
    <xf numFmtId="0" fontId="20" fillId="0" borderId="190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91" xfId="0" applyFont="1" applyBorder="1" applyAlignment="1">
      <alignment vertical="top"/>
    </xf>
    <xf numFmtId="0" fontId="20" fillId="0" borderId="188" xfId="0" applyFont="1" applyBorder="1" applyAlignment="1">
      <alignment vertical="top"/>
    </xf>
    <xf numFmtId="0" fontId="20" fillId="0" borderId="189" xfId="0" applyFont="1" applyBorder="1" applyAlignment="1">
      <alignment vertical="top"/>
    </xf>
    <xf numFmtId="0" fontId="20" fillId="0" borderId="190" xfId="0" applyFont="1" applyBorder="1" applyAlignment="1">
      <alignment vertical="top"/>
    </xf>
    <xf numFmtId="0" fontId="2" fillId="0" borderId="80" xfId="0" applyFont="1" applyBorder="1" applyAlignment="1">
      <alignment horizontal="center" vertical="center"/>
    </xf>
    <xf numFmtId="0" fontId="20" fillId="0" borderId="190" xfId="0" applyFont="1" applyBorder="1" applyAlignment="1">
      <alignment horizontal="center" vertical="center"/>
    </xf>
    <xf numFmtId="0" fontId="19" fillId="3" borderId="80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38" fillId="0" borderId="196" xfId="0" applyFont="1" applyBorder="1">
      <alignment vertical="center"/>
    </xf>
    <xf numFmtId="0" fontId="38" fillId="0" borderId="114" xfId="0" applyFont="1" applyBorder="1" applyAlignment="1">
      <alignment horizontal="center" vertical="center"/>
    </xf>
    <xf numFmtId="0" fontId="38" fillId="0" borderId="127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20" xfId="0" applyFont="1" applyBorder="1" applyAlignment="1"/>
    <xf numFmtId="0" fontId="20" fillId="0" borderId="72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181" xfId="0" applyFont="1" applyBorder="1" applyAlignment="1">
      <alignment horizontal="center" vertical="center" wrapText="1"/>
    </xf>
    <xf numFmtId="0" fontId="20" fillId="0" borderId="17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5" xfId="0" applyFont="1" applyBorder="1" applyAlignment="1">
      <alignment horizontal="center" vertical="center" wrapText="1"/>
    </xf>
    <xf numFmtId="0" fontId="20" fillId="0" borderId="174" xfId="0" applyFont="1" applyBorder="1" applyAlignment="1">
      <alignment horizontal="center" vertical="center" wrapText="1"/>
    </xf>
    <xf numFmtId="0" fontId="20" fillId="0" borderId="176" xfId="0" applyFont="1" applyBorder="1" applyAlignment="1">
      <alignment horizontal="center" vertical="center" wrapText="1"/>
    </xf>
    <xf numFmtId="0" fontId="20" fillId="0" borderId="187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0" fillId="0" borderId="183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0" fillId="0" borderId="132" xfId="0" applyFont="1" applyBorder="1" applyAlignment="1">
      <alignment horizontal="center" vertical="center" shrinkToFit="1"/>
    </xf>
    <xf numFmtId="0" fontId="20" fillId="0" borderId="131" xfId="0" applyFont="1" applyBorder="1" applyAlignment="1">
      <alignment horizontal="center" vertical="center" shrinkToFit="1"/>
    </xf>
    <xf numFmtId="0" fontId="20" fillId="0" borderId="175" xfId="0" applyFont="1" applyBorder="1" applyAlignment="1">
      <alignment horizontal="center" vertical="center" shrinkToFit="1"/>
    </xf>
    <xf numFmtId="0" fontId="20" fillId="0" borderId="176" xfId="0" applyFont="1" applyBorder="1" applyAlignment="1">
      <alignment horizontal="center" vertical="center" shrinkToFit="1"/>
    </xf>
    <xf numFmtId="0" fontId="19" fillId="0" borderId="175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 wrapText="1"/>
    </xf>
    <xf numFmtId="0" fontId="19" fillId="0" borderId="176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7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0" fillId="0" borderId="111" xfId="0" applyFont="1" applyBorder="1" applyAlignment="1">
      <alignment horizontal="left" vertical="center"/>
    </xf>
    <xf numFmtId="0" fontId="20" fillId="0" borderId="1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0" borderId="20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0" fillId="0" borderId="182" xfId="0" applyFont="1" applyBorder="1" applyAlignment="1">
      <alignment horizontal="center" vertical="center"/>
    </xf>
    <xf numFmtId="0" fontId="20" fillId="0" borderId="184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36" fillId="0" borderId="3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0" fillId="0" borderId="41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0" fillId="0" borderId="99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107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 wrapText="1"/>
    </xf>
    <xf numFmtId="176" fontId="4" fillId="0" borderId="34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70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20" xfId="0" applyFont="1" applyBorder="1" applyAlignment="1">
      <alignment horizontal="center" vertical="top" wrapText="1"/>
    </xf>
    <xf numFmtId="0" fontId="20" fillId="0" borderId="121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74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0" fillId="0" borderId="184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0" fillId="0" borderId="168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0" fillId="0" borderId="161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68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 vertical="center"/>
    </xf>
    <xf numFmtId="0" fontId="21" fillId="0" borderId="150" xfId="0" applyFont="1" applyBorder="1" applyAlignment="1">
      <alignment horizontal="center" vertical="center"/>
    </xf>
    <xf numFmtId="0" fontId="21" fillId="0" borderId="181" xfId="0" applyFont="1" applyBorder="1" applyAlignment="1">
      <alignment horizontal="center" vertical="center"/>
    </xf>
    <xf numFmtId="0" fontId="21" fillId="0" borderId="193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21" fillId="0" borderId="194" xfId="0" applyFont="1" applyBorder="1" applyAlignment="1">
      <alignment horizontal="center" vertical="center"/>
    </xf>
    <xf numFmtId="0" fontId="21" fillId="0" borderId="195" xfId="0" applyFont="1" applyBorder="1" applyAlignment="1">
      <alignment horizontal="center" vertical="center"/>
    </xf>
    <xf numFmtId="0" fontId="21" fillId="0" borderId="19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7" fillId="0" borderId="39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7" fillId="0" borderId="25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99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0" fillId="0" borderId="1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17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21" fillId="0" borderId="166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134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" fillId="0" borderId="1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0" fontId="19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0" fontId="20" fillId="0" borderId="166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0" fillId="0" borderId="169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38" fillId="0" borderId="111" xfId="0" applyFont="1" applyBorder="1" applyAlignment="1">
      <alignment horizontal="center" vertical="center" wrapText="1"/>
    </xf>
    <xf numFmtId="0" fontId="38" fillId="0" borderId="111" xfId="0" applyFont="1" applyBorder="1" applyAlignment="1">
      <alignment horizontal="center" vertical="center"/>
    </xf>
    <xf numFmtId="0" fontId="38" fillId="0" borderId="80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20" xfId="0" applyFont="1" applyBorder="1" applyAlignment="1">
      <alignment horizontal="distributed"/>
    </xf>
    <xf numFmtId="0" fontId="38" fillId="0" borderId="33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197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9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90" xfId="0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0" fontId="38" fillId="0" borderId="89" xfId="0" applyFont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21" xfId="0" applyFont="1" applyBorder="1" applyAlignment="1">
      <alignment horizontal="right" vertical="top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4F0053F-ABF6-4CE2-A138-B11E87C8CB4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503ED590-95B6-44E8-A24A-085BD32A322E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05F4E4-4E83-4000-85B3-0A3FFA8229E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6E0A192-C770-4ECE-8A6C-9FBAD266E104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D9473DF-CA8F-45CE-AE4D-52417AE81E9E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ABFD94E-E756-4541-A861-7BA61E50218D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F4321FB-6A1D-4683-A784-579C3685AB33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4E5895D-2751-4856-9878-35AC98D20519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4646A06-7928-403B-BAC8-0DF3E020355C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CFFF0C8D-47E3-435C-B585-C5BCC9DD833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6F70CD3-9263-4270-861F-69BC4DD1C47D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1504689-DD59-4A80-A6FB-53542E6C63C6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1504689-DD59-4A80-A6FB-53542E6C63C6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E27AF62-E804-4FFC-9340-1DBB84870FD3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7803F5B-1212-47B5-99D9-307DCD049213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7BB09157-27EC-4F8D-8026-9747582A3D6B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3CF72F35-9BD5-48A8-A0AB-3F04406FDE89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670991BB-0347-4AA0-8A4A-58339CC7E619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E7C2F36E-88AC-4343-9CE9-AC47A95597B9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22F6B783-A6D6-4A30-B6FD-B0743221C413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3DD11031-B6C0-479A-9B43-A9E2F9065A13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45A8A733-98EB-4163-AB9D-67A96911D29C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F59CCD7B-793B-409D-8A67-E1ED9EB2B5BC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2610DCE2-0144-4E07-B92C-849CA5710342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8774E933-72CA-4666-B74F-F0E1B53219AD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9C4E57D8-C5AF-4BE0-9656-08F1EFDB4F04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39756</xdr:colOff>
      <xdr:row>42</xdr:row>
      <xdr:rowOff>45721</xdr:rowOff>
    </xdr:from>
    <xdr:to>
      <xdr:col>145</xdr:col>
      <xdr:colOff>205740</xdr:colOff>
      <xdr:row>64</xdr:row>
      <xdr:rowOff>56407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A19BED21-90CD-4D32-BBAB-E40E0F58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23676" y="5875021"/>
          <a:ext cx="4478904" cy="3698766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1F59C006-6BF4-437C-BEBA-E551C63628AD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A6C2D116-FDD4-48F7-8D28-EE6A5336E610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BAEFD292-A033-4CFC-A791-3B1CC91083D0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9737039-322C-4C16-A791-5979893C7E29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9953EB84-78ED-4FBD-A8E2-FE4C2D0AA92F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144</xdr:col>
      <xdr:colOff>30480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F8F1EF91-24C7-4932-8B77-113376CA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62877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144</xdr:col>
      <xdr:colOff>190500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7C88E8CD-1DB0-457B-91A9-7449D07A97E3}"/>
            </a:ext>
          </a:extLst>
        </xdr:cNvPr>
        <xdr:cNvSpPr/>
      </xdr:nvSpPr>
      <xdr:spPr>
        <a:xfrm>
          <a:off x="39268842" y="4869843"/>
          <a:ext cx="38222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2DD69AFE-7628-4981-9D08-278D67D10168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EA261A21-7BEC-4590-92AD-917B0FD75AD6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77C06F3-4AAD-4BB5-B590-B468811D563B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190500</xdr:colOff>
      <xdr:row>12</xdr:row>
      <xdr:rowOff>0</xdr:rowOff>
    </xdr:from>
    <xdr:to>
      <xdr:col>41</xdr:col>
      <xdr:colOff>167640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0A56F7-3F03-4FB1-9C1F-3E40201D2BEB}"/>
            </a:ext>
          </a:extLst>
        </xdr:cNvPr>
        <xdr:cNvCxnSpPr/>
      </xdr:nvCxnSpPr>
      <xdr:spPr>
        <a:xfrm>
          <a:off x="9517380" y="117348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2D74BFF-4FF9-4CEB-A48E-539DE69468E4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小５社</a:t>
          </a:r>
        </a:p>
      </xdr:txBody>
    </xdr:sp>
    <xdr:clientData/>
  </xdr:twoCellAnchor>
  <xdr:twoCellAnchor>
    <xdr:from>
      <xdr:col>58</xdr:col>
      <xdr:colOff>0</xdr:colOff>
      <xdr:row>10</xdr:row>
      <xdr:rowOff>24847</xdr:rowOff>
    </xdr:from>
    <xdr:to>
      <xdr:col>63</xdr:col>
      <xdr:colOff>350520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F22D19A-719D-4670-B898-51B78F435AE1}"/>
            </a:ext>
          </a:extLst>
        </xdr:cNvPr>
        <xdr:cNvCxnSpPr/>
      </xdr:nvCxnSpPr>
      <xdr:spPr>
        <a:xfrm>
          <a:off x="12435840" y="969727"/>
          <a:ext cx="1737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F73F86-891F-4E60-8089-0AA5717390C9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167640</xdr:colOff>
      <xdr:row>8</xdr:row>
      <xdr:rowOff>8518</xdr:rowOff>
    </xdr:from>
    <xdr:to>
      <xdr:col>64</xdr:col>
      <xdr:colOff>7620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58488BE-EF4A-4D40-8383-B6CEE274428C}"/>
            </a:ext>
          </a:extLst>
        </xdr:cNvPr>
        <xdr:cNvCxnSpPr/>
      </xdr:nvCxnSpPr>
      <xdr:spPr>
        <a:xfrm>
          <a:off x="12428220" y="755278"/>
          <a:ext cx="17602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93BF7415-CBCD-4CD4-8126-CF5234A5E611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91D97ED-4B3E-44C2-9318-9FD2FA86E89F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39B635B-26EF-4C31-930C-B03A7F949D4A}"/>
            </a:ext>
          </a:extLst>
        </xdr:cNvPr>
        <xdr:cNvCxnSpPr/>
      </xdr:nvCxnSpPr>
      <xdr:spPr>
        <a:xfrm>
          <a:off x="149739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C329035-EA9C-4746-B20C-6EB5A3ABA690}"/>
            </a:ext>
          </a:extLst>
        </xdr:cNvPr>
        <xdr:cNvCxnSpPr/>
      </xdr:nvCxnSpPr>
      <xdr:spPr>
        <a:xfrm flipH="1" flipV="1">
          <a:off x="149656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DCAECBA-CB9E-4C92-8749-9944B2C3A2D8}"/>
            </a:ext>
          </a:extLst>
        </xdr:cNvPr>
        <xdr:cNvCxnSpPr/>
      </xdr:nvCxnSpPr>
      <xdr:spPr>
        <a:xfrm>
          <a:off x="149739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E8FC749-A2CB-48AE-850A-9091B9D66F81}"/>
            </a:ext>
          </a:extLst>
        </xdr:cNvPr>
        <xdr:cNvCxnSpPr/>
      </xdr:nvCxnSpPr>
      <xdr:spPr>
        <a:xfrm flipH="1" flipV="1">
          <a:off x="149656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7CA5D6F-CB1E-4ED0-B545-1CF5ABA3C29E}"/>
            </a:ext>
          </a:extLst>
        </xdr:cNvPr>
        <xdr:cNvSpPr txBox="1"/>
      </xdr:nvSpPr>
      <xdr:spPr>
        <a:xfrm>
          <a:off x="39467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120</xdr:col>
      <xdr:colOff>0</xdr:colOff>
      <xdr:row>51</xdr:row>
      <xdr:rowOff>6626</xdr:rowOff>
    </xdr:from>
    <xdr:to>
      <xdr:col>131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19D6E4F-A6C3-4C96-B3B1-EDD12E6ECC86}"/>
            </a:ext>
          </a:extLst>
        </xdr:cNvPr>
        <xdr:cNvSpPr/>
      </xdr:nvSpPr>
      <xdr:spPr>
        <a:xfrm>
          <a:off x="3196590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4E0502E-AC3C-4689-B521-32139895D803}"/>
                </a:ext>
              </a:extLst>
            </xdr:cNvPr>
            <xdr:cNvSpPr txBox="1"/>
          </xdr:nvSpPr>
          <xdr:spPr>
            <a:xfrm>
              <a:off x="40294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4E0502E-AC3C-4689-B521-32139895D803}"/>
                </a:ext>
              </a:extLst>
            </xdr:cNvPr>
            <xdr:cNvSpPr txBox="1"/>
          </xdr:nvSpPr>
          <xdr:spPr>
            <a:xfrm>
              <a:off x="40294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B27C423-D685-4A69-9900-25163A85ACE8}"/>
            </a:ext>
          </a:extLst>
        </xdr:cNvPr>
        <xdr:cNvCxnSpPr/>
      </xdr:nvCxnSpPr>
      <xdr:spPr>
        <a:xfrm>
          <a:off x="40414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630802B1-44E0-4C6A-B3A7-0488EBA9A3F2}"/>
            </a:ext>
          </a:extLst>
        </xdr:cNvPr>
        <xdr:cNvSpPr/>
      </xdr:nvSpPr>
      <xdr:spPr>
        <a:xfrm>
          <a:off x="40523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1A340B32-AAB4-49B9-A3A3-A9A1FD642289}"/>
            </a:ext>
          </a:extLst>
        </xdr:cNvPr>
        <xdr:cNvSpPr/>
      </xdr:nvSpPr>
      <xdr:spPr>
        <a:xfrm>
          <a:off x="3425021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757677CE-1341-49A9-BC1C-7B7165381EF4}"/>
            </a:ext>
          </a:extLst>
        </xdr:cNvPr>
        <xdr:cNvSpPr/>
      </xdr:nvSpPr>
      <xdr:spPr>
        <a:xfrm>
          <a:off x="3302408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8F37E4BE-AE1E-4453-9678-13DE5ABFBBB9}"/>
            </a:ext>
          </a:extLst>
        </xdr:cNvPr>
        <xdr:cNvSpPr/>
      </xdr:nvSpPr>
      <xdr:spPr>
        <a:xfrm>
          <a:off x="3302408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0FAC950A-AB04-4423-B052-8413BEE804B9}"/>
            </a:ext>
          </a:extLst>
        </xdr:cNvPr>
        <xdr:cNvSpPr/>
      </xdr:nvSpPr>
      <xdr:spPr>
        <a:xfrm>
          <a:off x="3302408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ACCE28C9-B052-4B80-B4E9-5DBC51A86127}"/>
            </a:ext>
          </a:extLst>
        </xdr:cNvPr>
        <xdr:cNvSpPr/>
      </xdr:nvSpPr>
      <xdr:spPr>
        <a:xfrm>
          <a:off x="3302408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5D4D2CA3-E0DE-4C7F-B050-AC1B9EE821E3}"/>
            </a:ext>
          </a:extLst>
        </xdr:cNvPr>
        <xdr:cNvSpPr/>
      </xdr:nvSpPr>
      <xdr:spPr>
        <a:xfrm>
          <a:off x="3302408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4D730768-6DE1-4CE1-8FE0-FFE2E3136E65}"/>
            </a:ext>
          </a:extLst>
        </xdr:cNvPr>
        <xdr:cNvSpPr/>
      </xdr:nvSpPr>
      <xdr:spPr>
        <a:xfrm>
          <a:off x="3425021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69DEE427-D7A0-4B9C-93E2-DCF3383C8D78}"/>
            </a:ext>
          </a:extLst>
        </xdr:cNvPr>
        <xdr:cNvSpPr/>
      </xdr:nvSpPr>
      <xdr:spPr>
        <a:xfrm>
          <a:off x="3425021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80A3C79B-1A6C-4483-9D97-6439FA08D422}"/>
            </a:ext>
          </a:extLst>
        </xdr:cNvPr>
        <xdr:cNvSpPr/>
      </xdr:nvSpPr>
      <xdr:spPr>
        <a:xfrm>
          <a:off x="3425021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BEE9637D-F7B1-4B8F-A090-8464306D7AEA}"/>
            </a:ext>
          </a:extLst>
        </xdr:cNvPr>
        <xdr:cNvSpPr/>
      </xdr:nvSpPr>
      <xdr:spPr>
        <a:xfrm>
          <a:off x="3425021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516834</xdr:colOff>
      <xdr:row>39</xdr:row>
      <xdr:rowOff>86139</xdr:rowOff>
    </xdr:from>
    <xdr:to>
      <xdr:col>140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89A814C-2446-48A0-A77C-1E6438415A7E}"/>
            </a:ext>
          </a:extLst>
        </xdr:cNvPr>
        <xdr:cNvCxnSpPr/>
      </xdr:nvCxnSpPr>
      <xdr:spPr>
        <a:xfrm>
          <a:off x="39592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344556</xdr:colOff>
      <xdr:row>42</xdr:row>
      <xdr:rowOff>1</xdr:rowOff>
    </xdr:from>
    <xdr:to>
      <xdr:col>146</xdr:col>
      <xdr:colOff>591772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04080C1-B135-4F79-AD12-FB5E5513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19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145</xdr:col>
      <xdr:colOff>302481</xdr:colOff>
      <xdr:row>40</xdr:row>
      <xdr:rowOff>20871</xdr:rowOff>
    </xdr:from>
    <xdr:to>
      <xdr:col>145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BF34CBCC-8F0F-4F93-A3FB-AB7913F66899}"/>
            </a:ext>
          </a:extLst>
        </xdr:cNvPr>
        <xdr:cNvSpPr/>
      </xdr:nvSpPr>
      <xdr:spPr>
        <a:xfrm>
          <a:off x="4255538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33129</xdr:colOff>
      <xdr:row>39</xdr:row>
      <xdr:rowOff>86139</xdr:rowOff>
    </xdr:from>
    <xdr:to>
      <xdr:col>144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68DCCF2-66D8-4C7F-B731-4617DB4C0342}"/>
            </a:ext>
          </a:extLst>
        </xdr:cNvPr>
        <xdr:cNvCxnSpPr/>
      </xdr:nvCxnSpPr>
      <xdr:spPr>
        <a:xfrm>
          <a:off x="4181358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284921</xdr:colOff>
      <xdr:row>40</xdr:row>
      <xdr:rowOff>92765</xdr:rowOff>
    </xdr:from>
    <xdr:to>
      <xdr:col>143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B87CE82E-9804-4B81-B6EF-EF1BC348E290}"/>
            </a:ext>
          </a:extLst>
        </xdr:cNvPr>
        <xdr:cNvCxnSpPr/>
      </xdr:nvCxnSpPr>
      <xdr:spPr>
        <a:xfrm>
          <a:off x="4104430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408497</xdr:colOff>
      <xdr:row>40</xdr:row>
      <xdr:rowOff>92765</xdr:rowOff>
    </xdr:from>
    <xdr:to>
      <xdr:col>145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A27432F-D353-464B-9541-18A3C349CE85}"/>
            </a:ext>
          </a:extLst>
        </xdr:cNvPr>
        <xdr:cNvCxnSpPr/>
      </xdr:nvCxnSpPr>
      <xdr:spPr>
        <a:xfrm>
          <a:off x="421889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159026</xdr:colOff>
      <xdr:row>41</xdr:row>
      <xdr:rowOff>72887</xdr:rowOff>
    </xdr:from>
    <xdr:to>
      <xdr:col>145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5B53A90F-25A4-4BDB-B62E-B63E07035499}"/>
            </a:ext>
          </a:extLst>
        </xdr:cNvPr>
        <xdr:cNvCxnSpPr/>
      </xdr:nvCxnSpPr>
      <xdr:spPr>
        <a:xfrm>
          <a:off x="41939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60960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6473B1C0-02C1-4C67-9349-611CB45E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40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121920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5D15019F-5584-4361-AFFF-B902866FE203}"/>
            </a:ext>
          </a:extLst>
        </xdr:cNvPr>
        <xdr:cNvSpPr/>
      </xdr:nvSpPr>
      <xdr:spPr>
        <a:xfrm>
          <a:off x="39360282" y="4869843"/>
          <a:ext cx="366223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6E7B6003-7DB8-4581-8FD3-8D0FFD0E1768}"/>
            </a:ext>
          </a:extLst>
        </xdr:cNvPr>
        <xdr:cNvCxnSpPr/>
      </xdr:nvCxnSpPr>
      <xdr:spPr>
        <a:xfrm>
          <a:off x="39665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F9C40C1D-0EE8-48B1-8E69-15096935D020}"/>
            </a:ext>
          </a:extLst>
        </xdr:cNvPr>
        <xdr:cNvCxnSpPr/>
      </xdr:nvCxnSpPr>
      <xdr:spPr>
        <a:xfrm>
          <a:off x="37551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559232EC-6015-4169-A430-4735AE4D47B7}"/>
            </a:ext>
          </a:extLst>
        </xdr:cNvPr>
        <xdr:cNvCxnSpPr/>
      </xdr:nvCxnSpPr>
      <xdr:spPr>
        <a:xfrm>
          <a:off x="37551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60088AE-170D-4DE1-A286-B05DC871798E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08E6CE3-FE99-4008-B2B7-883DFA6F2486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DC86936-7777-488D-871E-B574B5C31D7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B7BC537-44D1-4AE5-B289-1EB35A0C7038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2767C81-B88C-418B-A48D-D6992BDFE0E1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CC5299C-5153-4212-9139-9471C4AFF273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AE489E8-BF04-47C0-B300-5BB9F716BFE5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8F56B2A5-7FDF-4A2D-8A19-3C5BA94F6014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433E2748-F50B-4EDC-B37D-100386057977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8E395AC2-C6F1-4BE8-A56D-5BA3D299C29C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50A5869-6986-4D64-BA1E-C7D9CDC34777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2372959-B407-411B-80F6-EBB826633707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146F95D-9395-49D3-847B-241A4DD534AD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146F95D-9395-49D3-847B-241A4DD534AD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E762933-B7D0-4C27-BC29-DCCE73428C41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91998FEE-3D12-419E-B8A6-2BE21A9B86A8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3D2E773-3FA3-4D3F-BB48-69A31FF555BB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9408A0B1-7C95-4318-A761-193EC3B758B5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797C6125-5154-4202-95A1-075B99DE1D34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F63417C-3C4C-41A4-9455-68773A329026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149F2D8A-1E25-4F8F-810A-CDEDE0809C30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271D6D8-EE62-43CC-B3C8-5057C12C70D8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A3A682C2-AB5A-4BB0-A717-9668759874AA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9B3D2466-4AB7-41B0-9A7A-0FE92A9B2EA6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6ECE693-270B-4ED8-9283-5FCDFBD8E633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22F9FE5F-1B4A-4E83-929C-2C125E71F601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38100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11AA5B7-D9BC-4453-880E-39925DB3C248}"/>
            </a:ext>
          </a:extLst>
        </xdr:cNvPr>
        <xdr:cNvSpPr txBox="1"/>
      </xdr:nvSpPr>
      <xdr:spPr>
        <a:xfrm>
          <a:off x="18006060" y="116586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7620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EB80229-8C4A-40C7-8ECC-999FBA50F1F4}"/>
            </a:ext>
          </a:extLst>
        </xdr:cNvPr>
        <xdr:cNvSpPr txBox="1"/>
      </xdr:nvSpPr>
      <xdr:spPr>
        <a:xfrm>
          <a:off x="13662660" y="1143000"/>
          <a:ext cx="289560" cy="1074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341016F8-B2DC-4B2C-9152-BE63DEEB130C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39756</xdr:colOff>
      <xdr:row>41</xdr:row>
      <xdr:rowOff>160021</xdr:rowOff>
    </xdr:from>
    <xdr:to>
      <xdr:col>137</xdr:col>
      <xdr:colOff>365760</xdr:colOff>
      <xdr:row>64</xdr:row>
      <xdr:rowOff>39912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98FA9D3B-56AE-4F70-A503-0285248A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0296" y="5821681"/>
          <a:ext cx="4136004" cy="3735611"/>
        </a:xfrm>
        <a:prstGeom prst="rect">
          <a:avLst/>
        </a:prstGeom>
      </xdr:spPr>
    </xdr:pic>
    <xdr:clientData/>
  </xdr:twoCellAnchor>
  <xdr:twoCellAnchor>
    <xdr:from>
      <xdr:col>136</xdr:col>
      <xdr:colOff>332961</xdr:colOff>
      <xdr:row>40</xdr:row>
      <xdr:rowOff>28491</xdr:rowOff>
    </xdr:from>
    <xdr:to>
      <xdr:col>137</xdr:col>
      <xdr:colOff>32137</xdr:colOff>
      <xdr:row>41</xdr:row>
      <xdr:rowOff>13251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44F5A997-74C6-41FB-8CA2-403FA9FD725B}"/>
            </a:ext>
          </a:extLst>
        </xdr:cNvPr>
        <xdr:cNvSpPr/>
      </xdr:nvSpPr>
      <xdr:spPr>
        <a:xfrm>
          <a:off x="42105801" y="5522511"/>
          <a:ext cx="3468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10269</xdr:colOff>
      <xdr:row>39</xdr:row>
      <xdr:rowOff>86139</xdr:rowOff>
    </xdr:from>
    <xdr:to>
      <xdr:col>135</xdr:col>
      <xdr:colOff>308444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3426494-AACD-4050-969C-47BA22BDAE3D}"/>
            </a:ext>
          </a:extLst>
        </xdr:cNvPr>
        <xdr:cNvCxnSpPr/>
      </xdr:nvCxnSpPr>
      <xdr:spPr>
        <a:xfrm>
          <a:off x="413487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BC859A4E-076B-4263-9C4A-87E83B2AEF52}"/>
            </a:ext>
          </a:extLst>
        </xdr:cNvPr>
        <xdr:cNvCxnSpPr/>
      </xdr:nvCxnSpPr>
      <xdr:spPr>
        <a:xfrm>
          <a:off x="4057186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446597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8B21C195-9DD2-474E-A8AE-0B5334A8437E}"/>
            </a:ext>
          </a:extLst>
        </xdr:cNvPr>
        <xdr:cNvCxnSpPr/>
      </xdr:nvCxnSpPr>
      <xdr:spPr>
        <a:xfrm>
          <a:off x="41754617" y="558678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DE51FAA3-850C-4250-BE9C-D225D4F7F7C8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49E5EAB3-C6D9-4FFE-A3B6-31BBAD69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47C6FEAB-C8AC-4B4C-A22C-F69E2285B147}"/>
            </a:ext>
          </a:extLst>
        </xdr:cNvPr>
        <xdr:cNvSpPr/>
      </xdr:nvSpPr>
      <xdr:spPr>
        <a:xfrm>
          <a:off x="36739002" y="4869843"/>
          <a:ext cx="34641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B5F1C4E8-18E4-4617-B1C2-43C3C6EB4191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23F555-B2E0-4379-98C7-648E0B58AEAC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2F99CE7-1421-424C-8929-3892232F3C73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22860</xdr:colOff>
      <xdr:row>12</xdr:row>
      <xdr:rowOff>15240</xdr:rowOff>
    </xdr:from>
    <xdr:to>
      <xdr:col>56</xdr:col>
      <xdr:colOff>30480</xdr:colOff>
      <xdr:row>20</xdr:row>
      <xdr:rowOff>30480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6A90F2-4290-A343-7136-3631EC1410EF}"/>
            </a:ext>
          </a:extLst>
        </xdr:cNvPr>
        <xdr:cNvSpPr txBox="1"/>
      </xdr:nvSpPr>
      <xdr:spPr>
        <a:xfrm>
          <a:off x="13395960" y="118872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22860</xdr:colOff>
      <xdr:row>12</xdr:row>
      <xdr:rowOff>15240</xdr:rowOff>
    </xdr:from>
    <xdr:to>
      <xdr:col>69</xdr:col>
      <xdr:colOff>0</xdr:colOff>
      <xdr:row>20</xdr:row>
      <xdr:rowOff>30480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AAA392-1DD7-C79D-9626-E14A2705E202}"/>
            </a:ext>
          </a:extLst>
        </xdr:cNvPr>
        <xdr:cNvSpPr txBox="1"/>
      </xdr:nvSpPr>
      <xdr:spPr>
        <a:xfrm>
          <a:off x="17693640" y="118872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70D3490-C4AD-4D8D-9756-6F072D8982E7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58BA297A-2B98-4C3B-A377-371BECF022E7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0975C50-CB96-44ED-AC5C-76BAF0A0FFA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729C524-83C3-43AC-B7AA-C05A5EEF8F8C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A280194-8176-446D-8348-21C5900C64FC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4B6A86F-4561-4ACB-B85A-BE050468264E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9B9DCCBC-6790-449A-AE66-38E26880A186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14F4958-2A4F-466A-AA68-9CD87CDE7216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2EC501FF-28D8-4E48-8486-CDE364F8BD10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F11FFC1-AFD5-486F-94F7-84146EB2DCF8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31FBC61-E7CE-443E-BFE5-A370EB05FD2D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99440DAB-E253-48CB-AA5A-6D1ADDBC29D2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3F2156A9-2473-4C75-A555-3B6A11FF46A1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3F2156A9-2473-4C75-A555-3B6A11FF46A1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41E35ED-4EB1-4496-85E7-CAFB5A392DB4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20F67AC8-541D-4125-979E-2632C71F4C23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99562734-BF92-423F-907F-6B430856E9A2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AAE9908C-9F4B-41CB-94BE-B9BE7508F106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19D1E098-76A1-47D4-B7DC-E4F3D2B5E33A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01CD0B6-39E9-4B7B-B8A8-7FD28F03F56E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96428EFC-13BE-4B2F-AC78-17A107A40C7B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587AEA9C-1F7C-45F2-9D5F-327F771E0FAB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BFE67124-50BB-4A7F-873D-F92475BAA77F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A2441157-D5E4-4F40-96E9-9F1864451B3B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9F27D342-831F-4A74-B34E-8133478E7807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87056F02-ECD0-4BEE-8D05-A75B373B173E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2B3AB34-1942-4B35-98D8-789E4D3B1E9E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9C3E3EFE-8A98-4B7C-8311-83BF16FD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332961</xdr:colOff>
      <xdr:row>40</xdr:row>
      <xdr:rowOff>23560</xdr:rowOff>
    </xdr:from>
    <xdr:to>
      <xdr:col>144</xdr:col>
      <xdr:colOff>3898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3BD0E744-A87B-4014-AC7F-F61110A5CAE5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488985</xdr:colOff>
      <xdr:row>39</xdr:row>
      <xdr:rowOff>93759</xdr:rowOff>
    </xdr:from>
    <xdr:to>
      <xdr:col>142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7C79ADBC-9F95-491F-87FC-D9E3CD1A3A9C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241891</xdr:colOff>
      <xdr:row>40</xdr:row>
      <xdr:rowOff>86490</xdr:rowOff>
    </xdr:from>
    <xdr:to>
      <xdr:col>141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06CC90F-F3FA-4ADF-BCD3-055D9522FCE3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460493</xdr:colOff>
      <xdr:row>40</xdr:row>
      <xdr:rowOff>100385</xdr:rowOff>
    </xdr:from>
    <xdr:to>
      <xdr:col>143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2BF5E253-6924-46B7-8C0E-15E05096D366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367E5DBF-9259-4348-9C5D-165646DCA23A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AA7C1D44-D4F3-4755-A5D0-C020664C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167640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E4612921-508A-46FE-983E-10438609A25F}"/>
            </a:ext>
          </a:extLst>
        </xdr:cNvPr>
        <xdr:cNvSpPr/>
      </xdr:nvSpPr>
      <xdr:spPr>
        <a:xfrm>
          <a:off x="38598282" y="4869843"/>
          <a:ext cx="37079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E94A3F07-B266-4D78-816E-2F4C347652DD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BAC000C7-B022-4D1D-BF35-12D8060B8D41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2A74E01-43CC-405F-868A-A4CB3D7EA9B9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EA509AD4-5F9C-4B20-BADA-C20F46EC5DB8}"/>
            </a:ext>
          </a:extLst>
        </xdr:cNvPr>
        <xdr:cNvSpPr txBox="1"/>
      </xdr:nvSpPr>
      <xdr:spPr>
        <a:xfrm>
          <a:off x="12451080" y="115062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22860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CEA3E25-5B01-408B-9347-FC657E62A024}"/>
            </a:ext>
          </a:extLst>
        </xdr:cNvPr>
        <xdr:cNvSpPr txBox="1"/>
      </xdr:nvSpPr>
      <xdr:spPr>
        <a:xfrm>
          <a:off x="16626840" y="112776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E072D58-10A6-4810-B9FC-4D8E7FEDDA9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小５外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64</xdr:col>
      <xdr:colOff>3905</xdr:colOff>
      <xdr:row>10</xdr:row>
      <xdr:rowOff>24847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8A38926-CA08-442A-939F-6537EB14536F}"/>
            </a:ext>
          </a:extLst>
        </xdr:cNvPr>
        <xdr:cNvCxnSpPr/>
      </xdr:nvCxnSpPr>
      <xdr:spPr>
        <a:xfrm>
          <a:off x="11766369" y="969727"/>
          <a:ext cx="231929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C77D558-BE24-4204-85EF-F6BCA63CD0B8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64</xdr:col>
      <xdr:colOff>3905</xdr:colOff>
      <xdr:row>8</xdr:row>
      <xdr:rowOff>8518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2C32143-3CAF-41A0-BDED-0CAB49CE9F9A}"/>
            </a:ext>
          </a:extLst>
        </xdr:cNvPr>
        <xdr:cNvCxnSpPr/>
      </xdr:nvCxnSpPr>
      <xdr:spPr>
        <a:xfrm>
          <a:off x="11757660" y="755278"/>
          <a:ext cx="232800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E6B78F10-50B2-4443-A43B-5F7E9E4304ED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63EC2B35-D77F-4C00-A380-CBA8CB918D6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F5794F16-DC33-4900-9C21-9868E2F110EC}"/>
            </a:ext>
          </a:extLst>
        </xdr:cNvPr>
        <xdr:cNvCxnSpPr/>
      </xdr:nvCxnSpPr>
      <xdr:spPr>
        <a:xfrm>
          <a:off x="1495872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8DCD4B2D-1627-4BAF-8EB7-0459BC026671}"/>
            </a:ext>
          </a:extLst>
        </xdr:cNvPr>
        <xdr:cNvCxnSpPr/>
      </xdr:nvCxnSpPr>
      <xdr:spPr>
        <a:xfrm flipH="1" flipV="1">
          <a:off x="1495044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6C1902D-B534-4C99-8274-DEE13867890B}"/>
            </a:ext>
          </a:extLst>
        </xdr:cNvPr>
        <xdr:cNvCxnSpPr/>
      </xdr:nvCxnSpPr>
      <xdr:spPr>
        <a:xfrm>
          <a:off x="1495872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5E4904AD-8EA2-47CD-B36E-9F80D2A9316D}"/>
            </a:ext>
          </a:extLst>
        </xdr:cNvPr>
        <xdr:cNvCxnSpPr/>
      </xdr:nvCxnSpPr>
      <xdr:spPr>
        <a:xfrm flipH="1" flipV="1">
          <a:off x="1495044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93E7938-CDA8-48E3-BF53-D026882F1A60}"/>
            </a:ext>
          </a:extLst>
        </xdr:cNvPr>
        <xdr:cNvSpPr txBox="1"/>
      </xdr:nvSpPr>
      <xdr:spPr>
        <a:xfrm>
          <a:off x="387896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58F78E1-21FF-4B2B-BC4A-852A387C804A}"/>
                </a:ext>
              </a:extLst>
            </xdr:cNvPr>
            <xdr:cNvSpPr txBox="1"/>
          </xdr:nvSpPr>
          <xdr:spPr>
            <a:xfrm>
              <a:off x="396162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58F78E1-21FF-4B2B-BC4A-852A387C804A}"/>
                </a:ext>
              </a:extLst>
            </xdr:cNvPr>
            <xdr:cNvSpPr txBox="1"/>
          </xdr:nvSpPr>
          <xdr:spPr>
            <a:xfrm>
              <a:off x="396162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DC197D06-B153-4BB3-994E-98B0E0CE159B}"/>
            </a:ext>
          </a:extLst>
        </xdr:cNvPr>
        <xdr:cNvCxnSpPr/>
      </xdr:nvCxnSpPr>
      <xdr:spPr>
        <a:xfrm>
          <a:off x="397358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7358B767-468F-49B7-9456-8B79EA52A793}"/>
            </a:ext>
          </a:extLst>
        </xdr:cNvPr>
        <xdr:cNvSpPr/>
      </xdr:nvSpPr>
      <xdr:spPr>
        <a:xfrm>
          <a:off x="398453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67E60928-D5D0-4762-A98E-3539D1E76A94}"/>
            </a:ext>
          </a:extLst>
        </xdr:cNvPr>
        <xdr:cNvSpPr/>
      </xdr:nvSpPr>
      <xdr:spPr>
        <a:xfrm>
          <a:off x="335720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7EAB294E-ED75-475A-B3F4-806FB0685918}"/>
            </a:ext>
          </a:extLst>
        </xdr:cNvPr>
        <xdr:cNvSpPr/>
      </xdr:nvSpPr>
      <xdr:spPr>
        <a:xfrm>
          <a:off x="323459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AFB55A8-94B3-4219-9370-20BF8E32C7EA}"/>
            </a:ext>
          </a:extLst>
        </xdr:cNvPr>
        <xdr:cNvSpPr/>
      </xdr:nvSpPr>
      <xdr:spPr>
        <a:xfrm>
          <a:off x="323459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B4057A9A-8844-4343-947C-570C427EF68F}"/>
            </a:ext>
          </a:extLst>
        </xdr:cNvPr>
        <xdr:cNvSpPr/>
      </xdr:nvSpPr>
      <xdr:spPr>
        <a:xfrm>
          <a:off x="323459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ED7928C-CC99-49A1-94A5-FDB019AA15B9}"/>
            </a:ext>
          </a:extLst>
        </xdr:cNvPr>
        <xdr:cNvSpPr/>
      </xdr:nvSpPr>
      <xdr:spPr>
        <a:xfrm>
          <a:off x="323459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1A8CED62-4C34-4A0C-9DE4-C497A7B96E6C}"/>
            </a:ext>
          </a:extLst>
        </xdr:cNvPr>
        <xdr:cNvSpPr/>
      </xdr:nvSpPr>
      <xdr:spPr>
        <a:xfrm>
          <a:off x="323459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007D314B-B123-461F-8ACB-61B33E098C21}"/>
            </a:ext>
          </a:extLst>
        </xdr:cNvPr>
        <xdr:cNvSpPr/>
      </xdr:nvSpPr>
      <xdr:spPr>
        <a:xfrm>
          <a:off x="335720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8BD1B644-CA4F-4D5A-B3ED-29931624D19D}"/>
            </a:ext>
          </a:extLst>
        </xdr:cNvPr>
        <xdr:cNvSpPr/>
      </xdr:nvSpPr>
      <xdr:spPr>
        <a:xfrm>
          <a:off x="335720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6399041C-89B7-401D-9E47-F446783EDAB6}"/>
            </a:ext>
          </a:extLst>
        </xdr:cNvPr>
        <xdr:cNvSpPr/>
      </xdr:nvSpPr>
      <xdr:spPr>
        <a:xfrm>
          <a:off x="335720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8D54DC75-999A-45CC-BB4C-D74EBE74AA3B}"/>
            </a:ext>
          </a:extLst>
        </xdr:cNvPr>
        <xdr:cNvSpPr/>
      </xdr:nvSpPr>
      <xdr:spPr>
        <a:xfrm>
          <a:off x="335720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205740</xdr:colOff>
      <xdr:row>13</xdr:row>
      <xdr:rowOff>53340</xdr:rowOff>
    </xdr:from>
    <xdr:to>
      <xdr:col>61</xdr:col>
      <xdr:colOff>15240</xdr:colOff>
      <xdr:row>20</xdr:row>
      <xdr:rowOff>91440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A58C550-B36E-46BA-9463-16A8DBDF372A}"/>
            </a:ext>
          </a:extLst>
        </xdr:cNvPr>
        <xdr:cNvSpPr txBox="1"/>
      </xdr:nvSpPr>
      <xdr:spPr>
        <a:xfrm>
          <a:off x="12847320" y="1356360"/>
          <a:ext cx="37338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60</xdr:col>
      <xdr:colOff>213360</xdr:colOff>
      <xdr:row>13</xdr:row>
      <xdr:rowOff>68580</xdr:rowOff>
    </xdr:from>
    <xdr:to>
      <xdr:col>62</xdr:col>
      <xdr:colOff>22860</xdr:colOff>
      <xdr:row>19</xdr:row>
      <xdr:rowOff>30480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FC30072-91FB-48F6-A7D0-F28829E4B417}"/>
            </a:ext>
          </a:extLst>
        </xdr:cNvPr>
        <xdr:cNvSpPr txBox="1"/>
      </xdr:nvSpPr>
      <xdr:spPr>
        <a:xfrm>
          <a:off x="13136880" y="1371600"/>
          <a:ext cx="37338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74</xdr:col>
      <xdr:colOff>198120</xdr:colOff>
      <xdr:row>13</xdr:row>
      <xdr:rowOff>68580</xdr:rowOff>
    </xdr:from>
    <xdr:to>
      <xdr:col>76</xdr:col>
      <xdr:colOff>22860</xdr:colOff>
      <xdr:row>21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51B521D-A715-4C9D-8B09-7279D2AC4025}"/>
            </a:ext>
          </a:extLst>
        </xdr:cNvPr>
        <xdr:cNvSpPr txBox="1"/>
      </xdr:nvSpPr>
      <xdr:spPr>
        <a:xfrm>
          <a:off x="17266920" y="1371600"/>
          <a:ext cx="37338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75</xdr:col>
      <xdr:colOff>205740</xdr:colOff>
      <xdr:row>13</xdr:row>
      <xdr:rowOff>76200</xdr:rowOff>
    </xdr:from>
    <xdr:to>
      <xdr:col>77</xdr:col>
      <xdr:colOff>30480</xdr:colOff>
      <xdr:row>19</xdr:row>
      <xdr:rowOff>121920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CF58B21-EDEE-4A06-B49B-665E152665C8}"/>
            </a:ext>
          </a:extLst>
        </xdr:cNvPr>
        <xdr:cNvSpPr txBox="1"/>
      </xdr:nvSpPr>
      <xdr:spPr>
        <a:xfrm>
          <a:off x="17548860" y="1379220"/>
          <a:ext cx="37338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139</xdr:col>
      <xdr:colOff>463494</xdr:colOff>
      <xdr:row>39</xdr:row>
      <xdr:rowOff>86139</xdr:rowOff>
    </xdr:from>
    <xdr:to>
      <xdr:col>140</xdr:col>
      <xdr:colOff>112312</xdr:colOff>
      <xdr:row>39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A3B89223-C66A-454D-979E-2E73D245DB9F}"/>
            </a:ext>
          </a:extLst>
        </xdr:cNvPr>
        <xdr:cNvCxnSpPr/>
      </xdr:nvCxnSpPr>
      <xdr:spPr>
        <a:xfrm>
          <a:off x="389292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100716</xdr:colOff>
      <xdr:row>42</xdr:row>
      <xdr:rowOff>1</xdr:rowOff>
    </xdr:from>
    <xdr:to>
      <xdr:col>146</xdr:col>
      <xdr:colOff>462231</xdr:colOff>
      <xdr:row>64</xdr:row>
      <xdr:rowOff>47532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DC8BAC9E-2CA3-438A-A09A-5DEC6692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66476" y="5829301"/>
          <a:ext cx="4186755" cy="3735611"/>
        </a:xfrm>
        <a:prstGeom prst="rect">
          <a:avLst/>
        </a:prstGeom>
      </xdr:spPr>
    </xdr:pic>
    <xdr:clientData/>
  </xdr:twoCellAnchor>
  <xdr:twoCellAnchor>
    <xdr:from>
      <xdr:col>145</xdr:col>
      <xdr:colOff>305170</xdr:colOff>
      <xdr:row>40</xdr:row>
      <xdr:rowOff>13251</xdr:rowOff>
    </xdr:from>
    <xdr:to>
      <xdr:col>145</xdr:col>
      <xdr:colOff>623807</xdr:colOff>
      <xdr:row>40</xdr:row>
      <xdr:rowOff>165651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80566DF6-FDDA-440C-BF62-211D94882130}"/>
            </a:ext>
          </a:extLst>
        </xdr:cNvPr>
        <xdr:cNvSpPr/>
      </xdr:nvSpPr>
      <xdr:spPr>
        <a:xfrm>
          <a:off x="41948470" y="5507271"/>
          <a:ext cx="318637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449540</xdr:colOff>
      <xdr:row>39</xdr:row>
      <xdr:rowOff>101379</xdr:rowOff>
    </xdr:from>
    <xdr:to>
      <xdr:col>144</xdr:col>
      <xdr:colOff>244795</xdr:colOff>
      <xdr:row>39</xdr:row>
      <xdr:rowOff>101379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E209E49D-CE51-402D-8CF2-3289D9C0EAA2}"/>
            </a:ext>
          </a:extLst>
        </xdr:cNvPr>
        <xdr:cNvCxnSpPr/>
      </xdr:nvCxnSpPr>
      <xdr:spPr>
        <a:xfrm>
          <a:off x="41117480" y="542775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246821</xdr:colOff>
      <xdr:row>40</xdr:row>
      <xdr:rowOff>92765</xdr:rowOff>
    </xdr:from>
    <xdr:to>
      <xdr:col>143</xdr:col>
      <xdr:colOff>28161</xdr:colOff>
      <xdr:row>40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62896C7-EE92-43F6-A1E8-29A88DE92029}"/>
            </a:ext>
          </a:extLst>
        </xdr:cNvPr>
        <xdr:cNvCxnSpPr/>
      </xdr:nvCxnSpPr>
      <xdr:spPr>
        <a:xfrm>
          <a:off x="4039660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451079</xdr:colOff>
      <xdr:row>40</xdr:row>
      <xdr:rowOff>98144</xdr:rowOff>
    </xdr:from>
    <xdr:to>
      <xdr:col>145</xdr:col>
      <xdr:colOff>279503</xdr:colOff>
      <xdr:row>40</xdr:row>
      <xdr:rowOff>98144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AC7B8369-EC97-4530-A420-5EEC3B4C3DD5}"/>
            </a:ext>
          </a:extLst>
        </xdr:cNvPr>
        <xdr:cNvCxnSpPr/>
      </xdr:nvCxnSpPr>
      <xdr:spPr>
        <a:xfrm>
          <a:off x="41621939" y="5592164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159026</xdr:colOff>
      <xdr:row>41</xdr:row>
      <xdr:rowOff>72887</xdr:rowOff>
    </xdr:from>
    <xdr:to>
      <xdr:col>145</xdr:col>
      <xdr:colOff>205408</xdr:colOff>
      <xdr:row>49</xdr:row>
      <xdr:rowOff>86139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CA43D9F5-49E4-4F90-AF90-D66382938C5C}"/>
            </a:ext>
          </a:extLst>
        </xdr:cNvPr>
        <xdr:cNvCxnSpPr/>
      </xdr:nvCxnSpPr>
      <xdr:spPr>
        <a:xfrm>
          <a:off x="412613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175259</xdr:colOff>
      <xdr:row>38</xdr:row>
      <xdr:rowOff>64225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2253F8B1-EA81-4BB3-8866-030D71A9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62224" y="4821472"/>
          <a:ext cx="3522095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144780</xdr:colOff>
      <xdr:row>38</xdr:row>
      <xdr:rowOff>39756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1922A49-F4DF-4791-91B1-D4E2D104D641}"/>
            </a:ext>
          </a:extLst>
        </xdr:cNvPr>
        <xdr:cNvSpPr/>
      </xdr:nvSpPr>
      <xdr:spPr>
        <a:xfrm>
          <a:off x="38750682" y="4869843"/>
          <a:ext cx="36850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ECBAEF2A-9EB3-4322-8A10-71AF7D6368C0}"/>
            </a:ext>
          </a:extLst>
        </xdr:cNvPr>
        <xdr:cNvCxnSpPr/>
      </xdr:nvCxnSpPr>
      <xdr:spPr>
        <a:xfrm>
          <a:off x="389869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89E2897A-B14D-4056-8D2B-4BFCB8D8C668}"/>
            </a:ext>
          </a:extLst>
        </xdr:cNvPr>
        <xdr:cNvCxnSpPr/>
      </xdr:nvCxnSpPr>
      <xdr:spPr>
        <a:xfrm>
          <a:off x="368731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D62CDB3B-1D60-4DB1-A1E5-CFCC82F9A37E}"/>
            </a:ext>
          </a:extLst>
        </xdr:cNvPr>
        <xdr:cNvCxnSpPr/>
      </xdr:nvCxnSpPr>
      <xdr:spPr>
        <a:xfrm>
          <a:off x="368731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zoomScaleNormal="100" workbookViewId="0">
      <pane xSplit="2" ySplit="22" topLeftCell="DK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2" width="2.88671875" customWidth="1"/>
    <col min="53" max="53" width="3.77734375" customWidth="1"/>
    <col min="54" max="54" width="2.33203125" customWidth="1"/>
    <col min="55" max="55" width="3.6640625" customWidth="1"/>
    <col min="56" max="56" width="2.44140625" customWidth="1"/>
    <col min="57" max="57" width="3.77734375" customWidth="1"/>
    <col min="58" max="60" width="3.88671875" customWidth="1"/>
    <col min="61" max="61" width="4.88671875" customWidth="1"/>
    <col min="62" max="62" width="4.77734375" customWidth="1"/>
    <col min="63" max="63" width="2.21875" customWidth="1"/>
    <col min="64" max="65" width="3.21875" customWidth="1"/>
    <col min="66" max="66" width="12.33203125" customWidth="1"/>
    <col min="67" max="67" width="4.33203125" customWidth="1"/>
    <col min="68" max="68" width="2.44140625" customWidth="1"/>
    <col min="69" max="69" width="4.33203125" customWidth="1"/>
    <col min="70" max="70" width="2.77734375" customWidth="1"/>
    <col min="71" max="74" width="4.33203125" customWidth="1"/>
    <col min="75" max="110" width="4.109375" customWidth="1"/>
    <col min="111" max="111" width="2.44140625" customWidth="1"/>
    <col min="112" max="112" width="3.33203125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21875" customWidth="1"/>
    <col min="135" max="135" width="9.88671875" customWidth="1"/>
    <col min="136" max="136" width="3.7773437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3" max="143" width="8.21875" customWidth="1"/>
    <col min="144" max="144" width="4.44140625" customWidth="1"/>
    <col min="145" max="145" width="3.21875" customWidth="1"/>
    <col min="146" max="146" width="5.109375" customWidth="1"/>
  </cols>
  <sheetData>
    <row r="1" spans="1:137" ht="7.5" customHeight="1" x14ac:dyDescent="0.2">
      <c r="B1" s="38" t="s">
        <v>37</v>
      </c>
      <c r="C1" s="733" t="s">
        <v>38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2">
      <c r="B2" s="38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42"/>
      <c r="DM2" s="40"/>
      <c r="DN2" s="40"/>
      <c r="DO2" s="734" t="s">
        <v>153</v>
      </c>
      <c r="DP2" s="734"/>
      <c r="DQ2" s="734"/>
      <c r="DR2" s="734"/>
      <c r="DS2" s="734"/>
      <c r="DT2" s="734"/>
      <c r="DU2" s="734"/>
      <c r="DV2" s="734"/>
      <c r="DW2" s="734"/>
      <c r="DX2" s="734"/>
      <c r="DY2" s="734"/>
      <c r="DZ2" s="734"/>
      <c r="EA2" s="37"/>
      <c r="EB2" s="41"/>
      <c r="EC2" s="37"/>
      <c r="ED2" s="37"/>
      <c r="EE2" s="37"/>
    </row>
    <row r="3" spans="1:137" ht="7.5" customHeight="1" x14ac:dyDescent="0.2">
      <c r="B3" s="3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734"/>
      <c r="DP3" s="734"/>
      <c r="DQ3" s="734"/>
      <c r="DR3" s="734"/>
      <c r="DS3" s="734"/>
      <c r="DT3" s="734"/>
      <c r="DU3" s="734"/>
      <c r="DV3" s="734"/>
      <c r="DW3" s="734"/>
      <c r="DX3" s="734"/>
      <c r="DY3" s="734"/>
      <c r="DZ3" s="734"/>
      <c r="EA3" s="37"/>
      <c r="EB3" s="41"/>
      <c r="EC3" s="37"/>
      <c r="ED3" s="37"/>
      <c r="EE3" s="37"/>
    </row>
    <row r="4" spans="1:137" ht="7.5" customHeight="1" x14ac:dyDescent="0.2">
      <c r="BI4" s="37"/>
      <c r="BJ4" s="37"/>
      <c r="BK4" s="37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735" t="s">
        <v>154</v>
      </c>
      <c r="DL4" s="735" t="s">
        <v>155</v>
      </c>
      <c r="DM4" s="735"/>
      <c r="DN4" s="40"/>
      <c r="DO4" s="734"/>
      <c r="DP4" s="734"/>
      <c r="DQ4" s="734"/>
      <c r="DR4" s="734"/>
      <c r="DS4" s="734"/>
      <c r="DT4" s="734"/>
      <c r="DU4" s="734"/>
      <c r="DV4" s="734"/>
      <c r="DW4" s="734"/>
      <c r="DX4" s="734"/>
      <c r="DY4" s="734"/>
      <c r="DZ4" s="734"/>
      <c r="EA4" s="37"/>
      <c r="EB4" s="41"/>
      <c r="EC4" s="37"/>
      <c r="ED4" s="37"/>
      <c r="EE4" s="37"/>
    </row>
    <row r="5" spans="1:137" ht="7.5" customHeight="1" x14ac:dyDescent="0.2">
      <c r="BB5" s="736" t="s">
        <v>39</v>
      </c>
      <c r="BC5" s="736"/>
      <c r="BD5" s="736"/>
      <c r="BE5" s="736"/>
      <c r="BF5" s="736"/>
      <c r="BG5" s="736"/>
      <c r="BH5" s="736"/>
      <c r="BI5" s="736"/>
      <c r="BJ5" s="42"/>
      <c r="BK5" s="42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735"/>
      <c r="DL5" s="735"/>
      <c r="DM5" s="735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2">
      <c r="BB6" s="736"/>
      <c r="BC6" s="736"/>
      <c r="BD6" s="736"/>
      <c r="BE6" s="736"/>
      <c r="BF6" s="736"/>
      <c r="BG6" s="736"/>
      <c r="BH6" s="736"/>
      <c r="BI6" s="736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735"/>
      <c r="DL6" s="735"/>
      <c r="DM6" s="735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688" t="s">
        <v>156</v>
      </c>
      <c r="EE6" s="688"/>
      <c r="EF6" s="688"/>
      <c r="EG6" s="688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689" t="s">
        <v>257</v>
      </c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90" t="s">
        <v>213</v>
      </c>
      <c r="AF7" s="690"/>
      <c r="AG7" s="690"/>
      <c r="AH7" s="690"/>
      <c r="AI7" s="690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691" t="s">
        <v>40</v>
      </c>
      <c r="BC7" s="691"/>
      <c r="BD7" s="691"/>
      <c r="BE7" s="691"/>
      <c r="BF7" s="691"/>
      <c r="BG7" s="691"/>
      <c r="BH7" s="691"/>
      <c r="BI7" s="691"/>
      <c r="BJ7" s="44"/>
      <c r="BK7" s="44"/>
      <c r="BT7" s="689" t="s">
        <v>223</v>
      </c>
      <c r="BU7" s="689"/>
      <c r="BV7" s="689"/>
      <c r="BW7" s="689"/>
      <c r="BX7" s="689"/>
      <c r="BY7" s="689"/>
      <c r="BZ7" s="689"/>
      <c r="CA7" s="689"/>
      <c r="CB7" s="689"/>
      <c r="CC7" s="689"/>
      <c r="CD7" s="689"/>
      <c r="CE7" s="689"/>
      <c r="CF7" s="689"/>
      <c r="CG7" s="689"/>
      <c r="CH7" s="689"/>
      <c r="CI7" s="689"/>
      <c r="CJ7" s="690" t="s">
        <v>213</v>
      </c>
      <c r="CK7" s="690"/>
      <c r="CL7" s="690"/>
      <c r="CM7" s="690"/>
      <c r="CN7" s="69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735"/>
      <c r="DL7" s="735"/>
      <c r="DM7" s="735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688"/>
      <c r="EE7" s="688"/>
      <c r="EF7" s="688"/>
      <c r="EG7" s="688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689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  <c r="AE8" s="690"/>
      <c r="AF8" s="690"/>
      <c r="AG8" s="690"/>
      <c r="AH8" s="690"/>
      <c r="AI8" s="690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691"/>
      <c r="BC8" s="691"/>
      <c r="BD8" s="691"/>
      <c r="BE8" s="691"/>
      <c r="BF8" s="691"/>
      <c r="BG8" s="691"/>
      <c r="BH8" s="691"/>
      <c r="BI8" s="691"/>
      <c r="BJ8" s="44"/>
      <c r="BK8" s="44"/>
      <c r="BO8" s="45"/>
      <c r="BP8" s="45"/>
      <c r="BQ8" s="45"/>
      <c r="BR8" s="45"/>
      <c r="BS8" s="45"/>
      <c r="BT8" s="689"/>
      <c r="BU8" s="689"/>
      <c r="BV8" s="689"/>
      <c r="BW8" s="689"/>
      <c r="BX8" s="689"/>
      <c r="BY8" s="689"/>
      <c r="BZ8" s="689"/>
      <c r="CA8" s="689"/>
      <c r="CB8" s="689"/>
      <c r="CC8" s="689"/>
      <c r="CD8" s="689"/>
      <c r="CE8" s="689"/>
      <c r="CF8" s="689"/>
      <c r="CG8" s="689"/>
      <c r="CH8" s="689"/>
      <c r="CI8" s="689"/>
      <c r="CJ8" s="690"/>
      <c r="CK8" s="690"/>
      <c r="CL8" s="690"/>
      <c r="CM8" s="690"/>
      <c r="CN8" s="69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735"/>
      <c r="DL8" s="735"/>
      <c r="DM8" s="735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43"/>
      <c r="EE8" s="243"/>
      <c r="EF8" s="244"/>
      <c r="EG8" s="244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689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90"/>
      <c r="AF9" s="690"/>
      <c r="AG9" s="690"/>
      <c r="AH9" s="690"/>
      <c r="AI9" s="690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691" t="s">
        <v>42</v>
      </c>
      <c r="BC9" s="691"/>
      <c r="BD9" s="691"/>
      <c r="BE9" s="691"/>
      <c r="BF9" s="691"/>
      <c r="BG9" s="691"/>
      <c r="BH9" s="691"/>
      <c r="BI9" s="691"/>
      <c r="BJ9" s="46"/>
      <c r="BK9" s="46"/>
      <c r="BN9" s="37"/>
      <c r="BO9" s="45"/>
      <c r="BP9" s="45"/>
      <c r="BQ9" s="45"/>
      <c r="BR9" s="45"/>
      <c r="BS9" s="45"/>
      <c r="BT9" s="689"/>
      <c r="BU9" s="689"/>
      <c r="BV9" s="689"/>
      <c r="BW9" s="689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J9" s="690"/>
      <c r="CK9" s="690"/>
      <c r="CL9" s="690"/>
      <c r="CM9" s="690"/>
      <c r="CN9" s="69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735"/>
      <c r="DL9" s="735"/>
      <c r="DM9" s="735"/>
      <c r="DQ9" s="245"/>
      <c r="DR9" s="245"/>
      <c r="DS9" s="245"/>
      <c r="DT9" s="245"/>
      <c r="DU9" s="245"/>
      <c r="DV9" s="245"/>
      <c r="DW9" s="245"/>
      <c r="DX9" s="245"/>
      <c r="DY9" s="245"/>
      <c r="EA9" s="37"/>
      <c r="EB9" s="41"/>
      <c r="EC9" s="37"/>
      <c r="ED9" s="244"/>
      <c r="EE9" s="244"/>
      <c r="EF9" s="244"/>
      <c r="EG9" s="244"/>
    </row>
    <row r="10" spans="1:137" ht="8.25" customHeight="1" x14ac:dyDescent="0.2">
      <c r="I10" s="43"/>
      <c r="J10" s="43"/>
      <c r="K10" s="43"/>
      <c r="L10" s="43"/>
      <c r="M10" s="43"/>
      <c r="N10" s="43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90"/>
      <c r="AF10" s="690"/>
      <c r="AG10" s="690"/>
      <c r="AH10" s="690"/>
      <c r="AI10" s="690"/>
      <c r="AJ10" s="43"/>
      <c r="AK10" s="43"/>
      <c r="AL10" s="43"/>
      <c r="BA10" s="47"/>
      <c r="BB10" s="691"/>
      <c r="BC10" s="691"/>
      <c r="BD10" s="691"/>
      <c r="BE10" s="691"/>
      <c r="BF10" s="691"/>
      <c r="BG10" s="691"/>
      <c r="BH10" s="691"/>
      <c r="BI10" s="691"/>
      <c r="BJ10" s="46"/>
      <c r="BK10" s="46"/>
      <c r="BO10" s="45"/>
      <c r="BP10" s="45"/>
      <c r="BQ10" s="45"/>
      <c r="BR10" s="45"/>
      <c r="BS10" s="45"/>
      <c r="BT10" s="689"/>
      <c r="BU10" s="689"/>
      <c r="BV10" s="689"/>
      <c r="BW10" s="689"/>
      <c r="BX10" s="689"/>
      <c r="BY10" s="689"/>
      <c r="BZ10" s="689"/>
      <c r="CA10" s="689"/>
      <c r="CB10" s="689"/>
      <c r="CC10" s="689"/>
      <c r="CD10" s="689"/>
      <c r="CE10" s="689"/>
      <c r="CF10" s="689"/>
      <c r="CG10" s="689"/>
      <c r="CH10" s="689"/>
      <c r="CI10" s="689"/>
      <c r="CJ10" s="690"/>
      <c r="CK10" s="690"/>
      <c r="CL10" s="690"/>
      <c r="CM10" s="690"/>
      <c r="CN10" s="690"/>
      <c r="CO10" s="48"/>
      <c r="CP10" s="48"/>
      <c r="CQ10" s="48"/>
      <c r="CR10" s="48"/>
      <c r="CS10" s="48"/>
      <c r="CT10" s="48"/>
      <c r="CU10" s="48"/>
      <c r="CV10" s="48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45"/>
      <c r="DR10" s="245"/>
      <c r="DS10" s="245"/>
      <c r="DT10" s="245"/>
      <c r="DU10" s="245"/>
      <c r="DV10" s="245"/>
      <c r="DW10" s="245"/>
      <c r="DX10" s="245"/>
      <c r="DY10" s="245"/>
      <c r="EA10" s="37"/>
      <c r="EB10" s="41"/>
      <c r="EC10" s="37"/>
      <c r="ED10" s="688" t="s">
        <v>157</v>
      </c>
      <c r="EE10" s="688"/>
      <c r="EF10" s="688"/>
      <c r="EG10" s="688"/>
    </row>
    <row r="11" spans="1:137" ht="8.25" customHeight="1" thickBot="1" x14ac:dyDescent="0.25">
      <c r="B11" s="1"/>
      <c r="BI11" s="37"/>
      <c r="BJ11" s="37"/>
      <c r="BK11" s="37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689" t="s">
        <v>107</v>
      </c>
      <c r="DQ11" s="689"/>
      <c r="DR11" s="689"/>
      <c r="DS11" s="689"/>
      <c r="DT11" s="689"/>
      <c r="DU11" s="689"/>
      <c r="DV11" s="689"/>
      <c r="DW11" s="689"/>
      <c r="DX11" s="730" t="s">
        <v>258</v>
      </c>
      <c r="DY11" s="730"/>
      <c r="DZ11" s="730"/>
      <c r="EA11" s="730"/>
      <c r="EB11" s="730"/>
      <c r="EC11" s="37"/>
      <c r="ED11" s="688"/>
      <c r="EE11" s="688"/>
      <c r="EF11" s="688"/>
      <c r="EG11" s="688"/>
    </row>
    <row r="12" spans="1:137" ht="10.5" customHeight="1" x14ac:dyDescent="0.2">
      <c r="A12" s="704" t="s">
        <v>1</v>
      </c>
      <c r="B12" s="707" t="s">
        <v>227</v>
      </c>
      <c r="C12" s="709" t="s">
        <v>296</v>
      </c>
      <c r="D12" s="712" t="s">
        <v>9</v>
      </c>
      <c r="E12" s="714" t="s">
        <v>316</v>
      </c>
      <c r="F12" s="715"/>
      <c r="G12" s="715"/>
      <c r="H12" s="715"/>
      <c r="I12" s="715"/>
      <c r="J12" s="715"/>
      <c r="K12" s="715"/>
      <c r="L12" s="715"/>
      <c r="M12" s="715"/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5"/>
      <c r="AN12" s="715"/>
      <c r="AO12" s="715"/>
      <c r="AP12" s="715"/>
      <c r="AQ12" s="715"/>
      <c r="AR12" s="715"/>
      <c r="AS12" s="715"/>
      <c r="AT12" s="715"/>
      <c r="AU12" s="715"/>
      <c r="AV12" s="715"/>
      <c r="AW12" s="715"/>
      <c r="AX12" s="715"/>
      <c r="AY12" s="715"/>
      <c r="AZ12" s="716"/>
      <c r="BA12" s="720" t="s">
        <v>293</v>
      </c>
      <c r="BB12" s="692" t="s">
        <v>43</v>
      </c>
      <c r="BC12" s="721" t="s">
        <v>288</v>
      </c>
      <c r="BD12" s="722" t="s">
        <v>14</v>
      </c>
      <c r="BE12" s="52">
        <v>1</v>
      </c>
      <c r="BF12" s="51">
        <v>2</v>
      </c>
      <c r="BG12" s="51">
        <v>3</v>
      </c>
      <c r="BH12" s="53">
        <v>4</v>
      </c>
      <c r="BI12" s="747" t="s">
        <v>4</v>
      </c>
      <c r="BJ12" s="747" t="s">
        <v>48</v>
      </c>
      <c r="BK12" s="54"/>
      <c r="BM12" s="704" t="s">
        <v>1</v>
      </c>
      <c r="BN12" s="707" t="s">
        <v>259</v>
      </c>
      <c r="BO12" s="720" t="s">
        <v>293</v>
      </c>
      <c r="BP12" s="692" t="s">
        <v>43</v>
      </c>
      <c r="BQ12" s="721" t="s">
        <v>288</v>
      </c>
      <c r="BR12" s="722" t="s">
        <v>14</v>
      </c>
      <c r="BS12" s="52">
        <v>1</v>
      </c>
      <c r="BT12" s="51">
        <v>2</v>
      </c>
      <c r="BU12" s="51">
        <v>3</v>
      </c>
      <c r="BV12" s="53">
        <v>4</v>
      </c>
      <c r="BW12" s="695" t="s">
        <v>289</v>
      </c>
      <c r="BX12" s="696"/>
      <c r="BY12" s="695" t="s">
        <v>294</v>
      </c>
      <c r="BZ12" s="530"/>
      <c r="CA12" s="529" t="s">
        <v>294</v>
      </c>
      <c r="CB12" s="530"/>
      <c r="CC12" s="529" t="s">
        <v>294</v>
      </c>
      <c r="CD12" s="530"/>
      <c r="CE12" s="529" t="s">
        <v>294</v>
      </c>
      <c r="CF12" s="530"/>
      <c r="CG12" s="529" t="s">
        <v>294</v>
      </c>
      <c r="CH12" s="530"/>
      <c r="CI12" s="529" t="s">
        <v>294</v>
      </c>
      <c r="CJ12" s="530"/>
      <c r="CK12" s="529" t="s">
        <v>294</v>
      </c>
      <c r="CL12" s="696"/>
      <c r="CM12" s="695" t="s">
        <v>289</v>
      </c>
      <c r="CN12" s="530"/>
      <c r="CO12" s="696" t="s">
        <v>290</v>
      </c>
      <c r="CP12" s="530"/>
      <c r="CQ12" s="529" t="s">
        <v>290</v>
      </c>
      <c r="CR12" s="530"/>
      <c r="CS12" s="529" t="s">
        <v>291</v>
      </c>
      <c r="CT12" s="530"/>
      <c r="CU12" s="529" t="s">
        <v>291</v>
      </c>
      <c r="CV12" s="697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689"/>
      <c r="DQ12" s="689"/>
      <c r="DR12" s="689"/>
      <c r="DS12" s="689"/>
      <c r="DT12" s="689"/>
      <c r="DU12" s="689"/>
      <c r="DV12" s="689"/>
      <c r="DW12" s="689"/>
      <c r="DX12" s="730"/>
      <c r="DY12" s="730"/>
      <c r="DZ12" s="730"/>
      <c r="EA12" s="730"/>
      <c r="EB12" s="730"/>
      <c r="EC12" s="37"/>
      <c r="ED12" s="37"/>
      <c r="EE12" s="37"/>
    </row>
    <row r="13" spans="1:137" ht="10.5" customHeight="1" x14ac:dyDescent="0.2">
      <c r="A13" s="705"/>
      <c r="B13" s="708"/>
      <c r="C13" s="710"/>
      <c r="D13" s="713"/>
      <c r="E13" s="717"/>
      <c r="F13" s="718"/>
      <c r="G13" s="718"/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  <c r="AN13" s="718"/>
      <c r="AO13" s="718"/>
      <c r="AP13" s="718"/>
      <c r="AQ13" s="718"/>
      <c r="AR13" s="718"/>
      <c r="AS13" s="718"/>
      <c r="AT13" s="718"/>
      <c r="AU13" s="718"/>
      <c r="AV13" s="718"/>
      <c r="AW13" s="718"/>
      <c r="AX13" s="718"/>
      <c r="AY13" s="718"/>
      <c r="AZ13" s="719"/>
      <c r="BA13" s="698"/>
      <c r="BB13" s="693"/>
      <c r="BC13" s="700"/>
      <c r="BD13" s="723"/>
      <c r="BE13" s="698" t="s">
        <v>260</v>
      </c>
      <c r="BF13" s="700" t="s">
        <v>261</v>
      </c>
      <c r="BG13" s="700" t="s">
        <v>262</v>
      </c>
      <c r="BH13" s="702" t="s">
        <v>263</v>
      </c>
      <c r="BI13" s="748"/>
      <c r="BJ13" s="748"/>
      <c r="BK13" s="54"/>
      <c r="BM13" s="705"/>
      <c r="BN13" s="708"/>
      <c r="BO13" s="698"/>
      <c r="BP13" s="693"/>
      <c r="BQ13" s="700"/>
      <c r="BR13" s="723"/>
      <c r="BS13" s="698" t="s">
        <v>260</v>
      </c>
      <c r="BT13" s="700" t="s">
        <v>261</v>
      </c>
      <c r="BU13" s="700" t="s">
        <v>262</v>
      </c>
      <c r="BV13" s="702" t="s">
        <v>263</v>
      </c>
      <c r="BW13" s="737" t="s">
        <v>49</v>
      </c>
      <c r="BX13" s="745"/>
      <c r="BY13" s="737" t="s">
        <v>50</v>
      </c>
      <c r="BZ13" s="686"/>
      <c r="CA13" s="686" t="s">
        <v>51</v>
      </c>
      <c r="CB13" s="686"/>
      <c r="CC13" s="686" t="s">
        <v>52</v>
      </c>
      <c r="CD13" s="686"/>
      <c r="CE13" s="686" t="s">
        <v>53</v>
      </c>
      <c r="CF13" s="686"/>
      <c r="CG13" s="686" t="s">
        <v>54</v>
      </c>
      <c r="CH13" s="686"/>
      <c r="CI13" s="686" t="s">
        <v>55</v>
      </c>
      <c r="CJ13" s="686"/>
      <c r="CK13" s="686" t="s">
        <v>56</v>
      </c>
      <c r="CL13" s="745"/>
      <c r="CM13" s="737" t="s">
        <v>57</v>
      </c>
      <c r="CN13" s="686"/>
      <c r="CO13" s="739" t="s">
        <v>58</v>
      </c>
      <c r="CP13" s="686"/>
      <c r="CQ13" s="686" t="s">
        <v>59</v>
      </c>
      <c r="CR13" s="686"/>
      <c r="CS13" s="531" t="s">
        <v>280</v>
      </c>
      <c r="CT13" s="532"/>
      <c r="CU13" s="741" t="s">
        <v>159</v>
      </c>
      <c r="CV13" s="742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689"/>
      <c r="DQ13" s="689"/>
      <c r="DR13" s="689"/>
      <c r="DS13" s="689"/>
      <c r="DT13" s="689"/>
      <c r="DU13" s="689"/>
      <c r="DV13" s="689"/>
      <c r="DW13" s="689"/>
      <c r="DX13" s="730"/>
      <c r="DY13" s="730"/>
      <c r="DZ13" s="730"/>
      <c r="EA13" s="730"/>
      <c r="EB13" s="730"/>
      <c r="EC13" s="37"/>
      <c r="ED13" s="37"/>
      <c r="EE13" s="37"/>
    </row>
    <row r="14" spans="1:137" ht="10.5" customHeight="1" x14ac:dyDescent="0.2">
      <c r="A14" s="705"/>
      <c r="B14" s="708"/>
      <c r="C14" s="710"/>
      <c r="D14" s="713"/>
      <c r="E14" s="725" t="s">
        <v>186</v>
      </c>
      <c r="F14" s="726"/>
      <c r="G14" s="726"/>
      <c r="H14" s="726"/>
      <c r="I14" s="727"/>
      <c r="J14" s="725" t="s">
        <v>268</v>
      </c>
      <c r="K14" s="726"/>
      <c r="L14" s="726"/>
      <c r="M14" s="728"/>
      <c r="N14" s="729" t="s">
        <v>269</v>
      </c>
      <c r="O14" s="726"/>
      <c r="P14" s="726"/>
      <c r="Q14" s="728"/>
      <c r="R14" s="555" t="s">
        <v>270</v>
      </c>
      <c r="S14" s="556"/>
      <c r="T14" s="557" t="s">
        <v>271</v>
      </c>
      <c r="U14" s="558"/>
      <c r="V14" s="559" t="s">
        <v>272</v>
      </c>
      <c r="W14" s="560"/>
      <c r="X14" s="561"/>
      <c r="Y14" s="537" t="s">
        <v>273</v>
      </c>
      <c r="Z14" s="538"/>
      <c r="AA14" s="539"/>
      <c r="AB14" s="562" t="s">
        <v>274</v>
      </c>
      <c r="AC14" s="563"/>
      <c r="AD14" s="564" t="s">
        <v>275</v>
      </c>
      <c r="AE14" s="538"/>
      <c r="AF14" s="538"/>
      <c r="AG14" s="539"/>
      <c r="AH14" s="537" t="s">
        <v>276</v>
      </c>
      <c r="AI14" s="538"/>
      <c r="AJ14" s="538"/>
      <c r="AK14" s="538"/>
      <c r="AL14" s="538"/>
      <c r="AM14" s="539"/>
      <c r="AN14" s="537" t="s">
        <v>277</v>
      </c>
      <c r="AO14" s="538"/>
      <c r="AP14" s="539"/>
      <c r="AQ14" s="537" t="s">
        <v>278</v>
      </c>
      <c r="AR14" s="538"/>
      <c r="AS14" s="538"/>
      <c r="AT14" s="539"/>
      <c r="AU14" s="537" t="s">
        <v>279</v>
      </c>
      <c r="AV14" s="538"/>
      <c r="AW14" s="538"/>
      <c r="AX14" s="538"/>
      <c r="AY14" s="538"/>
      <c r="AZ14" s="540"/>
      <c r="BA14" s="698"/>
      <c r="BB14" s="693"/>
      <c r="BC14" s="700"/>
      <c r="BD14" s="723"/>
      <c r="BE14" s="698"/>
      <c r="BF14" s="700"/>
      <c r="BG14" s="700"/>
      <c r="BH14" s="702"/>
      <c r="BI14" s="748"/>
      <c r="BJ14" s="748"/>
      <c r="BK14" s="54"/>
      <c r="BL14" s="248"/>
      <c r="BM14" s="705"/>
      <c r="BN14" s="708"/>
      <c r="BO14" s="698"/>
      <c r="BP14" s="693"/>
      <c r="BQ14" s="700"/>
      <c r="BR14" s="723"/>
      <c r="BS14" s="698"/>
      <c r="BT14" s="700"/>
      <c r="BU14" s="700"/>
      <c r="BV14" s="702"/>
      <c r="BW14" s="737"/>
      <c r="BX14" s="745"/>
      <c r="BY14" s="737"/>
      <c r="BZ14" s="686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745"/>
      <c r="CM14" s="737"/>
      <c r="CN14" s="686"/>
      <c r="CO14" s="739"/>
      <c r="CP14" s="686"/>
      <c r="CQ14" s="686"/>
      <c r="CR14" s="686"/>
      <c r="CS14" s="533"/>
      <c r="CT14" s="534"/>
      <c r="CU14" s="686"/>
      <c r="CV14" s="743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2">
      <c r="A15" s="705"/>
      <c r="B15" s="708"/>
      <c r="C15" s="710"/>
      <c r="D15" s="713"/>
      <c r="E15" s="750" t="s">
        <v>61</v>
      </c>
      <c r="F15" s="673" t="s">
        <v>62</v>
      </c>
      <c r="G15" s="663" t="s">
        <v>63</v>
      </c>
      <c r="H15" s="673" t="s">
        <v>64</v>
      </c>
      <c r="I15" s="675" t="s">
        <v>65</v>
      </c>
      <c r="J15" s="669" t="s">
        <v>66</v>
      </c>
      <c r="K15" s="663" t="s">
        <v>67</v>
      </c>
      <c r="L15" s="663" t="s">
        <v>68</v>
      </c>
      <c r="M15" s="673" t="s">
        <v>69</v>
      </c>
      <c r="N15" s="667" t="s">
        <v>70</v>
      </c>
      <c r="O15" s="663" t="s">
        <v>71</v>
      </c>
      <c r="P15" s="663" t="s">
        <v>72</v>
      </c>
      <c r="Q15" s="664" t="s">
        <v>73</v>
      </c>
      <c r="R15" s="667" t="s">
        <v>74</v>
      </c>
      <c r="S15" s="664" t="s">
        <v>75</v>
      </c>
      <c r="T15" s="667" t="s">
        <v>76</v>
      </c>
      <c r="U15" s="664" t="s">
        <v>77</v>
      </c>
      <c r="V15" s="667" t="s">
        <v>78</v>
      </c>
      <c r="W15" s="663" t="s">
        <v>79</v>
      </c>
      <c r="X15" s="664" t="s">
        <v>80</v>
      </c>
      <c r="Y15" s="680" t="s">
        <v>81</v>
      </c>
      <c r="Z15" s="681"/>
      <c r="AA15" s="682"/>
      <c r="AB15" s="677" t="s">
        <v>320</v>
      </c>
      <c r="AC15" s="671" t="s">
        <v>321</v>
      </c>
      <c r="AD15" s="669" t="s">
        <v>322</v>
      </c>
      <c r="AE15" s="663" t="s">
        <v>323</v>
      </c>
      <c r="AF15" s="663" t="s">
        <v>324</v>
      </c>
      <c r="AG15" s="664" t="s">
        <v>325</v>
      </c>
      <c r="AH15" s="667" t="s">
        <v>326</v>
      </c>
      <c r="AI15" s="663" t="s">
        <v>327</v>
      </c>
      <c r="AJ15" s="663" t="s">
        <v>328</v>
      </c>
      <c r="AK15" s="663" t="s">
        <v>329</v>
      </c>
      <c r="AL15" s="663" t="s">
        <v>330</v>
      </c>
      <c r="AM15" s="664"/>
      <c r="AN15" s="667" t="s">
        <v>331</v>
      </c>
      <c r="AO15" s="663" t="s">
        <v>332</v>
      </c>
      <c r="AP15" s="664" t="s">
        <v>333</v>
      </c>
      <c r="AQ15" s="667" t="s">
        <v>334</v>
      </c>
      <c r="AR15" s="663" t="s">
        <v>335</v>
      </c>
      <c r="AS15" s="663"/>
      <c r="AT15" s="664"/>
      <c r="AU15" s="541" t="s">
        <v>336</v>
      </c>
      <c r="AV15" s="542"/>
      <c r="AW15" s="542" t="s">
        <v>337</v>
      </c>
      <c r="AX15" s="542"/>
      <c r="AY15" s="542" t="s">
        <v>338</v>
      </c>
      <c r="AZ15" s="661" t="s">
        <v>339</v>
      </c>
      <c r="BA15" s="698"/>
      <c r="BB15" s="693"/>
      <c r="BC15" s="700"/>
      <c r="BD15" s="723"/>
      <c r="BE15" s="698"/>
      <c r="BF15" s="700"/>
      <c r="BG15" s="700"/>
      <c r="BH15" s="702"/>
      <c r="BI15" s="748"/>
      <c r="BJ15" s="748"/>
      <c r="BK15" s="54"/>
      <c r="BM15" s="705"/>
      <c r="BN15" s="708"/>
      <c r="BO15" s="698"/>
      <c r="BP15" s="693"/>
      <c r="BQ15" s="700"/>
      <c r="BR15" s="723"/>
      <c r="BS15" s="698"/>
      <c r="BT15" s="700"/>
      <c r="BU15" s="700"/>
      <c r="BV15" s="702"/>
      <c r="BW15" s="737"/>
      <c r="BX15" s="745"/>
      <c r="BY15" s="737"/>
      <c r="BZ15" s="686"/>
      <c r="CA15" s="686"/>
      <c r="CB15" s="686"/>
      <c r="CC15" s="686"/>
      <c r="CD15" s="686"/>
      <c r="CE15" s="686"/>
      <c r="CF15" s="686"/>
      <c r="CG15" s="686"/>
      <c r="CH15" s="686"/>
      <c r="CI15" s="686"/>
      <c r="CJ15" s="686"/>
      <c r="CK15" s="686"/>
      <c r="CL15" s="745"/>
      <c r="CM15" s="737"/>
      <c r="CN15" s="686"/>
      <c r="CO15" s="739"/>
      <c r="CP15" s="686"/>
      <c r="CQ15" s="686"/>
      <c r="CR15" s="686"/>
      <c r="CS15" s="533"/>
      <c r="CT15" s="534"/>
      <c r="CU15" s="686"/>
      <c r="CV15" s="743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2">
      <c r="A16" s="705"/>
      <c r="B16" s="708"/>
      <c r="C16" s="710"/>
      <c r="D16" s="713"/>
      <c r="E16" s="751"/>
      <c r="F16" s="674"/>
      <c r="G16" s="665"/>
      <c r="H16" s="674"/>
      <c r="I16" s="676"/>
      <c r="J16" s="670"/>
      <c r="K16" s="665"/>
      <c r="L16" s="548"/>
      <c r="M16" s="628"/>
      <c r="N16" s="554"/>
      <c r="O16" s="548"/>
      <c r="P16" s="548"/>
      <c r="Q16" s="550"/>
      <c r="R16" s="679"/>
      <c r="S16" s="550"/>
      <c r="T16" s="554"/>
      <c r="U16" s="550"/>
      <c r="V16" s="554"/>
      <c r="W16" s="548"/>
      <c r="X16" s="550"/>
      <c r="Y16" s="683"/>
      <c r="Z16" s="684"/>
      <c r="AA16" s="685"/>
      <c r="AB16" s="678"/>
      <c r="AC16" s="672"/>
      <c r="AD16" s="670"/>
      <c r="AE16" s="665"/>
      <c r="AF16" s="548"/>
      <c r="AG16" s="666"/>
      <c r="AH16" s="668"/>
      <c r="AI16" s="548"/>
      <c r="AJ16" s="548"/>
      <c r="AK16" s="548"/>
      <c r="AL16" s="665"/>
      <c r="AM16" s="666"/>
      <c r="AN16" s="554"/>
      <c r="AO16" s="548"/>
      <c r="AP16" s="550"/>
      <c r="AQ16" s="668"/>
      <c r="AR16" s="665"/>
      <c r="AS16" s="665"/>
      <c r="AT16" s="666"/>
      <c r="AU16" s="543"/>
      <c r="AV16" s="544"/>
      <c r="AW16" s="544"/>
      <c r="AX16" s="544"/>
      <c r="AY16" s="544"/>
      <c r="AZ16" s="662"/>
      <c r="BA16" s="698"/>
      <c r="BB16" s="693"/>
      <c r="BC16" s="700"/>
      <c r="BD16" s="723"/>
      <c r="BE16" s="698"/>
      <c r="BF16" s="700"/>
      <c r="BG16" s="700"/>
      <c r="BH16" s="702"/>
      <c r="BI16" s="748"/>
      <c r="BJ16" s="748"/>
      <c r="BK16" s="54"/>
      <c r="BM16" s="705"/>
      <c r="BN16" s="708"/>
      <c r="BO16" s="698"/>
      <c r="BP16" s="693"/>
      <c r="BQ16" s="700"/>
      <c r="BR16" s="723"/>
      <c r="BS16" s="698"/>
      <c r="BT16" s="700"/>
      <c r="BU16" s="700"/>
      <c r="BV16" s="702"/>
      <c r="BW16" s="738"/>
      <c r="BX16" s="746"/>
      <c r="BY16" s="738"/>
      <c r="BZ16" s="687"/>
      <c r="CA16" s="687"/>
      <c r="CB16" s="687"/>
      <c r="CC16" s="687"/>
      <c r="CD16" s="687"/>
      <c r="CE16" s="687"/>
      <c r="CF16" s="687"/>
      <c r="CG16" s="687"/>
      <c r="CH16" s="687"/>
      <c r="CI16" s="687"/>
      <c r="CJ16" s="687"/>
      <c r="CK16" s="687"/>
      <c r="CL16" s="746"/>
      <c r="CM16" s="738"/>
      <c r="CN16" s="687"/>
      <c r="CO16" s="740"/>
      <c r="CP16" s="687"/>
      <c r="CQ16" s="687"/>
      <c r="CR16" s="687"/>
      <c r="CS16" s="535"/>
      <c r="CT16" s="536"/>
      <c r="CU16" s="687"/>
      <c r="CV16" s="744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2">
      <c r="A17" s="705"/>
      <c r="B17" s="708"/>
      <c r="C17" s="710"/>
      <c r="D17" s="713"/>
      <c r="E17" s="652" t="s">
        <v>292</v>
      </c>
      <c r="F17" s="546" t="s">
        <v>292</v>
      </c>
      <c r="G17" s="657" t="s">
        <v>292</v>
      </c>
      <c r="H17" s="546" t="s">
        <v>292</v>
      </c>
      <c r="I17" s="657" t="s">
        <v>292</v>
      </c>
      <c r="J17" s="652" t="s">
        <v>295</v>
      </c>
      <c r="K17" s="546" t="s">
        <v>295</v>
      </c>
      <c r="L17" s="546" t="s">
        <v>295</v>
      </c>
      <c r="M17" s="657" t="s">
        <v>295</v>
      </c>
      <c r="N17" s="551" t="s">
        <v>295</v>
      </c>
      <c r="O17" s="546" t="s">
        <v>295</v>
      </c>
      <c r="P17" s="546" t="s">
        <v>295</v>
      </c>
      <c r="Q17" s="553" t="s">
        <v>295</v>
      </c>
      <c r="R17" s="656" t="s">
        <v>295</v>
      </c>
      <c r="S17" s="553" t="s">
        <v>295</v>
      </c>
      <c r="T17" s="551" t="s">
        <v>295</v>
      </c>
      <c r="U17" s="553" t="s">
        <v>295</v>
      </c>
      <c r="V17" s="551" t="s">
        <v>295</v>
      </c>
      <c r="W17" s="546" t="s">
        <v>295</v>
      </c>
      <c r="X17" s="553" t="s">
        <v>295</v>
      </c>
      <c r="Y17" s="551" t="s">
        <v>295</v>
      </c>
      <c r="Z17" s="546" t="s">
        <v>295</v>
      </c>
      <c r="AA17" s="553" t="s">
        <v>295</v>
      </c>
      <c r="AB17" s="654" t="s">
        <v>295</v>
      </c>
      <c r="AC17" s="650" t="s">
        <v>295</v>
      </c>
      <c r="AD17" s="652" t="s">
        <v>292</v>
      </c>
      <c r="AE17" s="546" t="s">
        <v>292</v>
      </c>
      <c r="AF17" s="546" t="s">
        <v>292</v>
      </c>
      <c r="AG17" s="553" t="s">
        <v>292</v>
      </c>
      <c r="AH17" s="551" t="s">
        <v>292</v>
      </c>
      <c r="AI17" s="546" t="s">
        <v>292</v>
      </c>
      <c r="AJ17" s="546" t="s">
        <v>292</v>
      </c>
      <c r="AK17" s="546" t="s">
        <v>292</v>
      </c>
      <c r="AL17" s="546" t="s">
        <v>292</v>
      </c>
      <c r="AM17" s="553" t="s">
        <v>292</v>
      </c>
      <c r="AN17" s="551" t="s">
        <v>292</v>
      </c>
      <c r="AO17" s="546" t="s">
        <v>292</v>
      </c>
      <c r="AP17" s="553" t="s">
        <v>292</v>
      </c>
      <c r="AQ17" s="551" t="s">
        <v>292</v>
      </c>
      <c r="AR17" s="546" t="s">
        <v>292</v>
      </c>
      <c r="AS17" s="546" t="s">
        <v>292</v>
      </c>
      <c r="AT17" s="553" t="s">
        <v>292</v>
      </c>
      <c r="AU17" s="581" t="s">
        <v>292</v>
      </c>
      <c r="AV17" s="545" t="s">
        <v>292</v>
      </c>
      <c r="AW17" s="545" t="s">
        <v>292</v>
      </c>
      <c r="AX17" s="545" t="s">
        <v>292</v>
      </c>
      <c r="AY17" s="545" t="s">
        <v>292</v>
      </c>
      <c r="AZ17" s="582" t="s">
        <v>292</v>
      </c>
      <c r="BA17" s="698"/>
      <c r="BB17" s="693"/>
      <c r="BC17" s="700"/>
      <c r="BD17" s="723"/>
      <c r="BE17" s="698"/>
      <c r="BF17" s="700"/>
      <c r="BG17" s="700"/>
      <c r="BH17" s="702"/>
      <c r="BI17" s="748"/>
      <c r="BJ17" s="748"/>
      <c r="BK17" s="54"/>
      <c r="BM17" s="705"/>
      <c r="BN17" s="708"/>
      <c r="BO17" s="698"/>
      <c r="BP17" s="693"/>
      <c r="BQ17" s="700"/>
      <c r="BR17" s="723"/>
      <c r="BS17" s="698"/>
      <c r="BT17" s="700"/>
      <c r="BU17" s="700"/>
      <c r="BV17" s="702"/>
      <c r="BW17" s="57" t="s">
        <v>106</v>
      </c>
      <c r="BX17" s="60"/>
      <c r="BY17" s="277"/>
      <c r="BZ17" s="58"/>
      <c r="CA17" s="59"/>
      <c r="CB17" s="58"/>
      <c r="CC17" s="61"/>
      <c r="CD17" s="60"/>
      <c r="CE17" s="59"/>
      <c r="CF17" s="58"/>
      <c r="CG17" s="59"/>
      <c r="CH17" s="58"/>
      <c r="CI17" s="59"/>
      <c r="CJ17" s="58"/>
      <c r="CK17" s="59"/>
      <c r="CL17" s="60"/>
      <c r="CM17" s="277"/>
      <c r="CN17" s="58"/>
      <c r="CO17" s="61"/>
      <c r="CP17" s="58"/>
      <c r="CQ17" s="249"/>
      <c r="CR17" s="249"/>
      <c r="CS17" s="59"/>
      <c r="CT17" s="58"/>
      <c r="CU17" s="59"/>
      <c r="CV17" s="427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41" t="s">
        <v>281</v>
      </c>
      <c r="DK17" s="642"/>
      <c r="DL17" s="40"/>
      <c r="DM17" s="40"/>
      <c r="DN17" s="40"/>
      <c r="DO17" s="252"/>
      <c r="DP17" s="252"/>
      <c r="DQ17" s="252"/>
      <c r="DR17" s="252"/>
      <c r="DS17" s="252"/>
      <c r="EA17" s="37"/>
      <c r="EB17" s="41"/>
      <c r="EC17" s="37"/>
      <c r="ED17" s="37"/>
      <c r="EE17" s="37"/>
    </row>
    <row r="18" spans="1:142" ht="10.5" customHeight="1" x14ac:dyDescent="0.2">
      <c r="A18" s="705"/>
      <c r="B18" s="708"/>
      <c r="C18" s="710"/>
      <c r="D18" s="713"/>
      <c r="E18" s="659"/>
      <c r="F18" s="647"/>
      <c r="G18" s="660"/>
      <c r="H18" s="647"/>
      <c r="I18" s="660"/>
      <c r="J18" s="659"/>
      <c r="K18" s="644"/>
      <c r="L18" s="644"/>
      <c r="M18" s="658"/>
      <c r="N18" s="649"/>
      <c r="O18" s="644"/>
      <c r="P18" s="644"/>
      <c r="Q18" s="645"/>
      <c r="R18" s="649"/>
      <c r="S18" s="645"/>
      <c r="T18" s="649"/>
      <c r="U18" s="645"/>
      <c r="V18" s="649"/>
      <c r="W18" s="644"/>
      <c r="X18" s="645"/>
      <c r="Y18" s="649"/>
      <c r="Z18" s="644"/>
      <c r="AA18" s="645"/>
      <c r="AB18" s="655"/>
      <c r="AC18" s="651"/>
      <c r="AD18" s="653"/>
      <c r="AE18" s="644"/>
      <c r="AF18" s="644"/>
      <c r="AG18" s="645"/>
      <c r="AH18" s="649"/>
      <c r="AI18" s="644"/>
      <c r="AJ18" s="644"/>
      <c r="AK18" s="644"/>
      <c r="AL18" s="644"/>
      <c r="AM18" s="645"/>
      <c r="AN18" s="649"/>
      <c r="AO18" s="644"/>
      <c r="AP18" s="645"/>
      <c r="AQ18" s="646"/>
      <c r="AR18" s="647"/>
      <c r="AS18" s="647"/>
      <c r="AT18" s="648"/>
      <c r="AU18" s="581"/>
      <c r="AV18" s="545"/>
      <c r="AW18" s="545"/>
      <c r="AX18" s="545"/>
      <c r="AY18" s="545"/>
      <c r="AZ18" s="643"/>
      <c r="BA18" s="698"/>
      <c r="BB18" s="693"/>
      <c r="BC18" s="700"/>
      <c r="BD18" s="723"/>
      <c r="BE18" s="698"/>
      <c r="BF18" s="700"/>
      <c r="BG18" s="700"/>
      <c r="BH18" s="702"/>
      <c r="BI18" s="748"/>
      <c r="BJ18" s="748"/>
      <c r="BK18" s="54"/>
      <c r="BM18" s="705"/>
      <c r="BN18" s="708"/>
      <c r="BO18" s="698"/>
      <c r="BP18" s="693"/>
      <c r="BQ18" s="700"/>
      <c r="BR18" s="723"/>
      <c r="BS18" s="698"/>
      <c r="BT18" s="700"/>
      <c r="BU18" s="700"/>
      <c r="BV18" s="702"/>
      <c r="BW18" s="638" t="s">
        <v>108</v>
      </c>
      <c r="BX18" s="635" t="s">
        <v>109</v>
      </c>
      <c r="BY18" s="638" t="s">
        <v>108</v>
      </c>
      <c r="BZ18" s="526" t="s">
        <v>109</v>
      </c>
      <c r="CA18" s="629" t="s">
        <v>108</v>
      </c>
      <c r="CB18" s="526" t="s">
        <v>109</v>
      </c>
      <c r="CC18" s="629" t="s">
        <v>108</v>
      </c>
      <c r="CD18" s="526" t="s">
        <v>109</v>
      </c>
      <c r="CE18" s="629" t="s">
        <v>108</v>
      </c>
      <c r="CF18" s="526" t="s">
        <v>109</v>
      </c>
      <c r="CG18" s="629" t="s">
        <v>108</v>
      </c>
      <c r="CH18" s="526" t="s">
        <v>109</v>
      </c>
      <c r="CI18" s="629" t="s">
        <v>108</v>
      </c>
      <c r="CJ18" s="526" t="s">
        <v>109</v>
      </c>
      <c r="CK18" s="629" t="s">
        <v>108</v>
      </c>
      <c r="CL18" s="635" t="s">
        <v>109</v>
      </c>
      <c r="CM18" s="638" t="s">
        <v>108</v>
      </c>
      <c r="CN18" s="526" t="s">
        <v>109</v>
      </c>
      <c r="CO18" s="523" t="s">
        <v>108</v>
      </c>
      <c r="CP18" s="526" t="s">
        <v>109</v>
      </c>
      <c r="CQ18" s="523" t="s">
        <v>108</v>
      </c>
      <c r="CR18" s="526" t="s">
        <v>109</v>
      </c>
      <c r="CS18" s="629" t="s">
        <v>108</v>
      </c>
      <c r="CT18" s="526" t="s">
        <v>109</v>
      </c>
      <c r="CU18" s="629" t="s">
        <v>108</v>
      </c>
      <c r="CV18" s="632" t="s">
        <v>109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42"/>
      <c r="DK18" s="642"/>
      <c r="DL18" s="40"/>
      <c r="DM18" s="40"/>
      <c r="DN18" s="40"/>
      <c r="DO18" s="252"/>
      <c r="DP18" s="252"/>
      <c r="DQ18" s="252"/>
      <c r="DR18" s="252"/>
      <c r="DS18" s="252"/>
      <c r="EA18" s="37"/>
      <c r="EB18" s="633" t="s">
        <v>110</v>
      </c>
      <c r="EC18" s="634"/>
      <c r="ED18" s="634"/>
      <c r="EE18" s="37"/>
    </row>
    <row r="19" spans="1:142" ht="10.5" customHeight="1" x14ac:dyDescent="0.2">
      <c r="A19" s="705"/>
      <c r="B19" s="708"/>
      <c r="C19" s="710"/>
      <c r="D19" s="713"/>
      <c r="E19" s="623">
        <v>2</v>
      </c>
      <c r="F19" s="547">
        <v>2</v>
      </c>
      <c r="G19" s="547">
        <v>2</v>
      </c>
      <c r="H19" s="627">
        <v>2</v>
      </c>
      <c r="I19" s="627">
        <v>2</v>
      </c>
      <c r="J19" s="623">
        <v>1</v>
      </c>
      <c r="K19" s="547">
        <v>1</v>
      </c>
      <c r="L19" s="547">
        <v>1</v>
      </c>
      <c r="M19" s="627">
        <v>1</v>
      </c>
      <c r="N19" s="552">
        <v>1</v>
      </c>
      <c r="O19" s="547">
        <v>1</v>
      </c>
      <c r="P19" s="547">
        <v>1</v>
      </c>
      <c r="Q19" s="549">
        <v>1</v>
      </c>
      <c r="R19" s="552">
        <v>1</v>
      </c>
      <c r="S19" s="549">
        <v>1</v>
      </c>
      <c r="T19" s="552">
        <v>1</v>
      </c>
      <c r="U19" s="549">
        <v>1</v>
      </c>
      <c r="V19" s="552">
        <v>1</v>
      </c>
      <c r="W19" s="547">
        <v>1</v>
      </c>
      <c r="X19" s="549">
        <v>1</v>
      </c>
      <c r="Y19" s="552">
        <v>1</v>
      </c>
      <c r="Z19" s="547">
        <v>1</v>
      </c>
      <c r="AA19" s="549">
        <v>1</v>
      </c>
      <c r="AB19" s="625">
        <v>1</v>
      </c>
      <c r="AC19" s="621">
        <v>1</v>
      </c>
      <c r="AD19" s="623">
        <v>2</v>
      </c>
      <c r="AE19" s="547">
        <v>2</v>
      </c>
      <c r="AF19" s="547">
        <v>2</v>
      </c>
      <c r="AG19" s="549">
        <v>2</v>
      </c>
      <c r="AH19" s="552">
        <v>3</v>
      </c>
      <c r="AI19" s="547">
        <v>3</v>
      </c>
      <c r="AJ19" s="547">
        <v>3</v>
      </c>
      <c r="AK19" s="547">
        <v>3</v>
      </c>
      <c r="AL19" s="547">
        <v>3</v>
      </c>
      <c r="AM19" s="549">
        <v>3</v>
      </c>
      <c r="AN19" s="552">
        <v>3</v>
      </c>
      <c r="AO19" s="547">
        <v>3</v>
      </c>
      <c r="AP19" s="549">
        <v>3</v>
      </c>
      <c r="AQ19" s="551">
        <v>4</v>
      </c>
      <c r="AR19" s="546">
        <v>4</v>
      </c>
      <c r="AS19" s="546">
        <v>4</v>
      </c>
      <c r="AT19" s="553">
        <v>4</v>
      </c>
      <c r="AU19" s="581">
        <v>4</v>
      </c>
      <c r="AV19" s="545">
        <v>4</v>
      </c>
      <c r="AW19" s="545">
        <v>4</v>
      </c>
      <c r="AX19" s="545">
        <v>4</v>
      </c>
      <c r="AY19" s="545">
        <v>4</v>
      </c>
      <c r="AZ19" s="582">
        <v>4</v>
      </c>
      <c r="BA19" s="698"/>
      <c r="BB19" s="693"/>
      <c r="BC19" s="700"/>
      <c r="BD19" s="723"/>
      <c r="BE19" s="698"/>
      <c r="BF19" s="700"/>
      <c r="BG19" s="700"/>
      <c r="BH19" s="702"/>
      <c r="BI19" s="748"/>
      <c r="BJ19" s="748"/>
      <c r="BK19" s="54"/>
      <c r="BM19" s="705"/>
      <c r="BN19" s="708"/>
      <c r="BO19" s="698"/>
      <c r="BP19" s="693"/>
      <c r="BQ19" s="700"/>
      <c r="BR19" s="723"/>
      <c r="BS19" s="698"/>
      <c r="BT19" s="700"/>
      <c r="BU19" s="700"/>
      <c r="BV19" s="702"/>
      <c r="BW19" s="639"/>
      <c r="BX19" s="636"/>
      <c r="BY19" s="639"/>
      <c r="BZ19" s="527"/>
      <c r="CA19" s="630"/>
      <c r="CB19" s="527"/>
      <c r="CC19" s="630"/>
      <c r="CD19" s="527"/>
      <c r="CE19" s="630"/>
      <c r="CF19" s="527"/>
      <c r="CG19" s="630"/>
      <c r="CH19" s="527"/>
      <c r="CI19" s="630"/>
      <c r="CJ19" s="527"/>
      <c r="CK19" s="630"/>
      <c r="CL19" s="636"/>
      <c r="CM19" s="639"/>
      <c r="CN19" s="527"/>
      <c r="CO19" s="524"/>
      <c r="CP19" s="527"/>
      <c r="CQ19" s="524"/>
      <c r="CR19" s="527"/>
      <c r="CS19" s="630"/>
      <c r="CT19" s="527"/>
      <c r="CU19" s="630"/>
      <c r="CV19" s="632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3" t="s">
        <v>111</v>
      </c>
      <c r="DJ19" s="573" t="s">
        <v>264</v>
      </c>
      <c r="DK19" s="573"/>
      <c r="DL19" s="573"/>
      <c r="DM19" s="64"/>
      <c r="DN19" s="65"/>
      <c r="DO19" s="65"/>
      <c r="DP19" s="65"/>
      <c r="DQ19" s="65"/>
      <c r="DR19" s="65"/>
      <c r="DS19" s="66"/>
      <c r="EA19" s="37"/>
      <c r="EB19" s="634"/>
      <c r="EC19" s="634"/>
      <c r="ED19" s="634"/>
      <c r="EE19" s="37"/>
    </row>
    <row r="20" spans="1:142" ht="10.5" customHeight="1" thickBot="1" x14ac:dyDescent="0.25">
      <c r="A20" s="705"/>
      <c r="B20" s="708"/>
      <c r="C20" s="710"/>
      <c r="D20" s="713"/>
      <c r="E20" s="624"/>
      <c r="F20" s="548"/>
      <c r="G20" s="548"/>
      <c r="H20" s="628"/>
      <c r="I20" s="628"/>
      <c r="J20" s="624"/>
      <c r="K20" s="548"/>
      <c r="L20" s="548"/>
      <c r="M20" s="628"/>
      <c r="N20" s="554"/>
      <c r="O20" s="548"/>
      <c r="P20" s="548"/>
      <c r="Q20" s="550"/>
      <c r="R20" s="554"/>
      <c r="S20" s="550"/>
      <c r="T20" s="554"/>
      <c r="U20" s="550"/>
      <c r="V20" s="554"/>
      <c r="W20" s="547"/>
      <c r="X20" s="550"/>
      <c r="Y20" s="552"/>
      <c r="Z20" s="547"/>
      <c r="AA20" s="549"/>
      <c r="AB20" s="626"/>
      <c r="AC20" s="622"/>
      <c r="AD20" s="624"/>
      <c r="AE20" s="548"/>
      <c r="AF20" s="548"/>
      <c r="AG20" s="550"/>
      <c r="AH20" s="554"/>
      <c r="AI20" s="548"/>
      <c r="AJ20" s="548"/>
      <c r="AK20" s="548"/>
      <c r="AL20" s="548"/>
      <c r="AM20" s="550"/>
      <c r="AN20" s="554"/>
      <c r="AO20" s="548"/>
      <c r="AP20" s="550"/>
      <c r="AQ20" s="552"/>
      <c r="AR20" s="547"/>
      <c r="AS20" s="547"/>
      <c r="AT20" s="549"/>
      <c r="AU20" s="551"/>
      <c r="AV20" s="546"/>
      <c r="AW20" s="546"/>
      <c r="AX20" s="546"/>
      <c r="AY20" s="546"/>
      <c r="AZ20" s="583"/>
      <c r="BA20" s="698"/>
      <c r="BB20" s="693"/>
      <c r="BC20" s="700"/>
      <c r="BD20" s="723"/>
      <c r="BE20" s="698"/>
      <c r="BF20" s="700"/>
      <c r="BG20" s="700"/>
      <c r="BH20" s="702"/>
      <c r="BI20" s="748"/>
      <c r="BJ20" s="748"/>
      <c r="BK20" s="54"/>
      <c r="BM20" s="705"/>
      <c r="BN20" s="708"/>
      <c r="BO20" s="698"/>
      <c r="BP20" s="693"/>
      <c r="BQ20" s="700"/>
      <c r="BR20" s="723"/>
      <c r="BS20" s="698"/>
      <c r="BT20" s="700"/>
      <c r="BU20" s="700"/>
      <c r="BV20" s="702"/>
      <c r="BW20" s="639"/>
      <c r="BX20" s="636"/>
      <c r="BY20" s="639"/>
      <c r="BZ20" s="527"/>
      <c r="CA20" s="630"/>
      <c r="CB20" s="527"/>
      <c r="CC20" s="630"/>
      <c r="CD20" s="527"/>
      <c r="CE20" s="630"/>
      <c r="CF20" s="527"/>
      <c r="CG20" s="630"/>
      <c r="CH20" s="527"/>
      <c r="CI20" s="630"/>
      <c r="CJ20" s="527"/>
      <c r="CK20" s="630"/>
      <c r="CL20" s="636"/>
      <c r="CM20" s="639"/>
      <c r="CN20" s="527"/>
      <c r="CO20" s="524"/>
      <c r="CP20" s="527"/>
      <c r="CQ20" s="524"/>
      <c r="CR20" s="527"/>
      <c r="CS20" s="630"/>
      <c r="CT20" s="527"/>
      <c r="CU20" s="630"/>
      <c r="CV20" s="632"/>
      <c r="DI20" s="63"/>
      <c r="DJ20" s="574"/>
      <c r="DK20" s="574"/>
      <c r="DL20" s="574"/>
      <c r="DM20" s="64"/>
      <c r="DN20" s="619" t="s">
        <v>113</v>
      </c>
      <c r="DO20" s="619"/>
      <c r="DP20" s="620" t="e">
        <f>BI64</f>
        <v>#DIV/0!</v>
      </c>
      <c r="DQ20" s="620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705"/>
      <c r="B21" s="708"/>
      <c r="C21" s="711"/>
      <c r="D21" s="713"/>
      <c r="E21" s="428"/>
      <c r="F21" s="429"/>
      <c r="G21" s="429"/>
      <c r="H21" s="430"/>
      <c r="I21" s="431"/>
      <c r="J21" s="428"/>
      <c r="K21" s="429"/>
      <c r="L21" s="302"/>
      <c r="M21" s="360"/>
      <c r="N21" s="331"/>
      <c r="O21" s="302"/>
      <c r="P21" s="302"/>
      <c r="Q21" s="303"/>
      <c r="R21" s="331"/>
      <c r="S21" s="303"/>
      <c r="T21" s="331"/>
      <c r="U21" s="303"/>
      <c r="V21" s="331"/>
      <c r="W21" s="437"/>
      <c r="X21" s="303"/>
      <c r="Y21" s="446" t="s">
        <v>266</v>
      </c>
      <c r="Z21" s="447" t="s">
        <v>267</v>
      </c>
      <c r="AA21" s="497" t="s">
        <v>319</v>
      </c>
      <c r="AB21" s="412"/>
      <c r="AC21" s="423"/>
      <c r="AD21" s="422"/>
      <c r="AE21" s="302"/>
      <c r="AF21" s="302"/>
      <c r="AG21" s="303"/>
      <c r="AH21" s="331"/>
      <c r="AI21" s="302"/>
      <c r="AJ21" s="302"/>
      <c r="AK21" s="302"/>
      <c r="AL21" s="448"/>
      <c r="AM21" s="449"/>
      <c r="AN21" s="331"/>
      <c r="AO21" s="302"/>
      <c r="AP21" s="303"/>
      <c r="AQ21" s="331"/>
      <c r="AR21" s="489" t="s">
        <v>312</v>
      </c>
      <c r="AS21" s="489" t="s">
        <v>313</v>
      </c>
      <c r="AT21" s="490" t="s">
        <v>314</v>
      </c>
      <c r="AU21" s="450"/>
      <c r="AV21" s="448"/>
      <c r="AW21" s="448"/>
      <c r="AX21" s="448"/>
      <c r="AY21" s="302"/>
      <c r="AZ21" s="423"/>
      <c r="BA21" s="699"/>
      <c r="BB21" s="694"/>
      <c r="BC21" s="701"/>
      <c r="BD21" s="724"/>
      <c r="BE21" s="699"/>
      <c r="BF21" s="701"/>
      <c r="BG21" s="701"/>
      <c r="BH21" s="703"/>
      <c r="BI21" s="749"/>
      <c r="BJ21" s="749"/>
      <c r="BK21" s="54"/>
      <c r="BM21" s="705"/>
      <c r="BN21" s="708"/>
      <c r="BO21" s="699"/>
      <c r="BP21" s="694"/>
      <c r="BQ21" s="701"/>
      <c r="BR21" s="724"/>
      <c r="BS21" s="699"/>
      <c r="BT21" s="701"/>
      <c r="BU21" s="701"/>
      <c r="BV21" s="703"/>
      <c r="BW21" s="640"/>
      <c r="BX21" s="637"/>
      <c r="BY21" s="640"/>
      <c r="BZ21" s="528"/>
      <c r="CA21" s="631"/>
      <c r="CB21" s="528"/>
      <c r="CC21" s="631"/>
      <c r="CD21" s="528"/>
      <c r="CE21" s="631"/>
      <c r="CF21" s="528"/>
      <c r="CG21" s="631"/>
      <c r="CH21" s="528"/>
      <c r="CI21" s="631"/>
      <c r="CJ21" s="528"/>
      <c r="CK21" s="631"/>
      <c r="CL21" s="637"/>
      <c r="CM21" s="640"/>
      <c r="CN21" s="528"/>
      <c r="CO21" s="525"/>
      <c r="CP21" s="528"/>
      <c r="CQ21" s="525"/>
      <c r="CR21" s="528"/>
      <c r="CS21" s="631"/>
      <c r="CT21" s="528"/>
      <c r="CU21" s="631"/>
      <c r="CV21" s="632"/>
      <c r="DH21" s="731" t="s">
        <v>282</v>
      </c>
      <c r="DI21" s="575" t="s">
        <v>117</v>
      </c>
      <c r="DJ21" s="575" t="s">
        <v>114</v>
      </c>
      <c r="DK21" s="577" t="s">
        <v>115</v>
      </c>
      <c r="DL21" s="579" t="s">
        <v>116</v>
      </c>
      <c r="DM21" s="68"/>
      <c r="DN21" s="619"/>
      <c r="DO21" s="619"/>
      <c r="DP21" s="620"/>
      <c r="DQ21" s="620"/>
      <c r="DR21" s="65"/>
      <c r="DS21" s="68"/>
      <c r="EA21" s="609" t="s">
        <v>117</v>
      </c>
      <c r="EB21" s="611" t="s">
        <v>118</v>
      </c>
      <c r="EC21" s="613" t="s">
        <v>28</v>
      </c>
      <c r="ED21" s="615" t="s">
        <v>119</v>
      </c>
      <c r="EE21" s="617" t="s">
        <v>120</v>
      </c>
    </row>
    <row r="22" spans="1:142" ht="10.95" customHeight="1" thickBot="1" x14ac:dyDescent="0.2">
      <c r="A22" s="706"/>
      <c r="B22" s="708"/>
      <c r="C22" s="70">
        <v>10</v>
      </c>
      <c r="D22" s="71"/>
      <c r="E22" s="304">
        <v>2</v>
      </c>
      <c r="F22" s="305">
        <v>2</v>
      </c>
      <c r="G22" s="305">
        <v>2</v>
      </c>
      <c r="H22" s="361">
        <v>2</v>
      </c>
      <c r="I22" s="361">
        <v>2</v>
      </c>
      <c r="J22" s="304">
        <v>2</v>
      </c>
      <c r="K22" s="305">
        <v>2</v>
      </c>
      <c r="L22" s="305">
        <v>2</v>
      </c>
      <c r="M22" s="361">
        <v>2</v>
      </c>
      <c r="N22" s="332">
        <v>2</v>
      </c>
      <c r="O22" s="305">
        <v>2</v>
      </c>
      <c r="P22" s="305">
        <v>2</v>
      </c>
      <c r="Q22" s="306">
        <v>2</v>
      </c>
      <c r="R22" s="332">
        <v>2</v>
      </c>
      <c r="S22" s="306">
        <v>2</v>
      </c>
      <c r="T22" s="332">
        <v>2</v>
      </c>
      <c r="U22" s="306">
        <v>2</v>
      </c>
      <c r="V22" s="332">
        <v>2</v>
      </c>
      <c r="W22" s="305">
        <v>2</v>
      </c>
      <c r="X22" s="306">
        <v>2</v>
      </c>
      <c r="Y22" s="332">
        <v>2</v>
      </c>
      <c r="Z22" s="305">
        <v>2</v>
      </c>
      <c r="AA22" s="306">
        <v>2</v>
      </c>
      <c r="AB22" s="413">
        <v>2</v>
      </c>
      <c r="AC22" s="344">
        <v>2</v>
      </c>
      <c r="AD22" s="304">
        <v>2</v>
      </c>
      <c r="AE22" s="305">
        <v>2</v>
      </c>
      <c r="AF22" s="305">
        <v>2</v>
      </c>
      <c r="AG22" s="306">
        <v>4</v>
      </c>
      <c r="AH22" s="332">
        <v>2</v>
      </c>
      <c r="AI22" s="305">
        <v>2</v>
      </c>
      <c r="AJ22" s="305">
        <v>2</v>
      </c>
      <c r="AK22" s="305">
        <v>2</v>
      </c>
      <c r="AL22" s="305">
        <v>2</v>
      </c>
      <c r="AM22" s="306">
        <v>2</v>
      </c>
      <c r="AN22" s="332">
        <v>2</v>
      </c>
      <c r="AO22" s="305">
        <v>4</v>
      </c>
      <c r="AP22" s="306">
        <v>2</v>
      </c>
      <c r="AQ22" s="332">
        <v>2</v>
      </c>
      <c r="AR22" s="305">
        <v>2</v>
      </c>
      <c r="AS22" s="305">
        <v>2</v>
      </c>
      <c r="AT22" s="306">
        <v>2</v>
      </c>
      <c r="AU22" s="82">
        <v>2</v>
      </c>
      <c r="AV22" s="441">
        <v>2</v>
      </c>
      <c r="AW22" s="441">
        <v>2</v>
      </c>
      <c r="AX22" s="441">
        <v>2</v>
      </c>
      <c r="AY22" s="441">
        <v>2</v>
      </c>
      <c r="AZ22" s="84">
        <v>2</v>
      </c>
      <c r="BA22" s="72">
        <v>40</v>
      </c>
      <c r="BB22" s="74"/>
      <c r="BC22" s="76">
        <v>60</v>
      </c>
      <c r="BD22" s="71"/>
      <c r="BE22" s="72">
        <v>40</v>
      </c>
      <c r="BF22" s="74">
        <v>20</v>
      </c>
      <c r="BG22" s="74">
        <v>20</v>
      </c>
      <c r="BH22" s="75">
        <v>20</v>
      </c>
      <c r="BI22" s="77">
        <v>100</v>
      </c>
      <c r="BJ22" s="77"/>
      <c r="BK22" s="78"/>
      <c r="BM22" s="706"/>
      <c r="BN22" s="708"/>
      <c r="BO22" s="72">
        <f>BA22</f>
        <v>40</v>
      </c>
      <c r="BP22" s="74"/>
      <c r="BQ22" s="76">
        <f>BC22</f>
        <v>60</v>
      </c>
      <c r="BR22" s="71"/>
      <c r="BS22" s="72">
        <f>BE22</f>
        <v>40</v>
      </c>
      <c r="BT22" s="74">
        <f>BF22</f>
        <v>20</v>
      </c>
      <c r="BU22" s="74">
        <f>BG22</f>
        <v>20</v>
      </c>
      <c r="BV22" s="79">
        <f>BH22</f>
        <v>20</v>
      </c>
      <c r="BW22" s="80">
        <v>10</v>
      </c>
      <c r="BX22" s="253"/>
      <c r="BY22" s="80">
        <v>8</v>
      </c>
      <c r="BZ22" s="81"/>
      <c r="CA22" s="82">
        <v>8</v>
      </c>
      <c r="CB22" s="81"/>
      <c r="CC22" s="82">
        <v>4</v>
      </c>
      <c r="CD22" s="81"/>
      <c r="CE22" s="82">
        <v>4</v>
      </c>
      <c r="CF22" s="81"/>
      <c r="CG22" s="82">
        <v>6</v>
      </c>
      <c r="CH22" s="81"/>
      <c r="CI22" s="82">
        <v>6</v>
      </c>
      <c r="CJ22" s="81"/>
      <c r="CK22" s="82">
        <v>4</v>
      </c>
      <c r="CL22" s="253"/>
      <c r="CM22" s="80">
        <v>10</v>
      </c>
      <c r="CN22" s="81"/>
      <c r="CO22" s="83">
        <v>12</v>
      </c>
      <c r="CP22" s="81"/>
      <c r="CQ22" s="442">
        <v>8</v>
      </c>
      <c r="CR22" s="442"/>
      <c r="CS22" s="82">
        <v>8</v>
      </c>
      <c r="CT22" s="81"/>
      <c r="CU22" s="82">
        <v>12</v>
      </c>
      <c r="CV22" s="84"/>
      <c r="DH22" s="732"/>
      <c r="DI22" s="576"/>
      <c r="DJ22" s="576"/>
      <c r="DK22" s="578"/>
      <c r="DL22" s="580"/>
      <c r="DM22" s="68"/>
      <c r="DN22" s="619" t="s">
        <v>121</v>
      </c>
      <c r="DO22" s="619"/>
      <c r="DP22" s="620" t="e">
        <f>EL27</f>
        <v>#DIV/0!</v>
      </c>
      <c r="DQ22" s="620"/>
      <c r="DR22" s="65"/>
      <c r="DS22" s="68"/>
      <c r="EA22" s="610"/>
      <c r="EB22" s="612"/>
      <c r="EC22" s="614"/>
      <c r="ED22" s="616"/>
      <c r="EE22" s="618"/>
    </row>
    <row r="23" spans="1:142" ht="13.2" customHeight="1" x14ac:dyDescent="0.2">
      <c r="A23" s="85"/>
      <c r="B23" s="86"/>
      <c r="C23" s="87"/>
      <c r="D23" s="488" t="str">
        <f>IF(C23&gt;=10,"A",IF(C23&gt;=4,"B","C"))</f>
        <v>C</v>
      </c>
      <c r="E23" s="307"/>
      <c r="F23" s="308"/>
      <c r="G23" s="308"/>
      <c r="H23" s="362"/>
      <c r="I23" s="362"/>
      <c r="J23" s="307"/>
      <c r="K23" s="308"/>
      <c r="L23" s="308"/>
      <c r="M23" s="362"/>
      <c r="N23" s="333"/>
      <c r="O23" s="308"/>
      <c r="P23" s="308"/>
      <c r="Q23" s="309"/>
      <c r="R23" s="333"/>
      <c r="S23" s="309"/>
      <c r="T23" s="333"/>
      <c r="U23" s="309"/>
      <c r="V23" s="333"/>
      <c r="W23" s="308"/>
      <c r="X23" s="309"/>
      <c r="Y23" s="333"/>
      <c r="Z23" s="308"/>
      <c r="AA23" s="309"/>
      <c r="AB23" s="414"/>
      <c r="AC23" s="345"/>
      <c r="AD23" s="307"/>
      <c r="AE23" s="308"/>
      <c r="AF23" s="308"/>
      <c r="AG23" s="309"/>
      <c r="AH23" s="333"/>
      <c r="AI23" s="308"/>
      <c r="AJ23" s="308"/>
      <c r="AK23" s="308"/>
      <c r="AL23" s="308"/>
      <c r="AM23" s="309"/>
      <c r="AN23" s="333"/>
      <c r="AO23" s="308"/>
      <c r="AP23" s="309"/>
      <c r="AQ23" s="333"/>
      <c r="AR23" s="308"/>
      <c r="AS23" s="308"/>
      <c r="AT23" s="309"/>
      <c r="AU23" s="438"/>
      <c r="AV23" s="439"/>
      <c r="AW23" s="439"/>
      <c r="AX23" s="439"/>
      <c r="AY23" s="439"/>
      <c r="AZ23" s="440"/>
      <c r="BA23" s="90">
        <f>SUM(J23:AC23)*2</f>
        <v>0</v>
      </c>
      <c r="BB23" s="487" t="str">
        <f>IF(BA23&gt;=32,"A",IF(BA23&gt;=18,"B","C"))</f>
        <v>C</v>
      </c>
      <c r="BC23" s="91">
        <f>SUM(E23:I23,AD23:AF23,AH23:AN23,AP23:AZ23)*2+AG23*4+AO23*4</f>
        <v>0</v>
      </c>
      <c r="BD23" s="184" t="str">
        <f>IF(BC23&gt;=44,"A",IF(BC23&gt;=20,"B","C"))</f>
        <v>C</v>
      </c>
      <c r="BE23" s="90">
        <f>SUM(J23:AC23)*2</f>
        <v>0</v>
      </c>
      <c r="BF23" s="498">
        <f>SUM(E23:I23,AD23:AF23)*2+AG23*4</f>
        <v>0</v>
      </c>
      <c r="BG23" s="91">
        <f>SUM(AH23:AN23,AP23)*2+AO23*4</f>
        <v>0</v>
      </c>
      <c r="BH23" s="385">
        <f>SUM(AQ23:AZ23)*2</f>
        <v>0</v>
      </c>
      <c r="BI23" s="93">
        <f>BA23+BC23</f>
        <v>0</v>
      </c>
      <c r="BJ23" s="94">
        <f>(BI23-62.6)/19.59*10+50</f>
        <v>18.044920877998976</v>
      </c>
      <c r="BK23" s="432"/>
      <c r="BL23" s="256"/>
      <c r="BM23" s="85">
        <f t="shared" ref="BM23:BM62" si="0">A23</f>
        <v>0</v>
      </c>
      <c r="BN23" s="86">
        <f t="shared" ref="BN23:BN62" si="1">B23</f>
        <v>0</v>
      </c>
      <c r="BO23" s="96">
        <f>BA23/40*100</f>
        <v>0</v>
      </c>
      <c r="BP23" s="97" t="str">
        <f>BB23</f>
        <v>C</v>
      </c>
      <c r="BQ23" s="98">
        <f>BC23/60*100</f>
        <v>0</v>
      </c>
      <c r="BR23" s="88" t="str">
        <f>BD23</f>
        <v>C</v>
      </c>
      <c r="BS23" s="96">
        <f>BE23/40*100</f>
        <v>0</v>
      </c>
      <c r="BT23" s="98">
        <f>BF23/20*100</f>
        <v>0</v>
      </c>
      <c r="BU23" s="98">
        <f>BG23/20*100</f>
        <v>0</v>
      </c>
      <c r="BV23" s="99">
        <f t="shared" ref="BT23:BV38" si="2">BH23/20*100</f>
        <v>0</v>
      </c>
      <c r="BW23" s="100">
        <f>SUM(E23:I23)*2</f>
        <v>0</v>
      </c>
      <c r="BX23" s="257">
        <f>BW23/10*100</f>
        <v>0</v>
      </c>
      <c r="BY23" s="100">
        <f>SUM(J23:M23)*2</f>
        <v>0</v>
      </c>
      <c r="BZ23" s="101">
        <f>BY23/8*100</f>
        <v>0</v>
      </c>
      <c r="CA23" s="102">
        <f>SUM(N23:Q23)*2</f>
        <v>0</v>
      </c>
      <c r="CB23" s="101">
        <f>CA23/8*100</f>
        <v>0</v>
      </c>
      <c r="CC23" s="102">
        <f>SUM(R23:S23)*2</f>
        <v>0</v>
      </c>
      <c r="CD23" s="101">
        <f>CC23/4*100</f>
        <v>0</v>
      </c>
      <c r="CE23" s="102">
        <f>SUM(T23:U23)*2</f>
        <v>0</v>
      </c>
      <c r="CF23" s="101">
        <f>CE23/4*100</f>
        <v>0</v>
      </c>
      <c r="CG23" s="102">
        <f>SUM(V23:X23)*2</f>
        <v>0</v>
      </c>
      <c r="CH23" s="101">
        <f>CG23/6*100</f>
        <v>0</v>
      </c>
      <c r="CI23" s="102">
        <f>SUM(Y23:AA23)*2</f>
        <v>0</v>
      </c>
      <c r="CJ23" s="101">
        <f>CI23/6*100</f>
        <v>0</v>
      </c>
      <c r="CK23" s="102">
        <f>SUM(AB23:AC23)*2</f>
        <v>0</v>
      </c>
      <c r="CL23" s="257">
        <f>CK23/4*100</f>
        <v>0</v>
      </c>
      <c r="CM23" s="100">
        <f>SUM(AD23:AE23,AG23)*2+AF23*4</f>
        <v>0</v>
      </c>
      <c r="CN23" s="101">
        <f>CM23/10*100</f>
        <v>0</v>
      </c>
      <c r="CO23" s="103">
        <f>SUM(AH23:AM23)*2</f>
        <v>0</v>
      </c>
      <c r="CP23" s="101">
        <f>CO23/12*100</f>
        <v>0</v>
      </c>
      <c r="CQ23" s="103">
        <f>SUM(AN23,AP23)*2+AO23*4</f>
        <v>0</v>
      </c>
      <c r="CR23" s="101">
        <f>CQ23/8*100</f>
        <v>0</v>
      </c>
      <c r="CS23" s="102">
        <f>SUM(AQ23:AT23)*2</f>
        <v>0</v>
      </c>
      <c r="CT23" s="101">
        <f>CS23/8*100</f>
        <v>0</v>
      </c>
      <c r="CU23" s="102">
        <f>SUM(AU23:AZ23)*2</f>
        <v>0</v>
      </c>
      <c r="CV23" s="104">
        <f>CU23/12*100</f>
        <v>0</v>
      </c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477">
        <v>1</v>
      </c>
      <c r="DI23" s="478">
        <f>A23</f>
        <v>0</v>
      </c>
      <c r="DJ23" s="281">
        <f t="shared" ref="DJ23:DJ62" si="3">B23</f>
        <v>0</v>
      </c>
      <c r="DK23" s="373">
        <f t="shared" ref="DK23:DK62" si="4">BI23</f>
        <v>0</v>
      </c>
      <c r="DL23" s="374">
        <f t="shared" ref="DL23:DL62" si="5">BJ23</f>
        <v>18.044920877998976</v>
      </c>
      <c r="DM23" s="107"/>
      <c r="DN23" s="619"/>
      <c r="DO23" s="619"/>
      <c r="DP23" s="620"/>
      <c r="DQ23" s="620"/>
      <c r="DR23" s="37"/>
      <c r="DS23" s="37"/>
      <c r="EA23" s="108">
        <f t="shared" ref="EA23:EA62" si="6">A23</f>
        <v>0</v>
      </c>
      <c r="EB23" s="109">
        <f t="shared" ref="EB23:EB62" si="7">B23</f>
        <v>0</v>
      </c>
      <c r="EC23" s="284">
        <f t="shared" ref="EC23:EC62" si="8">BI23</f>
        <v>0</v>
      </c>
      <c r="ED23" s="286" t="e">
        <f t="shared" ref="ED23:ED62" si="9">BI23-$BI$64</f>
        <v>#DIV/0!</v>
      </c>
      <c r="EE23" s="112" t="e">
        <f>ED23^2</f>
        <v>#DIV/0!</v>
      </c>
      <c r="EG23" s="603" t="s">
        <v>122</v>
      </c>
      <c r="EH23" s="603"/>
      <c r="EI23" s="603"/>
      <c r="EJ23" s="113"/>
      <c r="EK23" s="113"/>
      <c r="EL23" s="113"/>
    </row>
    <row r="24" spans="1:142" ht="13.2" customHeight="1" x14ac:dyDescent="0.2">
      <c r="A24" s="114"/>
      <c r="B24" s="115"/>
      <c r="C24" s="116"/>
      <c r="D24" s="500" t="str">
        <f>IF(C24&gt;=10,"A",IF(C24&gt;=4,"B","C"))</f>
        <v>C</v>
      </c>
      <c r="E24" s="310"/>
      <c r="F24" s="311"/>
      <c r="G24" s="311"/>
      <c r="H24" s="363"/>
      <c r="I24" s="363"/>
      <c r="J24" s="310"/>
      <c r="K24" s="311"/>
      <c r="L24" s="311"/>
      <c r="M24" s="363"/>
      <c r="N24" s="334"/>
      <c r="O24" s="311"/>
      <c r="P24" s="311"/>
      <c r="Q24" s="312"/>
      <c r="R24" s="334"/>
      <c r="S24" s="312"/>
      <c r="T24" s="334"/>
      <c r="U24" s="312"/>
      <c r="V24" s="334"/>
      <c r="W24" s="311"/>
      <c r="X24" s="312"/>
      <c r="Y24" s="334"/>
      <c r="Z24" s="311"/>
      <c r="AA24" s="312"/>
      <c r="AB24" s="415"/>
      <c r="AC24" s="346"/>
      <c r="AD24" s="310"/>
      <c r="AE24" s="311"/>
      <c r="AF24" s="311"/>
      <c r="AG24" s="312"/>
      <c r="AH24" s="334"/>
      <c r="AI24" s="311"/>
      <c r="AJ24" s="311"/>
      <c r="AK24" s="311"/>
      <c r="AL24" s="311"/>
      <c r="AM24" s="312"/>
      <c r="AN24" s="334"/>
      <c r="AO24" s="311"/>
      <c r="AP24" s="312"/>
      <c r="AQ24" s="334"/>
      <c r="AR24" s="311"/>
      <c r="AS24" s="311"/>
      <c r="AT24" s="312"/>
      <c r="AU24" s="334"/>
      <c r="AV24" s="311"/>
      <c r="AW24" s="311"/>
      <c r="AX24" s="311"/>
      <c r="AY24" s="311"/>
      <c r="AZ24" s="346"/>
      <c r="BA24" s="119">
        <f>SUM(J24:AC24)*2</f>
        <v>0</v>
      </c>
      <c r="BB24" s="502" t="str">
        <f>IF(BA24&gt;=32,"A",IF(BA24&gt;=18,"B","C"))</f>
        <v>C</v>
      </c>
      <c r="BC24" s="120">
        <f>SUM(E24:I24,AD24:AF24,AH24:AN24,AP24:AZ24)*2+AG24*4+AO24*4</f>
        <v>0</v>
      </c>
      <c r="BD24" s="505" t="str">
        <f>IF(BC24&gt;=44,"A",IF(BC24&gt;=20,"B","C"))</f>
        <v>C</v>
      </c>
      <c r="BE24" s="119">
        <f>SUM(J24:AC24)*2</f>
        <v>0</v>
      </c>
      <c r="BF24" s="120">
        <f>SUM(E24:I24,AD24:AF24)*2+AG24*4</f>
        <v>0</v>
      </c>
      <c r="BG24" s="120">
        <f>SUM(AH24:AN24,AP24)*2+AO24*4</f>
        <v>0</v>
      </c>
      <c r="BH24" s="387">
        <f>SUM(AQ24:AZ24)*2</f>
        <v>0</v>
      </c>
      <c r="BI24" s="122">
        <f>BA24+BC24</f>
        <v>0</v>
      </c>
      <c r="BJ24" s="123">
        <f>(BI24-62.6)/19.59*10+50</f>
        <v>18.044920877998976</v>
      </c>
      <c r="BK24" s="432"/>
      <c r="BL24" s="256"/>
      <c r="BM24" s="114">
        <f t="shared" si="0"/>
        <v>0</v>
      </c>
      <c r="BN24" s="115">
        <f t="shared" si="1"/>
        <v>0</v>
      </c>
      <c r="BO24" s="124">
        <f>BA24/40*100</f>
        <v>0</v>
      </c>
      <c r="BP24" s="125" t="str">
        <f>BB24</f>
        <v>C</v>
      </c>
      <c r="BQ24" s="126">
        <f>BC24/60*100</f>
        <v>0</v>
      </c>
      <c r="BR24" s="117" t="str">
        <f>BD24</f>
        <v>C</v>
      </c>
      <c r="BS24" s="124">
        <f>BE24/40*100</f>
        <v>0</v>
      </c>
      <c r="BT24" s="126">
        <f t="shared" si="2"/>
        <v>0</v>
      </c>
      <c r="BU24" s="126">
        <f t="shared" si="2"/>
        <v>0</v>
      </c>
      <c r="BV24" s="127">
        <f t="shared" si="2"/>
        <v>0</v>
      </c>
      <c r="BW24" s="292">
        <f>SUM(E24:I24)*2</f>
        <v>0</v>
      </c>
      <c r="BX24" s="295">
        <f>BW24/10*100</f>
        <v>0</v>
      </c>
      <c r="BY24" s="292">
        <f>SUM(J24:M24)*2</f>
        <v>0</v>
      </c>
      <c r="BZ24" s="293">
        <f>BY24/8*100</f>
        <v>0</v>
      </c>
      <c r="CA24" s="294">
        <f>SUM(N24:Q24)*2</f>
        <v>0</v>
      </c>
      <c r="CB24" s="293">
        <f>CA24/8*100</f>
        <v>0</v>
      </c>
      <c r="CC24" s="294">
        <f>SUM(R24:S24)*2</f>
        <v>0</v>
      </c>
      <c r="CD24" s="293">
        <f>CC24/4*100</f>
        <v>0</v>
      </c>
      <c r="CE24" s="294">
        <f>SUM(T24:U24)*2</f>
        <v>0</v>
      </c>
      <c r="CF24" s="293">
        <f>CE24/4*100</f>
        <v>0</v>
      </c>
      <c r="CG24" s="294">
        <f>SUM(V24:X24)*2</f>
        <v>0</v>
      </c>
      <c r="CH24" s="293">
        <f>CG24/6*100</f>
        <v>0</v>
      </c>
      <c r="CI24" s="294">
        <f>SUM(Y24:AA24)*2</f>
        <v>0</v>
      </c>
      <c r="CJ24" s="293">
        <f>CI24/6*100</f>
        <v>0</v>
      </c>
      <c r="CK24" s="294">
        <f>SUM(AB24:AC24)*2</f>
        <v>0</v>
      </c>
      <c r="CL24" s="295">
        <f>CK24/4*100</f>
        <v>0</v>
      </c>
      <c r="CM24" s="292">
        <f>SUM(AD24:AE24,AG24)*2+AF24*4</f>
        <v>0</v>
      </c>
      <c r="CN24" s="293">
        <f>CM24/10*100</f>
        <v>0</v>
      </c>
      <c r="CO24" s="296">
        <f>SUM(AH24:AM24)*2</f>
        <v>0</v>
      </c>
      <c r="CP24" s="293">
        <f>CO24/12*100</f>
        <v>0</v>
      </c>
      <c r="CQ24" s="296">
        <f>SUM(AN24,AP24)*2+AO24*4</f>
        <v>0</v>
      </c>
      <c r="CR24" s="293">
        <f>CQ24/8*100</f>
        <v>0</v>
      </c>
      <c r="CS24" s="294">
        <f>SUM(AQ24:AT24)*2</f>
        <v>0</v>
      </c>
      <c r="CT24" s="293">
        <f>CS24/8*100</f>
        <v>0</v>
      </c>
      <c r="CU24" s="294">
        <f>SUM(AU24:AZ24)*2</f>
        <v>0</v>
      </c>
      <c r="CV24" s="297">
        <f>CU24/12*100</f>
        <v>0</v>
      </c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479">
        <v>2</v>
      </c>
      <c r="DI24" s="478">
        <f t="shared" ref="DI24:DI62" si="10">A24</f>
        <v>0</v>
      </c>
      <c r="DJ24" s="282">
        <f t="shared" si="3"/>
        <v>0</v>
      </c>
      <c r="DK24" s="106">
        <f t="shared" si="4"/>
        <v>0</v>
      </c>
      <c r="DL24" s="389">
        <f t="shared" si="5"/>
        <v>18.044920877998976</v>
      </c>
      <c r="DM24" s="107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0">
        <f t="shared" si="8"/>
        <v>0</v>
      </c>
      <c r="ED24" s="111" t="e">
        <f t="shared" si="9"/>
        <v>#DIV/0!</v>
      </c>
      <c r="EE24" s="112" t="e">
        <f t="shared" ref="EE24:EE62" si="11">ED24^2</f>
        <v>#DIV/0!</v>
      </c>
      <c r="EG24" s="113"/>
      <c r="EH24" s="113"/>
      <c r="EI24" s="113"/>
      <c r="EJ24" s="113"/>
      <c r="EK24" s="113"/>
      <c r="EL24" s="113"/>
    </row>
    <row r="25" spans="1:142" ht="13.2" customHeight="1" x14ac:dyDescent="0.2">
      <c r="A25" s="55"/>
      <c r="B25" s="132"/>
      <c r="C25" s="133"/>
      <c r="D25" s="21" t="str">
        <f t="shared" ref="D25:D62" si="12">IF(C25&gt;=10,"A",IF(C25&gt;=4,"B","C"))</f>
        <v>C</v>
      </c>
      <c r="E25" s="313"/>
      <c r="F25" s="314"/>
      <c r="G25" s="314"/>
      <c r="H25" s="364"/>
      <c r="I25" s="364"/>
      <c r="J25" s="313"/>
      <c r="K25" s="314"/>
      <c r="L25" s="314"/>
      <c r="M25" s="364"/>
      <c r="N25" s="335"/>
      <c r="O25" s="314"/>
      <c r="P25" s="314"/>
      <c r="Q25" s="315"/>
      <c r="R25" s="335"/>
      <c r="S25" s="315"/>
      <c r="T25" s="335"/>
      <c r="U25" s="315"/>
      <c r="V25" s="335"/>
      <c r="W25" s="314"/>
      <c r="X25" s="315"/>
      <c r="Y25" s="335"/>
      <c r="Z25" s="314"/>
      <c r="AA25" s="315"/>
      <c r="AB25" s="416"/>
      <c r="AC25" s="347"/>
      <c r="AD25" s="313"/>
      <c r="AE25" s="314"/>
      <c r="AF25" s="314"/>
      <c r="AG25" s="315"/>
      <c r="AH25" s="335"/>
      <c r="AI25" s="314"/>
      <c r="AJ25" s="314"/>
      <c r="AK25" s="314"/>
      <c r="AL25" s="314"/>
      <c r="AM25" s="315"/>
      <c r="AN25" s="335"/>
      <c r="AO25" s="314"/>
      <c r="AP25" s="315"/>
      <c r="AQ25" s="335"/>
      <c r="AR25" s="314"/>
      <c r="AS25" s="314"/>
      <c r="AT25" s="315"/>
      <c r="AU25" s="335"/>
      <c r="AV25" s="314"/>
      <c r="AW25" s="314"/>
      <c r="AX25" s="314"/>
      <c r="AY25" s="314"/>
      <c r="AZ25" s="347"/>
      <c r="BA25" s="136">
        <f t="shared" ref="BA25:BA62" si="13">SUM(J25:AC25)*2</f>
        <v>0</v>
      </c>
      <c r="BB25" s="503" t="str">
        <f t="shared" ref="BB25:BB62" si="14">IF(BA25&gt;=32,"A",IF(BA25&gt;=18,"B","C"))</f>
        <v>C</v>
      </c>
      <c r="BC25" s="137">
        <f t="shared" ref="BC25:BC62" si="15">SUM(E25:I25,AD25:AF25,AH25:AN25,AP25:AZ25)*2+AG25*4+AO25*4</f>
        <v>0</v>
      </c>
      <c r="BD25" s="506" t="str">
        <f t="shared" ref="BD25:BD62" si="16">IF(BC25&gt;=44,"A",IF(BC25&gt;=20,"B","C"))</f>
        <v>C</v>
      </c>
      <c r="BE25" s="136">
        <f t="shared" ref="BE25:BE62" si="17">SUM(J25:AC25)*2</f>
        <v>0</v>
      </c>
      <c r="BF25" s="499">
        <f t="shared" ref="BF25:BF62" si="18">SUM(E25:I25,AD25:AF25)*2+AG25*4</f>
        <v>0</v>
      </c>
      <c r="BG25" s="137">
        <f t="shared" ref="BG25:BG62" si="19">SUM(AH25:AN25,AP25)*2+AO25*4</f>
        <v>0</v>
      </c>
      <c r="BH25" s="388">
        <f t="shared" ref="BH25:BH62" si="20">SUM(AQ25:AZ25)*2</f>
        <v>0</v>
      </c>
      <c r="BI25" s="139">
        <f t="shared" ref="BI25:BI62" si="21">BA25+BC25</f>
        <v>0</v>
      </c>
      <c r="BJ25" s="140">
        <f t="shared" ref="BJ25:BJ62" si="22">(BI25-62.6)/19.59*10+50</f>
        <v>18.044920877998976</v>
      </c>
      <c r="BK25" s="432"/>
      <c r="BL25" s="256"/>
      <c r="BM25" s="55">
        <f t="shared" si="0"/>
        <v>0</v>
      </c>
      <c r="BN25" s="132">
        <f t="shared" si="1"/>
        <v>0</v>
      </c>
      <c r="BO25" s="141">
        <f t="shared" ref="BO25:BO62" si="23">BA25/40*100</f>
        <v>0</v>
      </c>
      <c r="BP25" s="142" t="str">
        <f t="shared" ref="BP25:BP62" si="24">BB25</f>
        <v>C</v>
      </c>
      <c r="BQ25" s="143">
        <f t="shared" ref="BQ25:BQ62" si="25">BC25/60*100</f>
        <v>0</v>
      </c>
      <c r="BR25" s="134" t="str">
        <f t="shared" ref="BR25:BR62" si="26">BD25</f>
        <v>C</v>
      </c>
      <c r="BS25" s="141">
        <f t="shared" ref="BS25:BS62" si="27">BE25/40*100</f>
        <v>0</v>
      </c>
      <c r="BT25" s="143">
        <f>BF25/20*100</f>
        <v>0</v>
      </c>
      <c r="BU25" s="143">
        <f t="shared" si="2"/>
        <v>0</v>
      </c>
      <c r="BV25" s="144">
        <f t="shared" si="2"/>
        <v>0</v>
      </c>
      <c r="BW25" s="100">
        <f t="shared" ref="BW25:BW62" si="28">SUM(E25:I25)*2</f>
        <v>0</v>
      </c>
      <c r="BX25" s="257">
        <f t="shared" ref="BX25:BX62" si="29">BW25/10*100</f>
        <v>0</v>
      </c>
      <c r="BY25" s="100">
        <f t="shared" ref="BY25:BY62" si="30">SUM(J25:M25)*2</f>
        <v>0</v>
      </c>
      <c r="BZ25" s="101">
        <f t="shared" ref="BZ25:BZ62" si="31">BY25/8*100</f>
        <v>0</v>
      </c>
      <c r="CA25" s="102">
        <f t="shared" ref="CA25:CA62" si="32">SUM(N25:Q25)*2</f>
        <v>0</v>
      </c>
      <c r="CB25" s="101">
        <f t="shared" ref="CB25:CB62" si="33">CA25/8*100</f>
        <v>0</v>
      </c>
      <c r="CC25" s="102">
        <f t="shared" ref="CC25:CC62" si="34">SUM(R25:S25)*2</f>
        <v>0</v>
      </c>
      <c r="CD25" s="101">
        <f t="shared" ref="CD25:CD62" si="35">CC25/4*100</f>
        <v>0</v>
      </c>
      <c r="CE25" s="102">
        <f t="shared" ref="CE25:CE62" si="36">SUM(T25:U25)*2</f>
        <v>0</v>
      </c>
      <c r="CF25" s="101">
        <f t="shared" ref="CF25:CF62" si="37">CE25/4*100</f>
        <v>0</v>
      </c>
      <c r="CG25" s="102">
        <f t="shared" ref="CG25:CG62" si="38">SUM(V25:X25)*2</f>
        <v>0</v>
      </c>
      <c r="CH25" s="101">
        <f t="shared" ref="CH25:CH62" si="39">CG25/6*100</f>
        <v>0</v>
      </c>
      <c r="CI25" s="102">
        <f t="shared" ref="CI25:CI62" si="40">SUM(Y25:AA25)*2</f>
        <v>0</v>
      </c>
      <c r="CJ25" s="101">
        <f t="shared" ref="CJ25:CJ62" si="41">CI25/6*100</f>
        <v>0</v>
      </c>
      <c r="CK25" s="102">
        <f t="shared" ref="CK25:CK62" si="42">SUM(AB25:AC25)*2</f>
        <v>0</v>
      </c>
      <c r="CL25" s="257">
        <f t="shared" ref="CL25:CL62" si="43">CK25/4*100</f>
        <v>0</v>
      </c>
      <c r="CM25" s="100">
        <f t="shared" ref="CM25:CM62" si="44">SUM(AD25:AE25,AG25)*2+AF25*4</f>
        <v>0</v>
      </c>
      <c r="CN25" s="101">
        <f t="shared" ref="CN25:CN62" si="45">CM25/10*100</f>
        <v>0</v>
      </c>
      <c r="CO25" s="103">
        <f t="shared" ref="CO25:CO62" si="46">SUM(AH25:AM25)*2</f>
        <v>0</v>
      </c>
      <c r="CP25" s="101">
        <f t="shared" ref="CP25:CP62" si="47">CO25/12*100</f>
        <v>0</v>
      </c>
      <c r="CQ25" s="103">
        <f t="shared" ref="CQ25:CQ62" si="48">SUM(AN25,AP25)*2+AO25*4</f>
        <v>0</v>
      </c>
      <c r="CR25" s="101">
        <f t="shared" ref="CR25:CR62" si="49">CQ25/8*100</f>
        <v>0</v>
      </c>
      <c r="CS25" s="102">
        <f t="shared" ref="CS25:CS62" si="50">SUM(AQ25:AT25)*2</f>
        <v>0</v>
      </c>
      <c r="CT25" s="101">
        <f t="shared" ref="CT25:CT62" si="51">CS25/8*100</f>
        <v>0</v>
      </c>
      <c r="CU25" s="102">
        <f t="shared" ref="CU25:CU62" si="52">SUM(AU25:AZ25)*2</f>
        <v>0</v>
      </c>
      <c r="CV25" s="104">
        <f t="shared" ref="CV25:CV62" si="53">CU25/12*100</f>
        <v>0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79">
        <v>3</v>
      </c>
      <c r="DI25" s="478">
        <f t="shared" si="10"/>
        <v>0</v>
      </c>
      <c r="DJ25" s="282">
        <f t="shared" si="3"/>
        <v>0</v>
      </c>
      <c r="DK25" s="106">
        <f t="shared" si="4"/>
        <v>0</v>
      </c>
      <c r="DL25" s="389">
        <f t="shared" si="5"/>
        <v>18.044920877998976</v>
      </c>
      <c r="DM25" s="107"/>
      <c r="DN25" s="604" t="s">
        <v>123</v>
      </c>
      <c r="DO25" s="605"/>
      <c r="DP25" s="426">
        <v>5</v>
      </c>
      <c r="DQ25" s="146">
        <v>15</v>
      </c>
      <c r="DR25" s="146">
        <v>25</v>
      </c>
      <c r="DS25" s="146">
        <v>35</v>
      </c>
      <c r="DT25" s="146">
        <v>45</v>
      </c>
      <c r="DU25" s="2">
        <v>55</v>
      </c>
      <c r="DV25" s="146">
        <v>65</v>
      </c>
      <c r="DW25" s="146">
        <v>75</v>
      </c>
      <c r="DX25" s="146">
        <v>85</v>
      </c>
      <c r="DY25" s="146">
        <v>95</v>
      </c>
      <c r="EA25" s="130">
        <f t="shared" si="6"/>
        <v>0</v>
      </c>
      <c r="EB25" s="131">
        <f t="shared" si="7"/>
        <v>0</v>
      </c>
      <c r="EC25" s="110">
        <f t="shared" si="8"/>
        <v>0</v>
      </c>
      <c r="ED25" s="111" t="e">
        <f t="shared" si="9"/>
        <v>#DIV/0!</v>
      </c>
      <c r="EE25" s="112" t="e">
        <f t="shared" si="11"/>
        <v>#DIV/0!</v>
      </c>
      <c r="EG25" s="603" t="s">
        <v>124</v>
      </c>
      <c r="EH25" s="603"/>
      <c r="EI25" s="603"/>
      <c r="EJ25" s="603"/>
      <c r="EK25" s="147" t="e">
        <f>SUM(EE23:EE62)/$D$63</f>
        <v>#DIV/0!</v>
      </c>
    </row>
    <row r="26" spans="1:142" ht="13.2" customHeight="1" x14ac:dyDescent="0.2">
      <c r="A26" s="114"/>
      <c r="B26" s="115"/>
      <c r="C26" s="116"/>
      <c r="D26" s="500" t="str">
        <f t="shared" si="12"/>
        <v>C</v>
      </c>
      <c r="E26" s="310"/>
      <c r="F26" s="311"/>
      <c r="G26" s="311"/>
      <c r="H26" s="363"/>
      <c r="I26" s="363"/>
      <c r="J26" s="310"/>
      <c r="K26" s="311"/>
      <c r="L26" s="311"/>
      <c r="M26" s="363"/>
      <c r="N26" s="334"/>
      <c r="O26" s="311"/>
      <c r="P26" s="311"/>
      <c r="Q26" s="312"/>
      <c r="R26" s="334"/>
      <c r="S26" s="312"/>
      <c r="T26" s="334"/>
      <c r="U26" s="312"/>
      <c r="V26" s="334"/>
      <c r="W26" s="311"/>
      <c r="X26" s="312"/>
      <c r="Y26" s="334"/>
      <c r="Z26" s="311"/>
      <c r="AA26" s="312"/>
      <c r="AB26" s="415"/>
      <c r="AC26" s="346"/>
      <c r="AD26" s="310"/>
      <c r="AE26" s="311"/>
      <c r="AF26" s="311"/>
      <c r="AG26" s="312"/>
      <c r="AH26" s="334"/>
      <c r="AI26" s="311"/>
      <c r="AJ26" s="311"/>
      <c r="AK26" s="311"/>
      <c r="AL26" s="311"/>
      <c r="AM26" s="312"/>
      <c r="AN26" s="334"/>
      <c r="AO26" s="311"/>
      <c r="AP26" s="312"/>
      <c r="AQ26" s="334"/>
      <c r="AR26" s="311"/>
      <c r="AS26" s="311"/>
      <c r="AT26" s="312"/>
      <c r="AU26" s="334"/>
      <c r="AV26" s="311"/>
      <c r="AW26" s="311"/>
      <c r="AX26" s="311"/>
      <c r="AY26" s="311"/>
      <c r="AZ26" s="346"/>
      <c r="BA26" s="119">
        <f t="shared" si="13"/>
        <v>0</v>
      </c>
      <c r="BB26" s="502" t="str">
        <f t="shared" si="14"/>
        <v>C</v>
      </c>
      <c r="BC26" s="120">
        <f t="shared" si="15"/>
        <v>0</v>
      </c>
      <c r="BD26" s="505" t="str">
        <f t="shared" si="16"/>
        <v>C</v>
      </c>
      <c r="BE26" s="119">
        <f t="shared" si="17"/>
        <v>0</v>
      </c>
      <c r="BF26" s="120">
        <f t="shared" si="18"/>
        <v>0</v>
      </c>
      <c r="BG26" s="120">
        <f t="shared" si="19"/>
        <v>0</v>
      </c>
      <c r="BH26" s="387">
        <f t="shared" si="20"/>
        <v>0</v>
      </c>
      <c r="BI26" s="122">
        <f t="shared" si="21"/>
        <v>0</v>
      </c>
      <c r="BJ26" s="123">
        <f t="shared" si="22"/>
        <v>18.044920877998976</v>
      </c>
      <c r="BK26" s="432"/>
      <c r="BL26" s="256"/>
      <c r="BM26" s="114">
        <f t="shared" si="0"/>
        <v>0</v>
      </c>
      <c r="BN26" s="115">
        <f t="shared" si="1"/>
        <v>0</v>
      </c>
      <c r="BO26" s="124">
        <f t="shared" si="23"/>
        <v>0</v>
      </c>
      <c r="BP26" s="125" t="str">
        <f t="shared" si="24"/>
        <v>C</v>
      </c>
      <c r="BQ26" s="126">
        <f t="shared" si="25"/>
        <v>0</v>
      </c>
      <c r="BR26" s="117" t="str">
        <f t="shared" si="26"/>
        <v>C</v>
      </c>
      <c r="BS26" s="124">
        <f t="shared" si="27"/>
        <v>0</v>
      </c>
      <c r="BT26" s="126">
        <f t="shared" si="2"/>
        <v>0</v>
      </c>
      <c r="BU26" s="126">
        <f t="shared" si="2"/>
        <v>0</v>
      </c>
      <c r="BV26" s="127">
        <f t="shared" si="2"/>
        <v>0</v>
      </c>
      <c r="BW26" s="292">
        <f t="shared" si="28"/>
        <v>0</v>
      </c>
      <c r="BX26" s="295">
        <f t="shared" si="29"/>
        <v>0</v>
      </c>
      <c r="BY26" s="292">
        <f t="shared" si="30"/>
        <v>0</v>
      </c>
      <c r="BZ26" s="293">
        <f t="shared" si="31"/>
        <v>0</v>
      </c>
      <c r="CA26" s="294">
        <f t="shared" si="32"/>
        <v>0</v>
      </c>
      <c r="CB26" s="293">
        <f t="shared" si="33"/>
        <v>0</v>
      </c>
      <c r="CC26" s="294">
        <f t="shared" si="34"/>
        <v>0</v>
      </c>
      <c r="CD26" s="293">
        <f t="shared" si="35"/>
        <v>0</v>
      </c>
      <c r="CE26" s="294">
        <f t="shared" si="36"/>
        <v>0</v>
      </c>
      <c r="CF26" s="293">
        <f t="shared" si="37"/>
        <v>0</v>
      </c>
      <c r="CG26" s="294">
        <f t="shared" si="38"/>
        <v>0</v>
      </c>
      <c r="CH26" s="293">
        <f t="shared" si="39"/>
        <v>0</v>
      </c>
      <c r="CI26" s="294">
        <f t="shared" si="40"/>
        <v>0</v>
      </c>
      <c r="CJ26" s="293">
        <f t="shared" si="41"/>
        <v>0</v>
      </c>
      <c r="CK26" s="294">
        <f t="shared" si="42"/>
        <v>0</v>
      </c>
      <c r="CL26" s="295">
        <f t="shared" si="43"/>
        <v>0</v>
      </c>
      <c r="CM26" s="292">
        <f t="shared" si="44"/>
        <v>0</v>
      </c>
      <c r="CN26" s="293">
        <f t="shared" si="45"/>
        <v>0</v>
      </c>
      <c r="CO26" s="296">
        <f t="shared" si="46"/>
        <v>0</v>
      </c>
      <c r="CP26" s="293">
        <f t="shared" si="47"/>
        <v>0</v>
      </c>
      <c r="CQ26" s="296">
        <f t="shared" si="48"/>
        <v>0</v>
      </c>
      <c r="CR26" s="293">
        <f t="shared" si="49"/>
        <v>0</v>
      </c>
      <c r="CS26" s="294">
        <f t="shared" si="50"/>
        <v>0</v>
      </c>
      <c r="CT26" s="293">
        <f t="shared" si="51"/>
        <v>0</v>
      </c>
      <c r="CU26" s="294">
        <f t="shared" si="52"/>
        <v>0</v>
      </c>
      <c r="CV26" s="297">
        <f t="shared" si="53"/>
        <v>0</v>
      </c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479">
        <v>4</v>
      </c>
      <c r="DI26" s="478">
        <f t="shared" si="10"/>
        <v>0</v>
      </c>
      <c r="DJ26" s="282">
        <f t="shared" si="3"/>
        <v>0</v>
      </c>
      <c r="DK26" s="106">
        <f t="shared" si="4"/>
        <v>0</v>
      </c>
      <c r="DL26" s="389">
        <f t="shared" si="5"/>
        <v>18.044920877998976</v>
      </c>
      <c r="DM26" s="107"/>
      <c r="DN26" s="606" t="s">
        <v>125</v>
      </c>
      <c r="DO26" s="607"/>
      <c r="DP26" s="146"/>
      <c r="DQ26" s="149"/>
      <c r="DR26" s="149"/>
      <c r="DS26" s="149"/>
      <c r="DT26" s="149"/>
      <c r="DU26" s="150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0">
        <f t="shared" si="8"/>
        <v>0</v>
      </c>
      <c r="ED26" s="111" t="e">
        <f t="shared" si="9"/>
        <v>#DIV/0!</v>
      </c>
      <c r="EE26" s="112" t="e">
        <f t="shared" si="11"/>
        <v>#DIV/0!</v>
      </c>
      <c r="EG26" s="113"/>
      <c r="EH26" s="113"/>
      <c r="EI26" s="113"/>
      <c r="EJ26" s="113"/>
      <c r="EK26" s="113"/>
      <c r="EL26" s="113"/>
    </row>
    <row r="27" spans="1:142" ht="13.2" customHeight="1" x14ac:dyDescent="0.2">
      <c r="A27" s="55"/>
      <c r="B27" s="132"/>
      <c r="C27" s="133"/>
      <c r="D27" s="21" t="str">
        <f t="shared" si="12"/>
        <v>C</v>
      </c>
      <c r="E27" s="313"/>
      <c r="F27" s="314"/>
      <c r="G27" s="314"/>
      <c r="H27" s="364"/>
      <c r="I27" s="364"/>
      <c r="J27" s="313"/>
      <c r="K27" s="314"/>
      <c r="L27" s="314"/>
      <c r="M27" s="364"/>
      <c r="N27" s="335"/>
      <c r="O27" s="314"/>
      <c r="P27" s="314"/>
      <c r="Q27" s="315"/>
      <c r="R27" s="335"/>
      <c r="S27" s="315"/>
      <c r="T27" s="335"/>
      <c r="U27" s="315"/>
      <c r="V27" s="335"/>
      <c r="W27" s="314"/>
      <c r="X27" s="315"/>
      <c r="Y27" s="335"/>
      <c r="Z27" s="314"/>
      <c r="AA27" s="315"/>
      <c r="AB27" s="416"/>
      <c r="AC27" s="347"/>
      <c r="AD27" s="313"/>
      <c r="AE27" s="314"/>
      <c r="AF27" s="314"/>
      <c r="AG27" s="315"/>
      <c r="AH27" s="335"/>
      <c r="AI27" s="314"/>
      <c r="AJ27" s="314"/>
      <c r="AK27" s="314"/>
      <c r="AL27" s="314"/>
      <c r="AM27" s="315"/>
      <c r="AN27" s="335"/>
      <c r="AO27" s="314"/>
      <c r="AP27" s="315"/>
      <c r="AQ27" s="335"/>
      <c r="AR27" s="314"/>
      <c r="AS27" s="314"/>
      <c r="AT27" s="315"/>
      <c r="AU27" s="335"/>
      <c r="AV27" s="314"/>
      <c r="AW27" s="314"/>
      <c r="AX27" s="314"/>
      <c r="AY27" s="314"/>
      <c r="AZ27" s="347"/>
      <c r="BA27" s="136">
        <f t="shared" si="13"/>
        <v>0</v>
      </c>
      <c r="BB27" s="503" t="str">
        <f t="shared" si="14"/>
        <v>C</v>
      </c>
      <c r="BC27" s="137">
        <f t="shared" si="15"/>
        <v>0</v>
      </c>
      <c r="BD27" s="506" t="str">
        <f t="shared" si="16"/>
        <v>C</v>
      </c>
      <c r="BE27" s="136">
        <f t="shared" si="17"/>
        <v>0</v>
      </c>
      <c r="BF27" s="499">
        <f t="shared" si="18"/>
        <v>0</v>
      </c>
      <c r="BG27" s="137">
        <f t="shared" si="19"/>
        <v>0</v>
      </c>
      <c r="BH27" s="388">
        <f t="shared" si="20"/>
        <v>0</v>
      </c>
      <c r="BI27" s="139">
        <f t="shared" si="21"/>
        <v>0</v>
      </c>
      <c r="BJ27" s="140">
        <f t="shared" si="22"/>
        <v>18.044920877998976</v>
      </c>
      <c r="BK27" s="432"/>
      <c r="BL27" s="256"/>
      <c r="BM27" s="55">
        <f t="shared" si="0"/>
        <v>0</v>
      </c>
      <c r="BN27" s="132">
        <f t="shared" si="1"/>
        <v>0</v>
      </c>
      <c r="BO27" s="141">
        <f t="shared" si="23"/>
        <v>0</v>
      </c>
      <c r="BP27" s="142" t="str">
        <f t="shared" si="24"/>
        <v>C</v>
      </c>
      <c r="BQ27" s="143">
        <f t="shared" si="25"/>
        <v>0</v>
      </c>
      <c r="BR27" s="134" t="str">
        <f t="shared" si="26"/>
        <v>C</v>
      </c>
      <c r="BS27" s="141">
        <f t="shared" si="27"/>
        <v>0</v>
      </c>
      <c r="BT27" s="143">
        <f t="shared" si="2"/>
        <v>0</v>
      </c>
      <c r="BU27" s="143">
        <f t="shared" si="2"/>
        <v>0</v>
      </c>
      <c r="BV27" s="144">
        <f t="shared" si="2"/>
        <v>0</v>
      </c>
      <c r="BW27" s="100">
        <f t="shared" si="28"/>
        <v>0</v>
      </c>
      <c r="BX27" s="257">
        <f t="shared" si="29"/>
        <v>0</v>
      </c>
      <c r="BY27" s="100">
        <f t="shared" si="30"/>
        <v>0</v>
      </c>
      <c r="BZ27" s="101">
        <f t="shared" si="31"/>
        <v>0</v>
      </c>
      <c r="CA27" s="102">
        <f t="shared" si="32"/>
        <v>0</v>
      </c>
      <c r="CB27" s="101">
        <f t="shared" si="33"/>
        <v>0</v>
      </c>
      <c r="CC27" s="102">
        <f t="shared" si="34"/>
        <v>0</v>
      </c>
      <c r="CD27" s="101">
        <f t="shared" si="35"/>
        <v>0</v>
      </c>
      <c r="CE27" s="102">
        <f t="shared" si="36"/>
        <v>0</v>
      </c>
      <c r="CF27" s="101">
        <f t="shared" si="37"/>
        <v>0</v>
      </c>
      <c r="CG27" s="102">
        <f t="shared" si="38"/>
        <v>0</v>
      </c>
      <c r="CH27" s="101">
        <f t="shared" si="39"/>
        <v>0</v>
      </c>
      <c r="CI27" s="102">
        <f t="shared" si="40"/>
        <v>0</v>
      </c>
      <c r="CJ27" s="101">
        <f t="shared" si="41"/>
        <v>0</v>
      </c>
      <c r="CK27" s="102">
        <f t="shared" si="42"/>
        <v>0</v>
      </c>
      <c r="CL27" s="257">
        <f t="shared" si="43"/>
        <v>0</v>
      </c>
      <c r="CM27" s="100">
        <f t="shared" si="44"/>
        <v>0</v>
      </c>
      <c r="CN27" s="101">
        <f t="shared" si="45"/>
        <v>0</v>
      </c>
      <c r="CO27" s="103">
        <f t="shared" si="46"/>
        <v>0</v>
      </c>
      <c r="CP27" s="101">
        <f t="shared" si="47"/>
        <v>0</v>
      </c>
      <c r="CQ27" s="103">
        <f t="shared" si="48"/>
        <v>0</v>
      </c>
      <c r="CR27" s="101">
        <f t="shared" si="49"/>
        <v>0</v>
      </c>
      <c r="CS27" s="102">
        <f t="shared" si="50"/>
        <v>0</v>
      </c>
      <c r="CT27" s="101">
        <f t="shared" si="51"/>
        <v>0</v>
      </c>
      <c r="CU27" s="102">
        <f t="shared" si="52"/>
        <v>0</v>
      </c>
      <c r="CV27" s="104">
        <f t="shared" si="53"/>
        <v>0</v>
      </c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479">
        <v>5</v>
      </c>
      <c r="DI27" s="478">
        <f t="shared" si="10"/>
        <v>0</v>
      </c>
      <c r="DJ27" s="282">
        <f t="shared" si="3"/>
        <v>0</v>
      </c>
      <c r="DK27" s="106">
        <f t="shared" si="4"/>
        <v>0</v>
      </c>
      <c r="DL27" s="389">
        <f t="shared" si="5"/>
        <v>18.044920877998976</v>
      </c>
      <c r="DM27" s="107"/>
      <c r="DN27" s="151"/>
      <c r="DO27" s="151"/>
      <c r="DP27" s="151"/>
      <c r="DQ27" s="151"/>
      <c r="DR27" s="151"/>
      <c r="DS27" s="151"/>
      <c r="EA27" s="130">
        <f t="shared" si="6"/>
        <v>0</v>
      </c>
      <c r="EB27" s="131">
        <f t="shared" si="7"/>
        <v>0</v>
      </c>
      <c r="EC27" s="110">
        <f t="shared" si="8"/>
        <v>0</v>
      </c>
      <c r="ED27" s="111" t="e">
        <f t="shared" si="9"/>
        <v>#DIV/0!</v>
      </c>
      <c r="EE27" s="112" t="e">
        <f t="shared" si="11"/>
        <v>#DIV/0!</v>
      </c>
      <c r="EG27" s="603" t="s">
        <v>126</v>
      </c>
      <c r="EH27" s="603"/>
      <c r="EI27" s="603"/>
      <c r="EJ27" s="603"/>
      <c r="EK27" s="603"/>
      <c r="EL27" s="152" t="e">
        <f>EK25^(1/2)</f>
        <v>#DIV/0!</v>
      </c>
    </row>
    <row r="28" spans="1:142" ht="13.2" customHeight="1" x14ac:dyDescent="0.2">
      <c r="A28" s="114"/>
      <c r="B28" s="115"/>
      <c r="C28" s="116"/>
      <c r="D28" s="500" t="str">
        <f t="shared" si="12"/>
        <v>C</v>
      </c>
      <c r="E28" s="310"/>
      <c r="F28" s="311"/>
      <c r="G28" s="311"/>
      <c r="H28" s="363"/>
      <c r="I28" s="363"/>
      <c r="J28" s="310"/>
      <c r="K28" s="311"/>
      <c r="L28" s="311"/>
      <c r="M28" s="363"/>
      <c r="N28" s="334"/>
      <c r="O28" s="311"/>
      <c r="P28" s="311"/>
      <c r="Q28" s="312"/>
      <c r="R28" s="334"/>
      <c r="S28" s="312"/>
      <c r="T28" s="334"/>
      <c r="U28" s="312"/>
      <c r="V28" s="334"/>
      <c r="W28" s="311"/>
      <c r="X28" s="312"/>
      <c r="Y28" s="334"/>
      <c r="Z28" s="311"/>
      <c r="AA28" s="312"/>
      <c r="AB28" s="415"/>
      <c r="AC28" s="346"/>
      <c r="AD28" s="310"/>
      <c r="AE28" s="311"/>
      <c r="AF28" s="311"/>
      <c r="AG28" s="312"/>
      <c r="AH28" s="334"/>
      <c r="AI28" s="311"/>
      <c r="AJ28" s="311"/>
      <c r="AK28" s="311"/>
      <c r="AL28" s="311"/>
      <c r="AM28" s="312"/>
      <c r="AN28" s="334"/>
      <c r="AO28" s="311"/>
      <c r="AP28" s="312"/>
      <c r="AQ28" s="334"/>
      <c r="AR28" s="311"/>
      <c r="AS28" s="311"/>
      <c r="AT28" s="312"/>
      <c r="AU28" s="334"/>
      <c r="AV28" s="311"/>
      <c r="AW28" s="311"/>
      <c r="AX28" s="311"/>
      <c r="AY28" s="311"/>
      <c r="AZ28" s="346"/>
      <c r="BA28" s="119">
        <f t="shared" si="13"/>
        <v>0</v>
      </c>
      <c r="BB28" s="502" t="str">
        <f t="shared" si="14"/>
        <v>C</v>
      </c>
      <c r="BC28" s="120">
        <f>SUM(E28:I28,AD28:AF28,AH28:AN28,AP28:AZ28)*2+AG28*4+AO28*4</f>
        <v>0</v>
      </c>
      <c r="BD28" s="505" t="str">
        <f t="shared" si="16"/>
        <v>C</v>
      </c>
      <c r="BE28" s="119">
        <f t="shared" si="17"/>
        <v>0</v>
      </c>
      <c r="BF28" s="120">
        <f t="shared" si="18"/>
        <v>0</v>
      </c>
      <c r="BG28" s="120">
        <f t="shared" si="19"/>
        <v>0</v>
      </c>
      <c r="BH28" s="387">
        <f t="shared" si="20"/>
        <v>0</v>
      </c>
      <c r="BI28" s="122">
        <f t="shared" si="21"/>
        <v>0</v>
      </c>
      <c r="BJ28" s="123">
        <f t="shared" si="22"/>
        <v>18.044920877998976</v>
      </c>
      <c r="BK28" s="432"/>
      <c r="BL28" s="256"/>
      <c r="BM28" s="114">
        <f t="shared" si="0"/>
        <v>0</v>
      </c>
      <c r="BN28" s="115">
        <f t="shared" si="1"/>
        <v>0</v>
      </c>
      <c r="BO28" s="124">
        <f t="shared" si="23"/>
        <v>0</v>
      </c>
      <c r="BP28" s="125" t="str">
        <f t="shared" si="24"/>
        <v>C</v>
      </c>
      <c r="BQ28" s="126">
        <f t="shared" si="25"/>
        <v>0</v>
      </c>
      <c r="BR28" s="117" t="str">
        <f t="shared" si="26"/>
        <v>C</v>
      </c>
      <c r="BS28" s="124">
        <f t="shared" si="27"/>
        <v>0</v>
      </c>
      <c r="BT28" s="126">
        <f t="shared" si="2"/>
        <v>0</v>
      </c>
      <c r="BU28" s="126">
        <f t="shared" si="2"/>
        <v>0</v>
      </c>
      <c r="BV28" s="127">
        <f t="shared" si="2"/>
        <v>0</v>
      </c>
      <c r="BW28" s="292">
        <f t="shared" si="28"/>
        <v>0</v>
      </c>
      <c r="BX28" s="295">
        <f t="shared" si="29"/>
        <v>0</v>
      </c>
      <c r="BY28" s="292">
        <f t="shared" si="30"/>
        <v>0</v>
      </c>
      <c r="BZ28" s="293">
        <f t="shared" si="31"/>
        <v>0</v>
      </c>
      <c r="CA28" s="294">
        <f t="shared" si="32"/>
        <v>0</v>
      </c>
      <c r="CB28" s="293">
        <f t="shared" si="33"/>
        <v>0</v>
      </c>
      <c r="CC28" s="294">
        <f t="shared" si="34"/>
        <v>0</v>
      </c>
      <c r="CD28" s="293">
        <f t="shared" si="35"/>
        <v>0</v>
      </c>
      <c r="CE28" s="294">
        <f t="shared" si="36"/>
        <v>0</v>
      </c>
      <c r="CF28" s="293">
        <f t="shared" si="37"/>
        <v>0</v>
      </c>
      <c r="CG28" s="294">
        <f t="shared" si="38"/>
        <v>0</v>
      </c>
      <c r="CH28" s="293">
        <f t="shared" si="39"/>
        <v>0</v>
      </c>
      <c r="CI28" s="294">
        <f t="shared" si="40"/>
        <v>0</v>
      </c>
      <c r="CJ28" s="293">
        <f t="shared" si="41"/>
        <v>0</v>
      </c>
      <c r="CK28" s="294">
        <f t="shared" si="42"/>
        <v>0</v>
      </c>
      <c r="CL28" s="295">
        <f t="shared" si="43"/>
        <v>0</v>
      </c>
      <c r="CM28" s="292">
        <f t="shared" si="44"/>
        <v>0</v>
      </c>
      <c r="CN28" s="293">
        <f t="shared" si="45"/>
        <v>0</v>
      </c>
      <c r="CO28" s="296">
        <f t="shared" si="46"/>
        <v>0</v>
      </c>
      <c r="CP28" s="293">
        <f t="shared" si="47"/>
        <v>0</v>
      </c>
      <c r="CQ28" s="296">
        <f t="shared" si="48"/>
        <v>0</v>
      </c>
      <c r="CR28" s="293">
        <f t="shared" si="49"/>
        <v>0</v>
      </c>
      <c r="CS28" s="294">
        <f t="shared" si="50"/>
        <v>0</v>
      </c>
      <c r="CT28" s="293">
        <f t="shared" si="51"/>
        <v>0</v>
      </c>
      <c r="CU28" s="294">
        <f t="shared" si="52"/>
        <v>0</v>
      </c>
      <c r="CV28" s="297">
        <f t="shared" si="53"/>
        <v>0</v>
      </c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479">
        <v>6</v>
      </c>
      <c r="DI28" s="478">
        <f t="shared" si="10"/>
        <v>0</v>
      </c>
      <c r="DJ28" s="282">
        <f t="shared" si="3"/>
        <v>0</v>
      </c>
      <c r="DK28" s="106">
        <f t="shared" si="4"/>
        <v>0</v>
      </c>
      <c r="DL28" s="389">
        <f t="shared" si="5"/>
        <v>18.044920877998976</v>
      </c>
      <c r="DM28" s="107"/>
      <c r="DN28" s="153" t="s">
        <v>127</v>
      </c>
      <c r="DO28" s="151"/>
      <c r="DP28" s="151">
        <v>5</v>
      </c>
      <c r="DQ28" s="570" t="s">
        <v>128</v>
      </c>
      <c r="DR28" s="570"/>
      <c r="DS28" s="151"/>
      <c r="DT28" s="154">
        <v>55</v>
      </c>
      <c r="DU28" s="608" t="s">
        <v>129</v>
      </c>
      <c r="DV28" s="608"/>
      <c r="EA28" s="130">
        <f t="shared" si="6"/>
        <v>0</v>
      </c>
      <c r="EB28" s="131">
        <f t="shared" si="7"/>
        <v>0</v>
      </c>
      <c r="EC28" s="110">
        <f t="shared" si="8"/>
        <v>0</v>
      </c>
      <c r="ED28" s="111" t="e">
        <f t="shared" si="9"/>
        <v>#DIV/0!</v>
      </c>
      <c r="EE28" s="112" t="e">
        <f t="shared" si="11"/>
        <v>#DIV/0!</v>
      </c>
    </row>
    <row r="29" spans="1:142" ht="13.2" customHeight="1" x14ac:dyDescent="0.2">
      <c r="A29" s="55"/>
      <c r="B29" s="132"/>
      <c r="C29" s="133"/>
      <c r="D29" s="21" t="str">
        <f t="shared" si="12"/>
        <v>C</v>
      </c>
      <c r="E29" s="313"/>
      <c r="F29" s="314"/>
      <c r="G29" s="314"/>
      <c r="H29" s="364"/>
      <c r="I29" s="364"/>
      <c r="J29" s="313"/>
      <c r="K29" s="314"/>
      <c r="L29" s="314"/>
      <c r="M29" s="364"/>
      <c r="N29" s="335"/>
      <c r="O29" s="314"/>
      <c r="P29" s="314"/>
      <c r="Q29" s="315"/>
      <c r="R29" s="335"/>
      <c r="S29" s="315"/>
      <c r="T29" s="335"/>
      <c r="U29" s="315"/>
      <c r="V29" s="335"/>
      <c r="W29" s="314"/>
      <c r="X29" s="315"/>
      <c r="Y29" s="335"/>
      <c r="Z29" s="314"/>
      <c r="AA29" s="315"/>
      <c r="AB29" s="416"/>
      <c r="AC29" s="347"/>
      <c r="AD29" s="313"/>
      <c r="AE29" s="314"/>
      <c r="AF29" s="314"/>
      <c r="AG29" s="315"/>
      <c r="AH29" s="335"/>
      <c r="AI29" s="314"/>
      <c r="AJ29" s="314"/>
      <c r="AK29" s="314"/>
      <c r="AL29" s="314"/>
      <c r="AM29" s="315"/>
      <c r="AN29" s="335"/>
      <c r="AO29" s="314"/>
      <c r="AP29" s="315"/>
      <c r="AQ29" s="335"/>
      <c r="AR29" s="314"/>
      <c r="AS29" s="314"/>
      <c r="AT29" s="315"/>
      <c r="AU29" s="335"/>
      <c r="AV29" s="314"/>
      <c r="AW29" s="314"/>
      <c r="AX29" s="314"/>
      <c r="AY29" s="314"/>
      <c r="AZ29" s="347"/>
      <c r="BA29" s="136">
        <f t="shared" si="13"/>
        <v>0</v>
      </c>
      <c r="BB29" s="503" t="str">
        <f t="shared" si="14"/>
        <v>C</v>
      </c>
      <c r="BC29" s="137">
        <f t="shared" si="15"/>
        <v>0</v>
      </c>
      <c r="BD29" s="506" t="str">
        <f t="shared" si="16"/>
        <v>C</v>
      </c>
      <c r="BE29" s="136">
        <f t="shared" si="17"/>
        <v>0</v>
      </c>
      <c r="BF29" s="499">
        <f t="shared" si="18"/>
        <v>0</v>
      </c>
      <c r="BG29" s="137">
        <f t="shared" si="19"/>
        <v>0</v>
      </c>
      <c r="BH29" s="388">
        <f t="shared" si="20"/>
        <v>0</v>
      </c>
      <c r="BI29" s="139">
        <f t="shared" si="21"/>
        <v>0</v>
      </c>
      <c r="BJ29" s="140">
        <f t="shared" si="22"/>
        <v>18.044920877998976</v>
      </c>
      <c r="BK29" s="432"/>
      <c r="BL29" s="256"/>
      <c r="BM29" s="55">
        <f t="shared" si="0"/>
        <v>0</v>
      </c>
      <c r="BN29" s="132">
        <f t="shared" si="1"/>
        <v>0</v>
      </c>
      <c r="BO29" s="141">
        <f t="shared" si="23"/>
        <v>0</v>
      </c>
      <c r="BP29" s="142" t="str">
        <f t="shared" si="24"/>
        <v>C</v>
      </c>
      <c r="BQ29" s="143">
        <f t="shared" si="25"/>
        <v>0</v>
      </c>
      <c r="BR29" s="134" t="str">
        <f t="shared" si="26"/>
        <v>C</v>
      </c>
      <c r="BS29" s="141">
        <f t="shared" si="27"/>
        <v>0</v>
      </c>
      <c r="BT29" s="143">
        <f t="shared" si="2"/>
        <v>0</v>
      </c>
      <c r="BU29" s="143">
        <f t="shared" si="2"/>
        <v>0</v>
      </c>
      <c r="BV29" s="144">
        <f t="shared" si="2"/>
        <v>0</v>
      </c>
      <c r="BW29" s="100">
        <f t="shared" si="28"/>
        <v>0</v>
      </c>
      <c r="BX29" s="257">
        <f t="shared" si="29"/>
        <v>0</v>
      </c>
      <c r="BY29" s="100">
        <f t="shared" si="30"/>
        <v>0</v>
      </c>
      <c r="BZ29" s="101">
        <f t="shared" si="31"/>
        <v>0</v>
      </c>
      <c r="CA29" s="102">
        <f t="shared" si="32"/>
        <v>0</v>
      </c>
      <c r="CB29" s="101">
        <f t="shared" si="33"/>
        <v>0</v>
      </c>
      <c r="CC29" s="102">
        <f t="shared" si="34"/>
        <v>0</v>
      </c>
      <c r="CD29" s="101">
        <f t="shared" si="35"/>
        <v>0</v>
      </c>
      <c r="CE29" s="102">
        <f t="shared" si="36"/>
        <v>0</v>
      </c>
      <c r="CF29" s="101">
        <f t="shared" si="37"/>
        <v>0</v>
      </c>
      <c r="CG29" s="102">
        <f t="shared" si="38"/>
        <v>0</v>
      </c>
      <c r="CH29" s="101">
        <f t="shared" si="39"/>
        <v>0</v>
      </c>
      <c r="CI29" s="102">
        <f t="shared" si="40"/>
        <v>0</v>
      </c>
      <c r="CJ29" s="101">
        <f t="shared" si="41"/>
        <v>0</v>
      </c>
      <c r="CK29" s="102">
        <f t="shared" si="42"/>
        <v>0</v>
      </c>
      <c r="CL29" s="257">
        <f t="shared" si="43"/>
        <v>0</v>
      </c>
      <c r="CM29" s="100">
        <f t="shared" si="44"/>
        <v>0</v>
      </c>
      <c r="CN29" s="101">
        <f t="shared" si="45"/>
        <v>0</v>
      </c>
      <c r="CO29" s="103">
        <f t="shared" si="46"/>
        <v>0</v>
      </c>
      <c r="CP29" s="101">
        <f t="shared" si="47"/>
        <v>0</v>
      </c>
      <c r="CQ29" s="103">
        <f t="shared" si="48"/>
        <v>0</v>
      </c>
      <c r="CR29" s="101">
        <f t="shared" si="49"/>
        <v>0</v>
      </c>
      <c r="CS29" s="102">
        <f t="shared" si="50"/>
        <v>0</v>
      </c>
      <c r="CT29" s="101">
        <f t="shared" si="51"/>
        <v>0</v>
      </c>
      <c r="CU29" s="102">
        <f t="shared" si="52"/>
        <v>0</v>
      </c>
      <c r="CV29" s="104">
        <f t="shared" si="53"/>
        <v>0</v>
      </c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479">
        <v>7</v>
      </c>
      <c r="DI29" s="478">
        <f t="shared" si="10"/>
        <v>0</v>
      </c>
      <c r="DJ29" s="282">
        <f t="shared" si="3"/>
        <v>0</v>
      </c>
      <c r="DK29" s="106">
        <f t="shared" si="4"/>
        <v>0</v>
      </c>
      <c r="DL29" s="389">
        <f t="shared" si="5"/>
        <v>18.044920877998976</v>
      </c>
      <c r="DM29" s="107"/>
      <c r="DN29" s="151"/>
      <c r="DO29" s="151"/>
      <c r="DP29" s="151">
        <v>15</v>
      </c>
      <c r="DQ29" s="570" t="s">
        <v>130</v>
      </c>
      <c r="DR29" s="570"/>
      <c r="DS29" s="151"/>
      <c r="DT29" s="154">
        <v>65</v>
      </c>
      <c r="DU29" s="571" t="s">
        <v>131</v>
      </c>
      <c r="DV29" s="571"/>
      <c r="EA29" s="130">
        <f t="shared" si="6"/>
        <v>0</v>
      </c>
      <c r="EB29" s="131">
        <f t="shared" si="7"/>
        <v>0</v>
      </c>
      <c r="EC29" s="110">
        <f t="shared" si="8"/>
        <v>0</v>
      </c>
      <c r="ED29" s="111" t="e">
        <f t="shared" si="9"/>
        <v>#DIV/0!</v>
      </c>
      <c r="EE29" s="112" t="e">
        <f t="shared" si="11"/>
        <v>#DIV/0!</v>
      </c>
      <c r="EH29" s="155" t="s">
        <v>132</v>
      </c>
      <c r="EI29" s="156" t="s">
        <v>133</v>
      </c>
      <c r="EJ29" s="157" t="s">
        <v>134</v>
      </c>
    </row>
    <row r="30" spans="1:142" ht="13.2" customHeight="1" x14ac:dyDescent="0.2">
      <c r="A30" s="114"/>
      <c r="B30" s="115"/>
      <c r="C30" s="116"/>
      <c r="D30" s="500" t="str">
        <f t="shared" si="12"/>
        <v>C</v>
      </c>
      <c r="E30" s="310"/>
      <c r="F30" s="311"/>
      <c r="G30" s="311"/>
      <c r="H30" s="363"/>
      <c r="I30" s="363"/>
      <c r="J30" s="310"/>
      <c r="K30" s="311"/>
      <c r="L30" s="311"/>
      <c r="M30" s="363"/>
      <c r="N30" s="334"/>
      <c r="O30" s="311"/>
      <c r="P30" s="311"/>
      <c r="Q30" s="312"/>
      <c r="R30" s="334"/>
      <c r="S30" s="312"/>
      <c r="T30" s="334"/>
      <c r="U30" s="312"/>
      <c r="V30" s="334"/>
      <c r="W30" s="311"/>
      <c r="X30" s="312"/>
      <c r="Y30" s="334"/>
      <c r="Z30" s="311"/>
      <c r="AA30" s="312"/>
      <c r="AB30" s="415"/>
      <c r="AC30" s="346"/>
      <c r="AD30" s="310"/>
      <c r="AE30" s="311"/>
      <c r="AF30" s="311"/>
      <c r="AG30" s="312"/>
      <c r="AH30" s="334"/>
      <c r="AI30" s="311"/>
      <c r="AJ30" s="311"/>
      <c r="AK30" s="311"/>
      <c r="AL30" s="311"/>
      <c r="AM30" s="312"/>
      <c r="AN30" s="334"/>
      <c r="AO30" s="311"/>
      <c r="AP30" s="312"/>
      <c r="AQ30" s="334"/>
      <c r="AR30" s="311"/>
      <c r="AS30" s="311"/>
      <c r="AT30" s="312"/>
      <c r="AU30" s="334"/>
      <c r="AV30" s="311"/>
      <c r="AW30" s="311"/>
      <c r="AX30" s="311"/>
      <c r="AY30" s="311"/>
      <c r="AZ30" s="346"/>
      <c r="BA30" s="119">
        <f t="shared" si="13"/>
        <v>0</v>
      </c>
      <c r="BB30" s="502" t="str">
        <f t="shared" si="14"/>
        <v>C</v>
      </c>
      <c r="BC30" s="120">
        <f t="shared" si="15"/>
        <v>0</v>
      </c>
      <c r="BD30" s="505" t="str">
        <f t="shared" si="16"/>
        <v>C</v>
      </c>
      <c r="BE30" s="119">
        <f t="shared" si="17"/>
        <v>0</v>
      </c>
      <c r="BF30" s="120">
        <f t="shared" si="18"/>
        <v>0</v>
      </c>
      <c r="BG30" s="120">
        <f t="shared" si="19"/>
        <v>0</v>
      </c>
      <c r="BH30" s="387">
        <f t="shared" si="20"/>
        <v>0</v>
      </c>
      <c r="BI30" s="122">
        <f t="shared" si="21"/>
        <v>0</v>
      </c>
      <c r="BJ30" s="123">
        <f t="shared" si="22"/>
        <v>18.044920877998976</v>
      </c>
      <c r="BK30" s="432"/>
      <c r="BL30" s="256"/>
      <c r="BM30" s="114">
        <f t="shared" si="0"/>
        <v>0</v>
      </c>
      <c r="BN30" s="115">
        <f t="shared" si="1"/>
        <v>0</v>
      </c>
      <c r="BO30" s="124">
        <f t="shared" si="23"/>
        <v>0</v>
      </c>
      <c r="BP30" s="125" t="str">
        <f t="shared" si="24"/>
        <v>C</v>
      </c>
      <c r="BQ30" s="126">
        <f t="shared" si="25"/>
        <v>0</v>
      </c>
      <c r="BR30" s="117" t="str">
        <f t="shared" si="26"/>
        <v>C</v>
      </c>
      <c r="BS30" s="124">
        <f t="shared" si="27"/>
        <v>0</v>
      </c>
      <c r="BT30" s="126">
        <f t="shared" si="2"/>
        <v>0</v>
      </c>
      <c r="BU30" s="126">
        <f t="shared" si="2"/>
        <v>0</v>
      </c>
      <c r="BV30" s="127">
        <f t="shared" si="2"/>
        <v>0</v>
      </c>
      <c r="BW30" s="292">
        <f t="shared" si="28"/>
        <v>0</v>
      </c>
      <c r="BX30" s="295">
        <f t="shared" si="29"/>
        <v>0</v>
      </c>
      <c r="BY30" s="292">
        <f t="shared" si="30"/>
        <v>0</v>
      </c>
      <c r="BZ30" s="293">
        <f t="shared" si="31"/>
        <v>0</v>
      </c>
      <c r="CA30" s="294">
        <f t="shared" si="32"/>
        <v>0</v>
      </c>
      <c r="CB30" s="293">
        <f t="shared" si="33"/>
        <v>0</v>
      </c>
      <c r="CC30" s="294">
        <f t="shared" si="34"/>
        <v>0</v>
      </c>
      <c r="CD30" s="293">
        <f t="shared" si="35"/>
        <v>0</v>
      </c>
      <c r="CE30" s="294">
        <f t="shared" si="36"/>
        <v>0</v>
      </c>
      <c r="CF30" s="293">
        <f t="shared" si="37"/>
        <v>0</v>
      </c>
      <c r="CG30" s="294">
        <f t="shared" si="38"/>
        <v>0</v>
      </c>
      <c r="CH30" s="293">
        <f t="shared" si="39"/>
        <v>0</v>
      </c>
      <c r="CI30" s="294">
        <f t="shared" si="40"/>
        <v>0</v>
      </c>
      <c r="CJ30" s="293">
        <f t="shared" si="41"/>
        <v>0</v>
      </c>
      <c r="CK30" s="294">
        <f t="shared" si="42"/>
        <v>0</v>
      </c>
      <c r="CL30" s="295">
        <f t="shared" si="43"/>
        <v>0</v>
      </c>
      <c r="CM30" s="292">
        <f t="shared" si="44"/>
        <v>0</v>
      </c>
      <c r="CN30" s="293">
        <f t="shared" si="45"/>
        <v>0</v>
      </c>
      <c r="CO30" s="296">
        <f t="shared" si="46"/>
        <v>0</v>
      </c>
      <c r="CP30" s="293">
        <f t="shared" si="47"/>
        <v>0</v>
      </c>
      <c r="CQ30" s="296">
        <f t="shared" si="48"/>
        <v>0</v>
      </c>
      <c r="CR30" s="293">
        <f t="shared" si="49"/>
        <v>0</v>
      </c>
      <c r="CS30" s="294">
        <f t="shared" si="50"/>
        <v>0</v>
      </c>
      <c r="CT30" s="293">
        <f t="shared" si="51"/>
        <v>0</v>
      </c>
      <c r="CU30" s="294">
        <f t="shared" si="52"/>
        <v>0</v>
      </c>
      <c r="CV30" s="297">
        <f t="shared" si="53"/>
        <v>0</v>
      </c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479">
        <v>8</v>
      </c>
      <c r="DI30" s="478">
        <f t="shared" si="10"/>
        <v>0</v>
      </c>
      <c r="DJ30" s="282">
        <f t="shared" si="3"/>
        <v>0</v>
      </c>
      <c r="DK30" s="106">
        <f t="shared" si="4"/>
        <v>0</v>
      </c>
      <c r="DL30" s="389">
        <f t="shared" si="5"/>
        <v>18.044920877998976</v>
      </c>
      <c r="DM30" s="107"/>
      <c r="DN30" s="151"/>
      <c r="DO30" s="151"/>
      <c r="DP30" s="151">
        <v>25</v>
      </c>
      <c r="DQ30" s="570" t="s">
        <v>135</v>
      </c>
      <c r="DR30" s="570"/>
      <c r="DS30" s="151"/>
      <c r="DT30" s="154">
        <v>75</v>
      </c>
      <c r="DU30" s="571" t="s">
        <v>136</v>
      </c>
      <c r="DV30" s="571"/>
      <c r="EA30" s="130">
        <f t="shared" si="6"/>
        <v>0</v>
      </c>
      <c r="EB30" s="131">
        <f t="shared" si="7"/>
        <v>0</v>
      </c>
      <c r="EC30" s="110">
        <f t="shared" si="8"/>
        <v>0</v>
      </c>
      <c r="ED30" s="111" t="e">
        <f t="shared" si="9"/>
        <v>#DIV/0!</v>
      </c>
      <c r="EE30" s="112" t="e">
        <f t="shared" si="11"/>
        <v>#DIV/0!</v>
      </c>
    </row>
    <row r="31" spans="1:142" ht="13.2" customHeight="1" x14ac:dyDescent="0.2">
      <c r="A31" s="55"/>
      <c r="B31" s="132"/>
      <c r="C31" s="133"/>
      <c r="D31" s="21" t="str">
        <f t="shared" si="12"/>
        <v>C</v>
      </c>
      <c r="E31" s="313"/>
      <c r="F31" s="314"/>
      <c r="G31" s="314"/>
      <c r="H31" s="364"/>
      <c r="I31" s="364"/>
      <c r="J31" s="313"/>
      <c r="K31" s="314"/>
      <c r="L31" s="314"/>
      <c r="M31" s="364"/>
      <c r="N31" s="335"/>
      <c r="O31" s="314"/>
      <c r="P31" s="314"/>
      <c r="Q31" s="315"/>
      <c r="R31" s="335"/>
      <c r="S31" s="315"/>
      <c r="T31" s="335"/>
      <c r="U31" s="315"/>
      <c r="V31" s="335"/>
      <c r="W31" s="314"/>
      <c r="X31" s="315"/>
      <c r="Y31" s="335"/>
      <c r="Z31" s="314"/>
      <c r="AA31" s="315"/>
      <c r="AB31" s="416"/>
      <c r="AC31" s="347"/>
      <c r="AD31" s="313"/>
      <c r="AE31" s="314"/>
      <c r="AF31" s="314"/>
      <c r="AG31" s="315"/>
      <c r="AH31" s="335"/>
      <c r="AI31" s="314"/>
      <c r="AJ31" s="314"/>
      <c r="AK31" s="314"/>
      <c r="AL31" s="314"/>
      <c r="AM31" s="315"/>
      <c r="AN31" s="335"/>
      <c r="AO31" s="314"/>
      <c r="AP31" s="315"/>
      <c r="AQ31" s="335"/>
      <c r="AR31" s="314"/>
      <c r="AS31" s="314"/>
      <c r="AT31" s="315"/>
      <c r="AU31" s="335"/>
      <c r="AV31" s="314"/>
      <c r="AW31" s="314"/>
      <c r="AX31" s="314"/>
      <c r="AY31" s="314"/>
      <c r="AZ31" s="347"/>
      <c r="BA31" s="136">
        <f t="shared" si="13"/>
        <v>0</v>
      </c>
      <c r="BB31" s="503" t="str">
        <f t="shared" si="14"/>
        <v>C</v>
      </c>
      <c r="BC31" s="137">
        <f t="shared" si="15"/>
        <v>0</v>
      </c>
      <c r="BD31" s="506" t="str">
        <f t="shared" si="16"/>
        <v>C</v>
      </c>
      <c r="BE31" s="136">
        <f>SUM(J31:AC31)*2</f>
        <v>0</v>
      </c>
      <c r="BF31" s="499">
        <f t="shared" si="18"/>
        <v>0</v>
      </c>
      <c r="BG31" s="137">
        <f t="shared" si="19"/>
        <v>0</v>
      </c>
      <c r="BH31" s="388">
        <f>SUM(AQ31:AZ31)*2</f>
        <v>0</v>
      </c>
      <c r="BI31" s="139">
        <f t="shared" si="21"/>
        <v>0</v>
      </c>
      <c r="BJ31" s="140">
        <f t="shared" si="22"/>
        <v>18.044920877998976</v>
      </c>
      <c r="BK31" s="432"/>
      <c r="BL31" s="256"/>
      <c r="BM31" s="55">
        <f t="shared" si="0"/>
        <v>0</v>
      </c>
      <c r="BN31" s="132">
        <f t="shared" si="1"/>
        <v>0</v>
      </c>
      <c r="BO31" s="141">
        <f>BA31/40*100</f>
        <v>0</v>
      </c>
      <c r="BP31" s="142" t="str">
        <f t="shared" si="24"/>
        <v>C</v>
      </c>
      <c r="BQ31" s="143">
        <f>BC31/60*100</f>
        <v>0</v>
      </c>
      <c r="BR31" s="134" t="str">
        <f t="shared" si="26"/>
        <v>C</v>
      </c>
      <c r="BS31" s="141">
        <f>BE31/40*100</f>
        <v>0</v>
      </c>
      <c r="BT31" s="143">
        <f>BF31/20*100</f>
        <v>0</v>
      </c>
      <c r="BU31" s="143">
        <f>BG31/20*100</f>
        <v>0</v>
      </c>
      <c r="BV31" s="144">
        <f>BH31/20*100</f>
        <v>0</v>
      </c>
      <c r="BW31" s="100">
        <f t="shared" si="28"/>
        <v>0</v>
      </c>
      <c r="BX31" s="257">
        <f t="shared" si="29"/>
        <v>0</v>
      </c>
      <c r="BY31" s="100">
        <f t="shared" si="30"/>
        <v>0</v>
      </c>
      <c r="BZ31" s="101">
        <f t="shared" si="31"/>
        <v>0</v>
      </c>
      <c r="CA31" s="102">
        <f t="shared" si="32"/>
        <v>0</v>
      </c>
      <c r="CB31" s="101">
        <f t="shared" si="33"/>
        <v>0</v>
      </c>
      <c r="CC31" s="102">
        <f t="shared" si="34"/>
        <v>0</v>
      </c>
      <c r="CD31" s="101">
        <f t="shared" si="35"/>
        <v>0</v>
      </c>
      <c r="CE31" s="102">
        <f t="shared" si="36"/>
        <v>0</v>
      </c>
      <c r="CF31" s="101">
        <f t="shared" si="37"/>
        <v>0</v>
      </c>
      <c r="CG31" s="102">
        <f t="shared" si="38"/>
        <v>0</v>
      </c>
      <c r="CH31" s="101">
        <f t="shared" si="39"/>
        <v>0</v>
      </c>
      <c r="CI31" s="102">
        <f t="shared" si="40"/>
        <v>0</v>
      </c>
      <c r="CJ31" s="101">
        <f t="shared" si="41"/>
        <v>0</v>
      </c>
      <c r="CK31" s="102">
        <f t="shared" si="42"/>
        <v>0</v>
      </c>
      <c r="CL31" s="257">
        <f t="shared" si="43"/>
        <v>0</v>
      </c>
      <c r="CM31" s="100">
        <f t="shared" si="44"/>
        <v>0</v>
      </c>
      <c r="CN31" s="101">
        <f t="shared" si="45"/>
        <v>0</v>
      </c>
      <c r="CO31" s="103">
        <f t="shared" si="46"/>
        <v>0</v>
      </c>
      <c r="CP31" s="101">
        <f t="shared" si="47"/>
        <v>0</v>
      </c>
      <c r="CQ31" s="103">
        <f t="shared" si="48"/>
        <v>0</v>
      </c>
      <c r="CR31" s="101">
        <f t="shared" si="49"/>
        <v>0</v>
      </c>
      <c r="CS31" s="102">
        <f t="shared" si="50"/>
        <v>0</v>
      </c>
      <c r="CT31" s="101">
        <f t="shared" si="51"/>
        <v>0</v>
      </c>
      <c r="CU31" s="102">
        <f t="shared" si="52"/>
        <v>0</v>
      </c>
      <c r="CV31" s="104">
        <f t="shared" si="53"/>
        <v>0</v>
      </c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479">
        <v>9</v>
      </c>
      <c r="DI31" s="478">
        <f t="shared" si="10"/>
        <v>0</v>
      </c>
      <c r="DJ31" s="282">
        <f t="shared" si="3"/>
        <v>0</v>
      </c>
      <c r="DK31" s="106">
        <f t="shared" si="4"/>
        <v>0</v>
      </c>
      <c r="DL31" s="389">
        <f t="shared" si="5"/>
        <v>18.044920877998976</v>
      </c>
      <c r="DM31" s="107"/>
      <c r="DN31" s="151"/>
      <c r="DO31" s="158"/>
      <c r="DP31" s="151">
        <v>35</v>
      </c>
      <c r="DQ31" s="570" t="s">
        <v>137</v>
      </c>
      <c r="DR31" s="570"/>
      <c r="DS31" s="151"/>
      <c r="DT31" s="154">
        <v>85</v>
      </c>
      <c r="DU31" s="571" t="s">
        <v>138</v>
      </c>
      <c r="DV31" s="572"/>
      <c r="EA31" s="130">
        <f t="shared" si="6"/>
        <v>0</v>
      </c>
      <c r="EB31" s="131">
        <f t="shared" si="7"/>
        <v>0</v>
      </c>
      <c r="EC31" s="110">
        <f t="shared" si="8"/>
        <v>0</v>
      </c>
      <c r="ED31" s="111" t="e">
        <f t="shared" si="9"/>
        <v>#DIV/0!</v>
      </c>
      <c r="EE31" s="112" t="e">
        <f t="shared" si="11"/>
        <v>#DIV/0!</v>
      </c>
    </row>
    <row r="32" spans="1:142" ht="13.2" customHeight="1" x14ac:dyDescent="0.2">
      <c r="A32" s="159"/>
      <c r="B32" s="160"/>
      <c r="C32" s="161"/>
      <c r="D32" s="500" t="str">
        <f t="shared" si="12"/>
        <v>C</v>
      </c>
      <c r="E32" s="316"/>
      <c r="F32" s="317"/>
      <c r="G32" s="317"/>
      <c r="H32" s="365"/>
      <c r="I32" s="365"/>
      <c r="J32" s="316"/>
      <c r="K32" s="317"/>
      <c r="L32" s="317"/>
      <c r="M32" s="365"/>
      <c r="N32" s="336"/>
      <c r="O32" s="317"/>
      <c r="P32" s="317"/>
      <c r="Q32" s="318"/>
      <c r="R32" s="336"/>
      <c r="S32" s="318"/>
      <c r="T32" s="336"/>
      <c r="U32" s="318"/>
      <c r="V32" s="336"/>
      <c r="W32" s="317"/>
      <c r="X32" s="318"/>
      <c r="Y32" s="336"/>
      <c r="Z32" s="317"/>
      <c r="AA32" s="318"/>
      <c r="AB32" s="417"/>
      <c r="AC32" s="348"/>
      <c r="AD32" s="316"/>
      <c r="AE32" s="317"/>
      <c r="AF32" s="317"/>
      <c r="AG32" s="318"/>
      <c r="AH32" s="336"/>
      <c r="AI32" s="317"/>
      <c r="AJ32" s="317"/>
      <c r="AK32" s="317"/>
      <c r="AL32" s="317"/>
      <c r="AM32" s="318"/>
      <c r="AN32" s="336"/>
      <c r="AO32" s="317"/>
      <c r="AP32" s="318"/>
      <c r="AQ32" s="336"/>
      <c r="AR32" s="317"/>
      <c r="AS32" s="317"/>
      <c r="AT32" s="318"/>
      <c r="AU32" s="334"/>
      <c r="AV32" s="311"/>
      <c r="AW32" s="311"/>
      <c r="AX32" s="311"/>
      <c r="AY32" s="311"/>
      <c r="AZ32" s="346"/>
      <c r="BA32" s="119">
        <f t="shared" si="13"/>
        <v>0</v>
      </c>
      <c r="BB32" s="502" t="str">
        <f t="shared" si="14"/>
        <v>C</v>
      </c>
      <c r="BC32" s="120">
        <f t="shared" si="15"/>
        <v>0</v>
      </c>
      <c r="BD32" s="505" t="str">
        <f t="shared" si="16"/>
        <v>C</v>
      </c>
      <c r="BE32" s="119">
        <f t="shared" si="17"/>
        <v>0</v>
      </c>
      <c r="BF32" s="120">
        <f t="shared" si="18"/>
        <v>0</v>
      </c>
      <c r="BG32" s="120">
        <f t="shared" si="19"/>
        <v>0</v>
      </c>
      <c r="BH32" s="387">
        <f t="shared" si="20"/>
        <v>0</v>
      </c>
      <c r="BI32" s="122">
        <f t="shared" si="21"/>
        <v>0</v>
      </c>
      <c r="BJ32" s="123">
        <f t="shared" si="22"/>
        <v>18.044920877998976</v>
      </c>
      <c r="BK32" s="432"/>
      <c r="BL32" s="256"/>
      <c r="BM32" s="114">
        <f t="shared" si="0"/>
        <v>0</v>
      </c>
      <c r="BN32" s="115">
        <f t="shared" si="1"/>
        <v>0</v>
      </c>
      <c r="BO32" s="124">
        <f t="shared" si="23"/>
        <v>0</v>
      </c>
      <c r="BP32" s="125" t="str">
        <f t="shared" si="24"/>
        <v>C</v>
      </c>
      <c r="BQ32" s="126">
        <f t="shared" si="25"/>
        <v>0</v>
      </c>
      <c r="BR32" s="117" t="str">
        <f t="shared" si="26"/>
        <v>C</v>
      </c>
      <c r="BS32" s="124">
        <f t="shared" si="27"/>
        <v>0</v>
      </c>
      <c r="BT32" s="126">
        <f t="shared" si="2"/>
        <v>0</v>
      </c>
      <c r="BU32" s="126">
        <f t="shared" si="2"/>
        <v>0</v>
      </c>
      <c r="BV32" s="127">
        <f t="shared" si="2"/>
        <v>0</v>
      </c>
      <c r="BW32" s="292">
        <f t="shared" si="28"/>
        <v>0</v>
      </c>
      <c r="BX32" s="295">
        <f t="shared" si="29"/>
        <v>0</v>
      </c>
      <c r="BY32" s="292">
        <f t="shared" si="30"/>
        <v>0</v>
      </c>
      <c r="BZ32" s="293">
        <f t="shared" si="31"/>
        <v>0</v>
      </c>
      <c r="CA32" s="294">
        <f t="shared" si="32"/>
        <v>0</v>
      </c>
      <c r="CB32" s="293">
        <f t="shared" si="33"/>
        <v>0</v>
      </c>
      <c r="CC32" s="294">
        <f t="shared" si="34"/>
        <v>0</v>
      </c>
      <c r="CD32" s="293">
        <f t="shared" si="35"/>
        <v>0</v>
      </c>
      <c r="CE32" s="294">
        <f t="shared" si="36"/>
        <v>0</v>
      </c>
      <c r="CF32" s="293">
        <f t="shared" si="37"/>
        <v>0</v>
      </c>
      <c r="CG32" s="294">
        <f t="shared" si="38"/>
        <v>0</v>
      </c>
      <c r="CH32" s="293">
        <f t="shared" si="39"/>
        <v>0</v>
      </c>
      <c r="CI32" s="294">
        <f t="shared" si="40"/>
        <v>0</v>
      </c>
      <c r="CJ32" s="293">
        <f t="shared" si="41"/>
        <v>0</v>
      </c>
      <c r="CK32" s="294">
        <f t="shared" si="42"/>
        <v>0</v>
      </c>
      <c r="CL32" s="295">
        <f t="shared" si="43"/>
        <v>0</v>
      </c>
      <c r="CM32" s="292">
        <f t="shared" si="44"/>
        <v>0</v>
      </c>
      <c r="CN32" s="293">
        <f t="shared" si="45"/>
        <v>0</v>
      </c>
      <c r="CO32" s="296">
        <f t="shared" si="46"/>
        <v>0</v>
      </c>
      <c r="CP32" s="293">
        <f t="shared" si="47"/>
        <v>0</v>
      </c>
      <c r="CQ32" s="296">
        <f t="shared" si="48"/>
        <v>0</v>
      </c>
      <c r="CR32" s="293">
        <f t="shared" si="49"/>
        <v>0</v>
      </c>
      <c r="CS32" s="294">
        <f t="shared" si="50"/>
        <v>0</v>
      </c>
      <c r="CT32" s="293">
        <f t="shared" si="51"/>
        <v>0</v>
      </c>
      <c r="CU32" s="294">
        <f t="shared" si="52"/>
        <v>0</v>
      </c>
      <c r="CV32" s="297">
        <f t="shared" si="53"/>
        <v>0</v>
      </c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479">
        <v>10</v>
      </c>
      <c r="DI32" s="478">
        <f t="shared" si="10"/>
        <v>0</v>
      </c>
      <c r="DJ32" s="282">
        <f t="shared" si="3"/>
        <v>0</v>
      </c>
      <c r="DK32" s="106">
        <f t="shared" si="4"/>
        <v>0</v>
      </c>
      <c r="DL32" s="389">
        <f t="shared" si="5"/>
        <v>18.044920877998976</v>
      </c>
      <c r="DM32" s="107"/>
      <c r="DN32" s="151"/>
      <c r="DO32" s="151"/>
      <c r="DP32" s="151">
        <v>45</v>
      </c>
      <c r="DQ32" s="587" t="s">
        <v>139</v>
      </c>
      <c r="DR32" s="587"/>
      <c r="DS32" s="151"/>
      <c r="DT32" s="154">
        <v>95</v>
      </c>
      <c r="DU32" s="588" t="s">
        <v>140</v>
      </c>
      <c r="DV32" s="588"/>
      <c r="DW32" s="588"/>
      <c r="DX32" s="588"/>
      <c r="EA32" s="130">
        <f t="shared" si="6"/>
        <v>0</v>
      </c>
      <c r="EB32" s="131">
        <f t="shared" si="7"/>
        <v>0</v>
      </c>
      <c r="EC32" s="110">
        <f t="shared" si="8"/>
        <v>0</v>
      </c>
      <c r="ED32" s="111" t="e">
        <f t="shared" si="9"/>
        <v>#DIV/0!</v>
      </c>
      <c r="EE32" s="112" t="e">
        <f t="shared" si="11"/>
        <v>#DIV/0!</v>
      </c>
    </row>
    <row r="33" spans="1:146" ht="13.2" customHeight="1" x14ac:dyDescent="0.2">
      <c r="A33" s="69"/>
      <c r="B33" s="163"/>
      <c r="C33" s="164"/>
      <c r="D33" s="21" t="str">
        <f t="shared" si="12"/>
        <v>C</v>
      </c>
      <c r="E33" s="319"/>
      <c r="F33" s="320"/>
      <c r="G33" s="320"/>
      <c r="H33" s="366"/>
      <c r="I33" s="366"/>
      <c r="J33" s="319"/>
      <c r="K33" s="320"/>
      <c r="L33" s="320"/>
      <c r="M33" s="366"/>
      <c r="N33" s="337"/>
      <c r="O33" s="320"/>
      <c r="P33" s="320"/>
      <c r="Q33" s="321"/>
      <c r="R33" s="337"/>
      <c r="S33" s="321"/>
      <c r="T33" s="337"/>
      <c r="U33" s="321"/>
      <c r="V33" s="337"/>
      <c r="W33" s="320"/>
      <c r="X33" s="321"/>
      <c r="Y33" s="337"/>
      <c r="Z33" s="320"/>
      <c r="AA33" s="321"/>
      <c r="AB33" s="418"/>
      <c r="AC33" s="349"/>
      <c r="AD33" s="319"/>
      <c r="AE33" s="320"/>
      <c r="AF33" s="320"/>
      <c r="AG33" s="321"/>
      <c r="AH33" s="337"/>
      <c r="AI33" s="320"/>
      <c r="AJ33" s="320"/>
      <c r="AK33" s="320"/>
      <c r="AL33" s="320"/>
      <c r="AM33" s="321"/>
      <c r="AN33" s="337"/>
      <c r="AO33" s="320"/>
      <c r="AP33" s="321"/>
      <c r="AQ33" s="337"/>
      <c r="AR33" s="320"/>
      <c r="AS33" s="320"/>
      <c r="AT33" s="321"/>
      <c r="AU33" s="335"/>
      <c r="AV33" s="314"/>
      <c r="AW33" s="314"/>
      <c r="AX33" s="314"/>
      <c r="AY33" s="314"/>
      <c r="AZ33" s="347"/>
      <c r="BA33" s="136">
        <f t="shared" si="13"/>
        <v>0</v>
      </c>
      <c r="BB33" s="503" t="str">
        <f t="shared" si="14"/>
        <v>C</v>
      </c>
      <c r="BC33" s="137">
        <f t="shared" si="15"/>
        <v>0</v>
      </c>
      <c r="BD33" s="506" t="str">
        <f t="shared" si="16"/>
        <v>C</v>
      </c>
      <c r="BE33" s="136">
        <f t="shared" si="17"/>
        <v>0</v>
      </c>
      <c r="BF33" s="499">
        <f t="shared" si="18"/>
        <v>0</v>
      </c>
      <c r="BG33" s="137">
        <f t="shared" si="19"/>
        <v>0</v>
      </c>
      <c r="BH33" s="388">
        <f t="shared" si="20"/>
        <v>0</v>
      </c>
      <c r="BI33" s="139">
        <f t="shared" si="21"/>
        <v>0</v>
      </c>
      <c r="BJ33" s="140">
        <f t="shared" si="22"/>
        <v>18.044920877998976</v>
      </c>
      <c r="BK33" s="432"/>
      <c r="BL33" s="256"/>
      <c r="BM33" s="55">
        <f t="shared" si="0"/>
        <v>0</v>
      </c>
      <c r="BN33" s="132">
        <f t="shared" si="1"/>
        <v>0</v>
      </c>
      <c r="BO33" s="141">
        <f t="shared" si="23"/>
        <v>0</v>
      </c>
      <c r="BP33" s="142" t="str">
        <f t="shared" si="24"/>
        <v>C</v>
      </c>
      <c r="BQ33" s="143">
        <f t="shared" si="25"/>
        <v>0</v>
      </c>
      <c r="BR33" s="134" t="str">
        <f t="shared" si="26"/>
        <v>C</v>
      </c>
      <c r="BS33" s="141">
        <f t="shared" si="27"/>
        <v>0</v>
      </c>
      <c r="BT33" s="143">
        <f t="shared" si="2"/>
        <v>0</v>
      </c>
      <c r="BU33" s="143">
        <f t="shared" si="2"/>
        <v>0</v>
      </c>
      <c r="BV33" s="144">
        <f t="shared" si="2"/>
        <v>0</v>
      </c>
      <c r="BW33" s="100">
        <f t="shared" si="28"/>
        <v>0</v>
      </c>
      <c r="BX33" s="257">
        <f t="shared" si="29"/>
        <v>0</v>
      </c>
      <c r="BY33" s="100">
        <f t="shared" si="30"/>
        <v>0</v>
      </c>
      <c r="BZ33" s="101">
        <f t="shared" si="31"/>
        <v>0</v>
      </c>
      <c r="CA33" s="102">
        <f t="shared" si="32"/>
        <v>0</v>
      </c>
      <c r="CB33" s="101">
        <f t="shared" si="33"/>
        <v>0</v>
      </c>
      <c r="CC33" s="102">
        <f t="shared" si="34"/>
        <v>0</v>
      </c>
      <c r="CD33" s="101">
        <f t="shared" si="35"/>
        <v>0</v>
      </c>
      <c r="CE33" s="102">
        <f t="shared" si="36"/>
        <v>0</v>
      </c>
      <c r="CF33" s="101">
        <f t="shared" si="37"/>
        <v>0</v>
      </c>
      <c r="CG33" s="102">
        <f t="shared" si="38"/>
        <v>0</v>
      </c>
      <c r="CH33" s="101">
        <f t="shared" si="39"/>
        <v>0</v>
      </c>
      <c r="CI33" s="102">
        <f t="shared" si="40"/>
        <v>0</v>
      </c>
      <c r="CJ33" s="101">
        <f t="shared" si="41"/>
        <v>0</v>
      </c>
      <c r="CK33" s="102">
        <f t="shared" si="42"/>
        <v>0</v>
      </c>
      <c r="CL33" s="257">
        <f t="shared" si="43"/>
        <v>0</v>
      </c>
      <c r="CM33" s="100">
        <f t="shared" si="44"/>
        <v>0</v>
      </c>
      <c r="CN33" s="101">
        <f t="shared" si="45"/>
        <v>0</v>
      </c>
      <c r="CO33" s="103">
        <f t="shared" si="46"/>
        <v>0</v>
      </c>
      <c r="CP33" s="101">
        <f t="shared" si="47"/>
        <v>0</v>
      </c>
      <c r="CQ33" s="103">
        <f t="shared" si="48"/>
        <v>0</v>
      </c>
      <c r="CR33" s="101">
        <f t="shared" si="49"/>
        <v>0</v>
      </c>
      <c r="CS33" s="102">
        <f t="shared" si="50"/>
        <v>0</v>
      </c>
      <c r="CT33" s="101">
        <f t="shared" si="51"/>
        <v>0</v>
      </c>
      <c r="CU33" s="102">
        <f t="shared" si="52"/>
        <v>0</v>
      </c>
      <c r="CV33" s="104">
        <f t="shared" si="53"/>
        <v>0</v>
      </c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479">
        <v>11</v>
      </c>
      <c r="DI33" s="478">
        <f t="shared" si="10"/>
        <v>0</v>
      </c>
      <c r="DJ33" s="282">
        <f t="shared" si="3"/>
        <v>0</v>
      </c>
      <c r="DK33" s="106">
        <f t="shared" si="4"/>
        <v>0</v>
      </c>
      <c r="DL33" s="389">
        <f t="shared" si="5"/>
        <v>18.044920877998976</v>
      </c>
      <c r="DM33" s="166"/>
      <c r="EA33" s="130">
        <f t="shared" si="6"/>
        <v>0</v>
      </c>
      <c r="EB33" s="131">
        <f t="shared" si="7"/>
        <v>0</v>
      </c>
      <c r="EC33" s="110">
        <f t="shared" si="8"/>
        <v>0</v>
      </c>
      <c r="ED33" s="111" t="e">
        <f t="shared" si="9"/>
        <v>#DIV/0!</v>
      </c>
      <c r="EE33" s="112" t="e">
        <f t="shared" si="11"/>
        <v>#DIV/0!</v>
      </c>
    </row>
    <row r="34" spans="1:146" ht="13.2" customHeight="1" x14ac:dyDescent="0.2">
      <c r="A34" s="159"/>
      <c r="B34" s="160"/>
      <c r="C34" s="161"/>
      <c r="D34" s="500" t="str">
        <f t="shared" si="12"/>
        <v>C</v>
      </c>
      <c r="E34" s="316"/>
      <c r="F34" s="317"/>
      <c r="G34" s="317"/>
      <c r="H34" s="365"/>
      <c r="I34" s="365"/>
      <c r="J34" s="316"/>
      <c r="K34" s="317"/>
      <c r="L34" s="317"/>
      <c r="M34" s="365"/>
      <c r="N34" s="336"/>
      <c r="O34" s="317"/>
      <c r="P34" s="317"/>
      <c r="Q34" s="318"/>
      <c r="R34" s="336"/>
      <c r="S34" s="318"/>
      <c r="T34" s="336"/>
      <c r="U34" s="318"/>
      <c r="V34" s="336"/>
      <c r="W34" s="317"/>
      <c r="X34" s="318"/>
      <c r="Y34" s="336"/>
      <c r="Z34" s="317"/>
      <c r="AA34" s="318"/>
      <c r="AB34" s="417"/>
      <c r="AC34" s="348"/>
      <c r="AD34" s="316"/>
      <c r="AE34" s="317"/>
      <c r="AF34" s="317"/>
      <c r="AG34" s="318"/>
      <c r="AH34" s="336"/>
      <c r="AI34" s="317"/>
      <c r="AJ34" s="317"/>
      <c r="AK34" s="317"/>
      <c r="AL34" s="317"/>
      <c r="AM34" s="318"/>
      <c r="AN34" s="336"/>
      <c r="AO34" s="317"/>
      <c r="AP34" s="318"/>
      <c r="AQ34" s="336"/>
      <c r="AR34" s="317"/>
      <c r="AS34" s="317"/>
      <c r="AT34" s="318"/>
      <c r="AU34" s="334"/>
      <c r="AV34" s="311"/>
      <c r="AW34" s="311"/>
      <c r="AX34" s="311"/>
      <c r="AY34" s="311"/>
      <c r="AZ34" s="346"/>
      <c r="BA34" s="119">
        <f t="shared" si="13"/>
        <v>0</v>
      </c>
      <c r="BB34" s="502" t="str">
        <f t="shared" si="14"/>
        <v>C</v>
      </c>
      <c r="BC34" s="120">
        <f t="shared" si="15"/>
        <v>0</v>
      </c>
      <c r="BD34" s="505" t="str">
        <f t="shared" si="16"/>
        <v>C</v>
      </c>
      <c r="BE34" s="119">
        <f t="shared" si="17"/>
        <v>0</v>
      </c>
      <c r="BF34" s="120">
        <f t="shared" si="18"/>
        <v>0</v>
      </c>
      <c r="BG34" s="120">
        <f t="shared" si="19"/>
        <v>0</v>
      </c>
      <c r="BH34" s="387">
        <f t="shared" si="20"/>
        <v>0</v>
      </c>
      <c r="BI34" s="122">
        <f t="shared" si="21"/>
        <v>0</v>
      </c>
      <c r="BJ34" s="123">
        <f t="shared" si="22"/>
        <v>18.044920877998976</v>
      </c>
      <c r="BK34" s="432"/>
      <c r="BL34" s="256"/>
      <c r="BM34" s="114">
        <f t="shared" si="0"/>
        <v>0</v>
      </c>
      <c r="BN34" s="115">
        <f t="shared" si="1"/>
        <v>0</v>
      </c>
      <c r="BO34" s="124">
        <f t="shared" si="23"/>
        <v>0</v>
      </c>
      <c r="BP34" s="125" t="str">
        <f t="shared" si="24"/>
        <v>C</v>
      </c>
      <c r="BQ34" s="126">
        <f t="shared" si="25"/>
        <v>0</v>
      </c>
      <c r="BR34" s="117" t="str">
        <f t="shared" si="26"/>
        <v>C</v>
      </c>
      <c r="BS34" s="124">
        <f t="shared" si="27"/>
        <v>0</v>
      </c>
      <c r="BT34" s="126">
        <f t="shared" si="2"/>
        <v>0</v>
      </c>
      <c r="BU34" s="126">
        <f t="shared" si="2"/>
        <v>0</v>
      </c>
      <c r="BV34" s="127">
        <f t="shared" si="2"/>
        <v>0</v>
      </c>
      <c r="BW34" s="292">
        <f t="shared" si="28"/>
        <v>0</v>
      </c>
      <c r="BX34" s="295">
        <f t="shared" si="29"/>
        <v>0</v>
      </c>
      <c r="BY34" s="292">
        <f t="shared" si="30"/>
        <v>0</v>
      </c>
      <c r="BZ34" s="293">
        <f t="shared" si="31"/>
        <v>0</v>
      </c>
      <c r="CA34" s="294">
        <f t="shared" si="32"/>
        <v>0</v>
      </c>
      <c r="CB34" s="293">
        <f t="shared" si="33"/>
        <v>0</v>
      </c>
      <c r="CC34" s="294">
        <f t="shared" si="34"/>
        <v>0</v>
      </c>
      <c r="CD34" s="293">
        <f t="shared" si="35"/>
        <v>0</v>
      </c>
      <c r="CE34" s="294">
        <f t="shared" si="36"/>
        <v>0</v>
      </c>
      <c r="CF34" s="293">
        <f t="shared" si="37"/>
        <v>0</v>
      </c>
      <c r="CG34" s="294">
        <f t="shared" si="38"/>
        <v>0</v>
      </c>
      <c r="CH34" s="293">
        <f t="shared" si="39"/>
        <v>0</v>
      </c>
      <c r="CI34" s="294">
        <f t="shared" si="40"/>
        <v>0</v>
      </c>
      <c r="CJ34" s="293">
        <f t="shared" si="41"/>
        <v>0</v>
      </c>
      <c r="CK34" s="294">
        <f t="shared" si="42"/>
        <v>0</v>
      </c>
      <c r="CL34" s="295">
        <f t="shared" si="43"/>
        <v>0</v>
      </c>
      <c r="CM34" s="292">
        <f t="shared" si="44"/>
        <v>0</v>
      </c>
      <c r="CN34" s="293">
        <f t="shared" si="45"/>
        <v>0</v>
      </c>
      <c r="CO34" s="296">
        <f t="shared" si="46"/>
        <v>0</v>
      </c>
      <c r="CP34" s="293">
        <f t="shared" si="47"/>
        <v>0</v>
      </c>
      <c r="CQ34" s="296">
        <f t="shared" si="48"/>
        <v>0</v>
      </c>
      <c r="CR34" s="293">
        <f t="shared" si="49"/>
        <v>0</v>
      </c>
      <c r="CS34" s="294">
        <f t="shared" si="50"/>
        <v>0</v>
      </c>
      <c r="CT34" s="293">
        <f t="shared" si="51"/>
        <v>0</v>
      </c>
      <c r="CU34" s="294">
        <f t="shared" si="52"/>
        <v>0</v>
      </c>
      <c r="CV34" s="297">
        <f t="shared" si="53"/>
        <v>0</v>
      </c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479">
        <v>12</v>
      </c>
      <c r="DI34" s="478">
        <f t="shared" si="10"/>
        <v>0</v>
      </c>
      <c r="DJ34" s="282">
        <f t="shared" si="3"/>
        <v>0</v>
      </c>
      <c r="DK34" s="106">
        <f t="shared" si="4"/>
        <v>0</v>
      </c>
      <c r="DL34" s="389">
        <f t="shared" si="5"/>
        <v>18.044920877998976</v>
      </c>
      <c r="DM34" s="166"/>
      <c r="EA34" s="130">
        <f t="shared" si="6"/>
        <v>0</v>
      </c>
      <c r="EB34" s="131">
        <f t="shared" si="7"/>
        <v>0</v>
      </c>
      <c r="EC34" s="110">
        <f t="shared" si="8"/>
        <v>0</v>
      </c>
      <c r="ED34" s="111" t="e">
        <f t="shared" si="9"/>
        <v>#DIV/0!</v>
      </c>
      <c r="EE34" s="112" t="e">
        <f t="shared" si="11"/>
        <v>#DIV/0!</v>
      </c>
      <c r="EG34" s="167" t="s">
        <v>141</v>
      </c>
    </row>
    <row r="35" spans="1:146" ht="13.2" customHeight="1" x14ac:dyDescent="0.2">
      <c r="A35" s="69"/>
      <c r="B35" s="163"/>
      <c r="C35" s="164"/>
      <c r="D35" s="21" t="str">
        <f t="shared" si="12"/>
        <v>C</v>
      </c>
      <c r="E35" s="319"/>
      <c r="F35" s="320"/>
      <c r="G35" s="320"/>
      <c r="H35" s="366"/>
      <c r="I35" s="366"/>
      <c r="J35" s="319"/>
      <c r="K35" s="320"/>
      <c r="L35" s="320"/>
      <c r="M35" s="366"/>
      <c r="N35" s="337"/>
      <c r="O35" s="320"/>
      <c r="P35" s="320"/>
      <c r="Q35" s="321"/>
      <c r="R35" s="337"/>
      <c r="S35" s="321"/>
      <c r="T35" s="337"/>
      <c r="U35" s="321"/>
      <c r="V35" s="337"/>
      <c r="W35" s="320"/>
      <c r="X35" s="321"/>
      <c r="Y35" s="337"/>
      <c r="Z35" s="320"/>
      <c r="AA35" s="321"/>
      <c r="AB35" s="418"/>
      <c r="AC35" s="349"/>
      <c r="AD35" s="319"/>
      <c r="AE35" s="320"/>
      <c r="AF35" s="320"/>
      <c r="AG35" s="321"/>
      <c r="AH35" s="337"/>
      <c r="AI35" s="320"/>
      <c r="AJ35" s="320"/>
      <c r="AK35" s="320"/>
      <c r="AL35" s="320"/>
      <c r="AM35" s="321"/>
      <c r="AN35" s="337"/>
      <c r="AO35" s="320"/>
      <c r="AP35" s="321"/>
      <c r="AQ35" s="337"/>
      <c r="AR35" s="320"/>
      <c r="AS35" s="320"/>
      <c r="AT35" s="321"/>
      <c r="AU35" s="335"/>
      <c r="AV35" s="314"/>
      <c r="AW35" s="314"/>
      <c r="AX35" s="314"/>
      <c r="AY35" s="314"/>
      <c r="AZ35" s="347"/>
      <c r="BA35" s="136">
        <f t="shared" si="13"/>
        <v>0</v>
      </c>
      <c r="BB35" s="503" t="str">
        <f t="shared" si="14"/>
        <v>C</v>
      </c>
      <c r="BC35" s="137">
        <f t="shared" si="15"/>
        <v>0</v>
      </c>
      <c r="BD35" s="506" t="str">
        <f t="shared" si="16"/>
        <v>C</v>
      </c>
      <c r="BE35" s="136">
        <f t="shared" si="17"/>
        <v>0</v>
      </c>
      <c r="BF35" s="499">
        <f t="shared" si="18"/>
        <v>0</v>
      </c>
      <c r="BG35" s="137">
        <f>SUM(AH35:AN35,AP35)*2+AO35*4</f>
        <v>0</v>
      </c>
      <c r="BH35" s="388">
        <f t="shared" si="20"/>
        <v>0</v>
      </c>
      <c r="BI35" s="139">
        <f t="shared" si="21"/>
        <v>0</v>
      </c>
      <c r="BJ35" s="140">
        <f t="shared" si="22"/>
        <v>18.044920877998976</v>
      </c>
      <c r="BK35" s="432"/>
      <c r="BL35" s="256"/>
      <c r="BM35" s="55">
        <f t="shared" si="0"/>
        <v>0</v>
      </c>
      <c r="BN35" s="132">
        <f t="shared" si="1"/>
        <v>0</v>
      </c>
      <c r="BO35" s="141">
        <f t="shared" si="23"/>
        <v>0</v>
      </c>
      <c r="BP35" s="142" t="str">
        <f t="shared" si="24"/>
        <v>C</v>
      </c>
      <c r="BQ35" s="143">
        <f t="shared" si="25"/>
        <v>0</v>
      </c>
      <c r="BR35" s="134" t="str">
        <f t="shared" si="26"/>
        <v>C</v>
      </c>
      <c r="BS35" s="141">
        <f t="shared" si="27"/>
        <v>0</v>
      </c>
      <c r="BT35" s="143">
        <f t="shared" si="2"/>
        <v>0</v>
      </c>
      <c r="BU35" s="143">
        <f t="shared" si="2"/>
        <v>0</v>
      </c>
      <c r="BV35" s="144">
        <f t="shared" si="2"/>
        <v>0</v>
      </c>
      <c r="BW35" s="100">
        <f t="shared" si="28"/>
        <v>0</v>
      </c>
      <c r="BX35" s="257">
        <f t="shared" si="29"/>
        <v>0</v>
      </c>
      <c r="BY35" s="100">
        <f t="shared" si="30"/>
        <v>0</v>
      </c>
      <c r="BZ35" s="101">
        <f t="shared" si="31"/>
        <v>0</v>
      </c>
      <c r="CA35" s="102">
        <f t="shared" si="32"/>
        <v>0</v>
      </c>
      <c r="CB35" s="101">
        <f t="shared" si="33"/>
        <v>0</v>
      </c>
      <c r="CC35" s="102">
        <f t="shared" si="34"/>
        <v>0</v>
      </c>
      <c r="CD35" s="101">
        <f t="shared" si="35"/>
        <v>0</v>
      </c>
      <c r="CE35" s="102">
        <f t="shared" si="36"/>
        <v>0</v>
      </c>
      <c r="CF35" s="101">
        <f t="shared" si="37"/>
        <v>0</v>
      </c>
      <c r="CG35" s="102">
        <f t="shared" si="38"/>
        <v>0</v>
      </c>
      <c r="CH35" s="101">
        <f t="shared" si="39"/>
        <v>0</v>
      </c>
      <c r="CI35" s="102">
        <f t="shared" si="40"/>
        <v>0</v>
      </c>
      <c r="CJ35" s="101">
        <f t="shared" si="41"/>
        <v>0</v>
      </c>
      <c r="CK35" s="102">
        <f t="shared" si="42"/>
        <v>0</v>
      </c>
      <c r="CL35" s="257">
        <f t="shared" si="43"/>
        <v>0</v>
      </c>
      <c r="CM35" s="100">
        <f t="shared" si="44"/>
        <v>0</v>
      </c>
      <c r="CN35" s="101">
        <f t="shared" si="45"/>
        <v>0</v>
      </c>
      <c r="CO35" s="103">
        <f t="shared" si="46"/>
        <v>0</v>
      </c>
      <c r="CP35" s="101">
        <f t="shared" si="47"/>
        <v>0</v>
      </c>
      <c r="CQ35" s="103">
        <f t="shared" si="48"/>
        <v>0</v>
      </c>
      <c r="CR35" s="101">
        <f t="shared" si="49"/>
        <v>0</v>
      </c>
      <c r="CS35" s="102">
        <f t="shared" si="50"/>
        <v>0</v>
      </c>
      <c r="CT35" s="101">
        <f t="shared" si="51"/>
        <v>0</v>
      </c>
      <c r="CU35" s="102">
        <f t="shared" si="52"/>
        <v>0</v>
      </c>
      <c r="CV35" s="104">
        <f t="shared" si="53"/>
        <v>0</v>
      </c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479">
        <v>13</v>
      </c>
      <c r="DI35" s="478">
        <f t="shared" si="10"/>
        <v>0</v>
      </c>
      <c r="DJ35" s="282">
        <f t="shared" si="3"/>
        <v>0</v>
      </c>
      <c r="DK35" s="106">
        <f t="shared" si="4"/>
        <v>0</v>
      </c>
      <c r="DL35" s="389">
        <f t="shared" si="5"/>
        <v>18.044920877998976</v>
      </c>
      <c r="DM35" s="166"/>
      <c r="DN35" s="589" t="s">
        <v>142</v>
      </c>
      <c r="DO35" s="589"/>
      <c r="DP35" s="589"/>
      <c r="DY35" s="240"/>
      <c r="EA35" s="130">
        <f t="shared" si="6"/>
        <v>0</v>
      </c>
      <c r="EB35" s="131">
        <f t="shared" si="7"/>
        <v>0</v>
      </c>
      <c r="EC35" s="110">
        <f t="shared" si="8"/>
        <v>0</v>
      </c>
      <c r="ED35" s="111" t="e">
        <f t="shared" si="9"/>
        <v>#DIV/0!</v>
      </c>
      <c r="EE35" s="112" t="e">
        <f t="shared" si="11"/>
        <v>#DIV/0!</v>
      </c>
      <c r="EG35" s="153" t="s">
        <v>143</v>
      </c>
    </row>
    <row r="36" spans="1:146" ht="13.2" customHeight="1" x14ac:dyDescent="0.2">
      <c r="A36" s="159"/>
      <c r="B36" s="160"/>
      <c r="C36" s="161"/>
      <c r="D36" s="500" t="str">
        <f t="shared" si="12"/>
        <v>C</v>
      </c>
      <c r="E36" s="316"/>
      <c r="F36" s="317"/>
      <c r="G36" s="317"/>
      <c r="H36" s="365"/>
      <c r="I36" s="365"/>
      <c r="J36" s="316"/>
      <c r="K36" s="317"/>
      <c r="L36" s="317"/>
      <c r="M36" s="365"/>
      <c r="N36" s="336"/>
      <c r="O36" s="317"/>
      <c r="P36" s="317"/>
      <c r="Q36" s="318"/>
      <c r="R36" s="336"/>
      <c r="S36" s="318"/>
      <c r="T36" s="336"/>
      <c r="U36" s="318"/>
      <c r="V36" s="336"/>
      <c r="W36" s="317"/>
      <c r="X36" s="318"/>
      <c r="Y36" s="336"/>
      <c r="Z36" s="317"/>
      <c r="AA36" s="318"/>
      <c r="AB36" s="417"/>
      <c r="AC36" s="348"/>
      <c r="AD36" s="316"/>
      <c r="AE36" s="317"/>
      <c r="AF36" s="317"/>
      <c r="AG36" s="318"/>
      <c r="AH36" s="336"/>
      <c r="AI36" s="317"/>
      <c r="AJ36" s="317"/>
      <c r="AK36" s="317"/>
      <c r="AL36" s="317"/>
      <c r="AM36" s="318"/>
      <c r="AN36" s="336"/>
      <c r="AO36" s="317"/>
      <c r="AP36" s="318"/>
      <c r="AQ36" s="336"/>
      <c r="AR36" s="317"/>
      <c r="AS36" s="317"/>
      <c r="AT36" s="318"/>
      <c r="AU36" s="334"/>
      <c r="AV36" s="311"/>
      <c r="AW36" s="311"/>
      <c r="AX36" s="311"/>
      <c r="AY36" s="311"/>
      <c r="AZ36" s="346"/>
      <c r="BA36" s="119">
        <f t="shared" si="13"/>
        <v>0</v>
      </c>
      <c r="BB36" s="502" t="str">
        <f t="shared" si="14"/>
        <v>C</v>
      </c>
      <c r="BC36" s="120">
        <f t="shared" si="15"/>
        <v>0</v>
      </c>
      <c r="BD36" s="505" t="str">
        <f t="shared" si="16"/>
        <v>C</v>
      </c>
      <c r="BE36" s="119">
        <f t="shared" si="17"/>
        <v>0</v>
      </c>
      <c r="BF36" s="120">
        <f t="shared" si="18"/>
        <v>0</v>
      </c>
      <c r="BG36" s="120">
        <f t="shared" si="19"/>
        <v>0</v>
      </c>
      <c r="BH36" s="387">
        <f t="shared" si="20"/>
        <v>0</v>
      </c>
      <c r="BI36" s="122">
        <f t="shared" si="21"/>
        <v>0</v>
      </c>
      <c r="BJ36" s="123">
        <f t="shared" si="22"/>
        <v>18.044920877998976</v>
      </c>
      <c r="BK36" s="432"/>
      <c r="BL36" s="256"/>
      <c r="BM36" s="114">
        <f t="shared" si="0"/>
        <v>0</v>
      </c>
      <c r="BN36" s="115">
        <f t="shared" si="1"/>
        <v>0</v>
      </c>
      <c r="BO36" s="124">
        <f t="shared" si="23"/>
        <v>0</v>
      </c>
      <c r="BP36" s="125" t="str">
        <f t="shared" si="24"/>
        <v>C</v>
      </c>
      <c r="BQ36" s="126">
        <f t="shared" si="25"/>
        <v>0</v>
      </c>
      <c r="BR36" s="117" t="str">
        <f t="shared" si="26"/>
        <v>C</v>
      </c>
      <c r="BS36" s="124">
        <f t="shared" si="27"/>
        <v>0</v>
      </c>
      <c r="BT36" s="126">
        <f t="shared" si="2"/>
        <v>0</v>
      </c>
      <c r="BU36" s="126">
        <f t="shared" si="2"/>
        <v>0</v>
      </c>
      <c r="BV36" s="127">
        <f t="shared" si="2"/>
        <v>0</v>
      </c>
      <c r="BW36" s="292">
        <f t="shared" si="28"/>
        <v>0</v>
      </c>
      <c r="BX36" s="295">
        <f t="shared" si="29"/>
        <v>0</v>
      </c>
      <c r="BY36" s="292">
        <f t="shared" si="30"/>
        <v>0</v>
      </c>
      <c r="BZ36" s="293">
        <f t="shared" si="31"/>
        <v>0</v>
      </c>
      <c r="CA36" s="294">
        <f t="shared" si="32"/>
        <v>0</v>
      </c>
      <c r="CB36" s="293">
        <f t="shared" si="33"/>
        <v>0</v>
      </c>
      <c r="CC36" s="294">
        <f t="shared" si="34"/>
        <v>0</v>
      </c>
      <c r="CD36" s="293">
        <f t="shared" si="35"/>
        <v>0</v>
      </c>
      <c r="CE36" s="294">
        <f t="shared" si="36"/>
        <v>0</v>
      </c>
      <c r="CF36" s="293">
        <f t="shared" si="37"/>
        <v>0</v>
      </c>
      <c r="CG36" s="294">
        <f t="shared" si="38"/>
        <v>0</v>
      </c>
      <c r="CH36" s="293">
        <f t="shared" si="39"/>
        <v>0</v>
      </c>
      <c r="CI36" s="294">
        <f t="shared" si="40"/>
        <v>0</v>
      </c>
      <c r="CJ36" s="293">
        <f t="shared" si="41"/>
        <v>0</v>
      </c>
      <c r="CK36" s="294">
        <f t="shared" si="42"/>
        <v>0</v>
      </c>
      <c r="CL36" s="295">
        <f t="shared" si="43"/>
        <v>0</v>
      </c>
      <c r="CM36" s="292">
        <f t="shared" si="44"/>
        <v>0</v>
      </c>
      <c r="CN36" s="293">
        <f t="shared" si="45"/>
        <v>0</v>
      </c>
      <c r="CO36" s="296">
        <f t="shared" si="46"/>
        <v>0</v>
      </c>
      <c r="CP36" s="293">
        <f t="shared" si="47"/>
        <v>0</v>
      </c>
      <c r="CQ36" s="296">
        <f t="shared" si="48"/>
        <v>0</v>
      </c>
      <c r="CR36" s="293">
        <f t="shared" si="49"/>
        <v>0</v>
      </c>
      <c r="CS36" s="294">
        <f t="shared" si="50"/>
        <v>0</v>
      </c>
      <c r="CT36" s="293">
        <f t="shared" si="51"/>
        <v>0</v>
      </c>
      <c r="CU36" s="294">
        <f t="shared" si="52"/>
        <v>0</v>
      </c>
      <c r="CV36" s="297">
        <f t="shared" si="53"/>
        <v>0</v>
      </c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479">
        <v>14</v>
      </c>
      <c r="DI36" s="478">
        <f t="shared" si="10"/>
        <v>0</v>
      </c>
      <c r="DJ36" s="282">
        <f t="shared" si="3"/>
        <v>0</v>
      </c>
      <c r="DK36" s="106">
        <f t="shared" si="4"/>
        <v>0</v>
      </c>
      <c r="DL36" s="389">
        <f t="shared" si="5"/>
        <v>18.044920877998976</v>
      </c>
      <c r="DM36" s="166"/>
      <c r="EA36" s="130">
        <f t="shared" si="6"/>
        <v>0</v>
      </c>
      <c r="EB36" s="131">
        <f t="shared" si="7"/>
        <v>0</v>
      </c>
      <c r="EC36" s="110">
        <f t="shared" si="8"/>
        <v>0</v>
      </c>
      <c r="ED36" s="111" t="e">
        <f t="shared" si="9"/>
        <v>#DIV/0!</v>
      </c>
      <c r="EE36" s="112" t="e">
        <f t="shared" si="11"/>
        <v>#DIV/0!</v>
      </c>
    </row>
    <row r="37" spans="1:146" ht="13.2" customHeight="1" x14ac:dyDescent="0.2">
      <c r="A37" s="69"/>
      <c r="B37" s="163"/>
      <c r="C37" s="164"/>
      <c r="D37" s="21" t="str">
        <f t="shared" si="12"/>
        <v>C</v>
      </c>
      <c r="E37" s="319"/>
      <c r="F37" s="320"/>
      <c r="G37" s="320"/>
      <c r="H37" s="366"/>
      <c r="I37" s="366"/>
      <c r="J37" s="319"/>
      <c r="K37" s="320"/>
      <c r="L37" s="320"/>
      <c r="M37" s="366"/>
      <c r="N37" s="337"/>
      <c r="O37" s="320"/>
      <c r="P37" s="320"/>
      <c r="Q37" s="321"/>
      <c r="R37" s="337"/>
      <c r="S37" s="321"/>
      <c r="T37" s="337"/>
      <c r="U37" s="321"/>
      <c r="V37" s="337"/>
      <c r="W37" s="320"/>
      <c r="X37" s="321"/>
      <c r="Y37" s="337"/>
      <c r="Z37" s="320"/>
      <c r="AA37" s="321"/>
      <c r="AB37" s="418"/>
      <c r="AC37" s="349"/>
      <c r="AD37" s="319"/>
      <c r="AE37" s="320"/>
      <c r="AF37" s="320"/>
      <c r="AG37" s="321"/>
      <c r="AH37" s="337"/>
      <c r="AI37" s="320"/>
      <c r="AJ37" s="320"/>
      <c r="AK37" s="320"/>
      <c r="AL37" s="320"/>
      <c r="AM37" s="321"/>
      <c r="AN37" s="337"/>
      <c r="AO37" s="320"/>
      <c r="AP37" s="321"/>
      <c r="AQ37" s="337"/>
      <c r="AR37" s="320"/>
      <c r="AS37" s="320"/>
      <c r="AT37" s="321"/>
      <c r="AU37" s="335"/>
      <c r="AV37" s="314"/>
      <c r="AW37" s="314"/>
      <c r="AX37" s="314"/>
      <c r="AY37" s="314"/>
      <c r="AZ37" s="347"/>
      <c r="BA37" s="136">
        <f t="shared" si="13"/>
        <v>0</v>
      </c>
      <c r="BB37" s="503" t="str">
        <f t="shared" si="14"/>
        <v>C</v>
      </c>
      <c r="BC37" s="137">
        <f t="shared" si="15"/>
        <v>0</v>
      </c>
      <c r="BD37" s="506" t="str">
        <f t="shared" si="16"/>
        <v>C</v>
      </c>
      <c r="BE37" s="136">
        <f t="shared" si="17"/>
        <v>0</v>
      </c>
      <c r="BF37" s="499">
        <f t="shared" si="18"/>
        <v>0</v>
      </c>
      <c r="BG37" s="137">
        <f t="shared" si="19"/>
        <v>0</v>
      </c>
      <c r="BH37" s="388">
        <f t="shared" si="20"/>
        <v>0</v>
      </c>
      <c r="BI37" s="139">
        <f t="shared" si="21"/>
        <v>0</v>
      </c>
      <c r="BJ37" s="140">
        <f t="shared" si="22"/>
        <v>18.044920877998976</v>
      </c>
      <c r="BK37" s="432"/>
      <c r="BL37" s="256"/>
      <c r="BM37" s="55">
        <f t="shared" si="0"/>
        <v>0</v>
      </c>
      <c r="BN37" s="132">
        <f t="shared" si="1"/>
        <v>0</v>
      </c>
      <c r="BO37" s="141">
        <f t="shared" si="23"/>
        <v>0</v>
      </c>
      <c r="BP37" s="142" t="str">
        <f t="shared" si="24"/>
        <v>C</v>
      </c>
      <c r="BQ37" s="143">
        <f t="shared" si="25"/>
        <v>0</v>
      </c>
      <c r="BR37" s="134" t="str">
        <f t="shared" si="26"/>
        <v>C</v>
      </c>
      <c r="BS37" s="141">
        <f t="shared" si="27"/>
        <v>0</v>
      </c>
      <c r="BT37" s="143">
        <f t="shared" si="2"/>
        <v>0</v>
      </c>
      <c r="BU37" s="143">
        <f t="shared" si="2"/>
        <v>0</v>
      </c>
      <c r="BV37" s="144">
        <f t="shared" si="2"/>
        <v>0</v>
      </c>
      <c r="BW37" s="100">
        <f t="shared" si="28"/>
        <v>0</v>
      </c>
      <c r="BX37" s="257">
        <f t="shared" si="29"/>
        <v>0</v>
      </c>
      <c r="BY37" s="100">
        <f t="shared" si="30"/>
        <v>0</v>
      </c>
      <c r="BZ37" s="101">
        <f t="shared" si="31"/>
        <v>0</v>
      </c>
      <c r="CA37" s="102">
        <f t="shared" si="32"/>
        <v>0</v>
      </c>
      <c r="CB37" s="101">
        <f t="shared" si="33"/>
        <v>0</v>
      </c>
      <c r="CC37" s="102">
        <f t="shared" si="34"/>
        <v>0</v>
      </c>
      <c r="CD37" s="101">
        <f t="shared" si="35"/>
        <v>0</v>
      </c>
      <c r="CE37" s="102">
        <f t="shared" si="36"/>
        <v>0</v>
      </c>
      <c r="CF37" s="101">
        <f t="shared" si="37"/>
        <v>0</v>
      </c>
      <c r="CG37" s="102">
        <f t="shared" si="38"/>
        <v>0</v>
      </c>
      <c r="CH37" s="101">
        <f t="shared" si="39"/>
        <v>0</v>
      </c>
      <c r="CI37" s="102">
        <f t="shared" si="40"/>
        <v>0</v>
      </c>
      <c r="CJ37" s="101">
        <f t="shared" si="41"/>
        <v>0</v>
      </c>
      <c r="CK37" s="102">
        <f t="shared" si="42"/>
        <v>0</v>
      </c>
      <c r="CL37" s="257">
        <f t="shared" si="43"/>
        <v>0</v>
      </c>
      <c r="CM37" s="100">
        <f t="shared" si="44"/>
        <v>0</v>
      </c>
      <c r="CN37" s="101">
        <f t="shared" si="45"/>
        <v>0</v>
      </c>
      <c r="CO37" s="103">
        <f t="shared" si="46"/>
        <v>0</v>
      </c>
      <c r="CP37" s="101">
        <f t="shared" si="47"/>
        <v>0</v>
      </c>
      <c r="CQ37" s="103">
        <f t="shared" si="48"/>
        <v>0</v>
      </c>
      <c r="CR37" s="101">
        <f t="shared" si="49"/>
        <v>0</v>
      </c>
      <c r="CS37" s="102">
        <f t="shared" si="50"/>
        <v>0</v>
      </c>
      <c r="CT37" s="101">
        <f t="shared" si="51"/>
        <v>0</v>
      </c>
      <c r="CU37" s="102">
        <f t="shared" si="52"/>
        <v>0</v>
      </c>
      <c r="CV37" s="104">
        <f t="shared" si="53"/>
        <v>0</v>
      </c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479">
        <v>15</v>
      </c>
      <c r="DI37" s="478">
        <f t="shared" si="10"/>
        <v>0</v>
      </c>
      <c r="DJ37" s="282">
        <f t="shared" si="3"/>
        <v>0</v>
      </c>
      <c r="DK37" s="106">
        <f t="shared" si="4"/>
        <v>0</v>
      </c>
      <c r="DL37" s="389">
        <f t="shared" si="5"/>
        <v>18.044920877998976</v>
      </c>
      <c r="DM37" s="166"/>
      <c r="EA37" s="130">
        <f t="shared" si="6"/>
        <v>0</v>
      </c>
      <c r="EB37" s="131">
        <f t="shared" si="7"/>
        <v>0</v>
      </c>
      <c r="EC37" s="110">
        <f t="shared" si="8"/>
        <v>0</v>
      </c>
      <c r="ED37" s="111" t="e">
        <f t="shared" si="9"/>
        <v>#DIV/0!</v>
      </c>
      <c r="EE37" s="112" t="e">
        <f t="shared" si="11"/>
        <v>#DIV/0!</v>
      </c>
    </row>
    <row r="38" spans="1:146" ht="13.2" customHeight="1" x14ac:dyDescent="0.2">
      <c r="A38" s="159"/>
      <c r="B38" s="160"/>
      <c r="C38" s="161"/>
      <c r="D38" s="500" t="str">
        <f t="shared" si="12"/>
        <v>C</v>
      </c>
      <c r="E38" s="316"/>
      <c r="F38" s="317"/>
      <c r="G38" s="317"/>
      <c r="H38" s="365"/>
      <c r="I38" s="365"/>
      <c r="J38" s="316"/>
      <c r="K38" s="317"/>
      <c r="L38" s="317"/>
      <c r="M38" s="365"/>
      <c r="N38" s="336"/>
      <c r="O38" s="317"/>
      <c r="P38" s="317"/>
      <c r="Q38" s="318"/>
      <c r="R38" s="336"/>
      <c r="S38" s="318"/>
      <c r="T38" s="336"/>
      <c r="U38" s="318"/>
      <c r="V38" s="336"/>
      <c r="W38" s="317"/>
      <c r="X38" s="318"/>
      <c r="Y38" s="336"/>
      <c r="Z38" s="317"/>
      <c r="AA38" s="318"/>
      <c r="AB38" s="417"/>
      <c r="AC38" s="348"/>
      <c r="AD38" s="316"/>
      <c r="AE38" s="317"/>
      <c r="AF38" s="317"/>
      <c r="AG38" s="318"/>
      <c r="AH38" s="336"/>
      <c r="AI38" s="317"/>
      <c r="AJ38" s="317"/>
      <c r="AK38" s="317"/>
      <c r="AL38" s="317"/>
      <c r="AM38" s="318"/>
      <c r="AN38" s="336"/>
      <c r="AO38" s="317"/>
      <c r="AP38" s="318"/>
      <c r="AQ38" s="336"/>
      <c r="AR38" s="317"/>
      <c r="AS38" s="317"/>
      <c r="AT38" s="318"/>
      <c r="AU38" s="334"/>
      <c r="AV38" s="311"/>
      <c r="AW38" s="311"/>
      <c r="AX38" s="311"/>
      <c r="AY38" s="311"/>
      <c r="AZ38" s="346"/>
      <c r="BA38" s="119">
        <f t="shared" si="13"/>
        <v>0</v>
      </c>
      <c r="BB38" s="502" t="str">
        <f t="shared" si="14"/>
        <v>C</v>
      </c>
      <c r="BC38" s="120">
        <f t="shared" si="15"/>
        <v>0</v>
      </c>
      <c r="BD38" s="505" t="str">
        <f t="shared" si="16"/>
        <v>C</v>
      </c>
      <c r="BE38" s="119">
        <f t="shared" si="17"/>
        <v>0</v>
      </c>
      <c r="BF38" s="120">
        <f t="shared" si="18"/>
        <v>0</v>
      </c>
      <c r="BG38" s="120">
        <f t="shared" si="19"/>
        <v>0</v>
      </c>
      <c r="BH38" s="387">
        <f t="shared" si="20"/>
        <v>0</v>
      </c>
      <c r="BI38" s="122">
        <f t="shared" si="21"/>
        <v>0</v>
      </c>
      <c r="BJ38" s="123">
        <f t="shared" si="22"/>
        <v>18.044920877998976</v>
      </c>
      <c r="BK38" s="432"/>
      <c r="BL38" s="256"/>
      <c r="BM38" s="114">
        <f t="shared" si="0"/>
        <v>0</v>
      </c>
      <c r="BN38" s="115">
        <f t="shared" si="1"/>
        <v>0</v>
      </c>
      <c r="BO38" s="124">
        <f t="shared" si="23"/>
        <v>0</v>
      </c>
      <c r="BP38" s="125" t="str">
        <f t="shared" si="24"/>
        <v>C</v>
      </c>
      <c r="BQ38" s="126">
        <f t="shared" si="25"/>
        <v>0</v>
      </c>
      <c r="BR38" s="117" t="str">
        <f t="shared" si="26"/>
        <v>C</v>
      </c>
      <c r="BS38" s="124">
        <f t="shared" si="27"/>
        <v>0</v>
      </c>
      <c r="BT38" s="126">
        <f t="shared" si="2"/>
        <v>0</v>
      </c>
      <c r="BU38" s="126">
        <f t="shared" si="2"/>
        <v>0</v>
      </c>
      <c r="BV38" s="127">
        <f t="shared" si="2"/>
        <v>0</v>
      </c>
      <c r="BW38" s="292">
        <f t="shared" si="28"/>
        <v>0</v>
      </c>
      <c r="BX38" s="295">
        <f t="shared" si="29"/>
        <v>0</v>
      </c>
      <c r="BY38" s="292">
        <f t="shared" si="30"/>
        <v>0</v>
      </c>
      <c r="BZ38" s="293">
        <f t="shared" si="31"/>
        <v>0</v>
      </c>
      <c r="CA38" s="294">
        <f t="shared" si="32"/>
        <v>0</v>
      </c>
      <c r="CB38" s="293">
        <f t="shared" si="33"/>
        <v>0</v>
      </c>
      <c r="CC38" s="294">
        <f t="shared" si="34"/>
        <v>0</v>
      </c>
      <c r="CD38" s="293">
        <f t="shared" si="35"/>
        <v>0</v>
      </c>
      <c r="CE38" s="294">
        <f t="shared" si="36"/>
        <v>0</v>
      </c>
      <c r="CF38" s="293">
        <f t="shared" si="37"/>
        <v>0</v>
      </c>
      <c r="CG38" s="294">
        <f t="shared" si="38"/>
        <v>0</v>
      </c>
      <c r="CH38" s="293">
        <f t="shared" si="39"/>
        <v>0</v>
      </c>
      <c r="CI38" s="294">
        <f t="shared" si="40"/>
        <v>0</v>
      </c>
      <c r="CJ38" s="293">
        <f t="shared" si="41"/>
        <v>0</v>
      </c>
      <c r="CK38" s="294">
        <f t="shared" si="42"/>
        <v>0</v>
      </c>
      <c r="CL38" s="295">
        <f t="shared" si="43"/>
        <v>0</v>
      </c>
      <c r="CM38" s="292">
        <f t="shared" si="44"/>
        <v>0</v>
      </c>
      <c r="CN38" s="293">
        <f t="shared" si="45"/>
        <v>0</v>
      </c>
      <c r="CO38" s="296">
        <f t="shared" si="46"/>
        <v>0</v>
      </c>
      <c r="CP38" s="293">
        <f t="shared" si="47"/>
        <v>0</v>
      </c>
      <c r="CQ38" s="296">
        <f t="shared" si="48"/>
        <v>0</v>
      </c>
      <c r="CR38" s="293">
        <f t="shared" si="49"/>
        <v>0</v>
      </c>
      <c r="CS38" s="294">
        <f t="shared" si="50"/>
        <v>0</v>
      </c>
      <c r="CT38" s="293">
        <f t="shared" si="51"/>
        <v>0</v>
      </c>
      <c r="CU38" s="294">
        <f t="shared" si="52"/>
        <v>0</v>
      </c>
      <c r="CV38" s="297">
        <f t="shared" si="53"/>
        <v>0</v>
      </c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479">
        <v>16</v>
      </c>
      <c r="DI38" s="478">
        <f t="shared" si="10"/>
        <v>0</v>
      </c>
      <c r="DJ38" s="282">
        <f t="shared" si="3"/>
        <v>0</v>
      </c>
      <c r="DK38" s="106">
        <f t="shared" si="4"/>
        <v>0</v>
      </c>
      <c r="DL38" s="389">
        <f t="shared" si="5"/>
        <v>18.044920877998976</v>
      </c>
      <c r="DM38" s="166"/>
      <c r="EA38" s="130">
        <f t="shared" si="6"/>
        <v>0</v>
      </c>
      <c r="EB38" s="131">
        <f t="shared" si="7"/>
        <v>0</v>
      </c>
      <c r="EC38" s="110">
        <f t="shared" si="8"/>
        <v>0</v>
      </c>
      <c r="ED38" s="111" t="e">
        <f t="shared" si="9"/>
        <v>#DIV/0!</v>
      </c>
      <c r="EE38" s="112" t="e">
        <f t="shared" si="11"/>
        <v>#DIV/0!</v>
      </c>
    </row>
    <row r="39" spans="1:146" ht="13.2" customHeight="1" x14ac:dyDescent="0.2">
      <c r="A39" s="69"/>
      <c r="B39" s="163"/>
      <c r="C39" s="164"/>
      <c r="D39" s="21" t="str">
        <f t="shared" si="12"/>
        <v>C</v>
      </c>
      <c r="E39" s="319"/>
      <c r="F39" s="320"/>
      <c r="G39" s="320"/>
      <c r="H39" s="366"/>
      <c r="I39" s="366"/>
      <c r="J39" s="319"/>
      <c r="K39" s="320"/>
      <c r="L39" s="320"/>
      <c r="M39" s="366"/>
      <c r="N39" s="337"/>
      <c r="O39" s="320"/>
      <c r="P39" s="320"/>
      <c r="Q39" s="321"/>
      <c r="R39" s="337"/>
      <c r="S39" s="321"/>
      <c r="T39" s="337"/>
      <c r="U39" s="321"/>
      <c r="V39" s="337"/>
      <c r="W39" s="320"/>
      <c r="X39" s="321"/>
      <c r="Y39" s="337"/>
      <c r="Z39" s="320"/>
      <c r="AA39" s="321"/>
      <c r="AB39" s="418"/>
      <c r="AC39" s="349"/>
      <c r="AD39" s="319"/>
      <c r="AE39" s="320"/>
      <c r="AF39" s="320"/>
      <c r="AG39" s="321"/>
      <c r="AH39" s="337"/>
      <c r="AI39" s="320"/>
      <c r="AJ39" s="320"/>
      <c r="AK39" s="320"/>
      <c r="AL39" s="320"/>
      <c r="AM39" s="321"/>
      <c r="AN39" s="337"/>
      <c r="AO39" s="320"/>
      <c r="AP39" s="321"/>
      <c r="AQ39" s="337"/>
      <c r="AR39" s="320"/>
      <c r="AS39" s="320"/>
      <c r="AT39" s="321"/>
      <c r="AU39" s="335"/>
      <c r="AV39" s="314"/>
      <c r="AW39" s="314"/>
      <c r="AX39" s="314"/>
      <c r="AY39" s="314"/>
      <c r="AZ39" s="347"/>
      <c r="BA39" s="136">
        <f t="shared" si="13"/>
        <v>0</v>
      </c>
      <c r="BB39" s="503" t="str">
        <f t="shared" si="14"/>
        <v>C</v>
      </c>
      <c r="BC39" s="137">
        <f t="shared" si="15"/>
        <v>0</v>
      </c>
      <c r="BD39" s="506" t="str">
        <f t="shared" si="16"/>
        <v>C</v>
      </c>
      <c r="BE39" s="136">
        <f t="shared" si="17"/>
        <v>0</v>
      </c>
      <c r="BF39" s="499">
        <f t="shared" si="18"/>
        <v>0</v>
      </c>
      <c r="BG39" s="137">
        <f t="shared" si="19"/>
        <v>0</v>
      </c>
      <c r="BH39" s="388">
        <f t="shared" si="20"/>
        <v>0</v>
      </c>
      <c r="BI39" s="139">
        <f t="shared" si="21"/>
        <v>0</v>
      </c>
      <c r="BJ39" s="140">
        <f t="shared" si="22"/>
        <v>18.044920877998976</v>
      </c>
      <c r="BK39" s="432"/>
      <c r="BL39" s="256"/>
      <c r="BM39" s="55">
        <f t="shared" si="0"/>
        <v>0</v>
      </c>
      <c r="BN39" s="132">
        <f t="shared" si="1"/>
        <v>0</v>
      </c>
      <c r="BO39" s="141">
        <f t="shared" si="23"/>
        <v>0</v>
      </c>
      <c r="BP39" s="142" t="str">
        <f t="shared" si="24"/>
        <v>C</v>
      </c>
      <c r="BQ39" s="143">
        <f t="shared" si="25"/>
        <v>0</v>
      </c>
      <c r="BR39" s="134" t="str">
        <f t="shared" si="26"/>
        <v>C</v>
      </c>
      <c r="BS39" s="141">
        <f t="shared" si="27"/>
        <v>0</v>
      </c>
      <c r="BT39" s="143">
        <f t="shared" ref="BT39:BV62" si="54">BF39/20*100</f>
        <v>0</v>
      </c>
      <c r="BU39" s="143">
        <f t="shared" si="54"/>
        <v>0</v>
      </c>
      <c r="BV39" s="144">
        <f t="shared" si="54"/>
        <v>0</v>
      </c>
      <c r="BW39" s="100">
        <f t="shared" si="28"/>
        <v>0</v>
      </c>
      <c r="BX39" s="257">
        <f t="shared" si="29"/>
        <v>0</v>
      </c>
      <c r="BY39" s="100">
        <f t="shared" si="30"/>
        <v>0</v>
      </c>
      <c r="BZ39" s="101">
        <f t="shared" si="31"/>
        <v>0</v>
      </c>
      <c r="CA39" s="102">
        <f t="shared" si="32"/>
        <v>0</v>
      </c>
      <c r="CB39" s="101">
        <f t="shared" si="33"/>
        <v>0</v>
      </c>
      <c r="CC39" s="102">
        <f t="shared" si="34"/>
        <v>0</v>
      </c>
      <c r="CD39" s="101">
        <f t="shared" si="35"/>
        <v>0</v>
      </c>
      <c r="CE39" s="102">
        <f t="shared" si="36"/>
        <v>0</v>
      </c>
      <c r="CF39" s="101">
        <f t="shared" si="37"/>
        <v>0</v>
      </c>
      <c r="CG39" s="102">
        <f t="shared" si="38"/>
        <v>0</v>
      </c>
      <c r="CH39" s="101">
        <f t="shared" si="39"/>
        <v>0</v>
      </c>
      <c r="CI39" s="102">
        <f t="shared" si="40"/>
        <v>0</v>
      </c>
      <c r="CJ39" s="101">
        <f t="shared" si="41"/>
        <v>0</v>
      </c>
      <c r="CK39" s="102">
        <f t="shared" si="42"/>
        <v>0</v>
      </c>
      <c r="CL39" s="257">
        <f t="shared" si="43"/>
        <v>0</v>
      </c>
      <c r="CM39" s="100">
        <f t="shared" si="44"/>
        <v>0</v>
      </c>
      <c r="CN39" s="101">
        <f t="shared" si="45"/>
        <v>0</v>
      </c>
      <c r="CO39" s="103">
        <f t="shared" si="46"/>
        <v>0</v>
      </c>
      <c r="CP39" s="101">
        <f t="shared" si="47"/>
        <v>0</v>
      </c>
      <c r="CQ39" s="103">
        <f t="shared" si="48"/>
        <v>0</v>
      </c>
      <c r="CR39" s="101">
        <f t="shared" si="49"/>
        <v>0</v>
      </c>
      <c r="CS39" s="102">
        <f t="shared" si="50"/>
        <v>0</v>
      </c>
      <c r="CT39" s="101">
        <f t="shared" si="51"/>
        <v>0</v>
      </c>
      <c r="CU39" s="102">
        <f t="shared" si="52"/>
        <v>0</v>
      </c>
      <c r="CV39" s="104">
        <f t="shared" si="53"/>
        <v>0</v>
      </c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479">
        <v>17</v>
      </c>
      <c r="DI39" s="478">
        <f t="shared" si="10"/>
        <v>0</v>
      </c>
      <c r="DJ39" s="282">
        <f t="shared" si="3"/>
        <v>0</v>
      </c>
      <c r="DK39" s="106">
        <f t="shared" si="4"/>
        <v>0</v>
      </c>
      <c r="DL39" s="389">
        <f t="shared" si="5"/>
        <v>18.044920877998976</v>
      </c>
      <c r="DM39" s="166"/>
      <c r="EA39" s="130">
        <f t="shared" si="6"/>
        <v>0</v>
      </c>
      <c r="EB39" s="131">
        <f t="shared" si="7"/>
        <v>0</v>
      </c>
      <c r="EC39" s="110">
        <f t="shared" si="8"/>
        <v>0</v>
      </c>
      <c r="ED39" s="111" t="e">
        <f t="shared" si="9"/>
        <v>#DIV/0!</v>
      </c>
      <c r="EE39" s="112" t="e">
        <f t="shared" si="11"/>
        <v>#DIV/0!</v>
      </c>
    </row>
    <row r="40" spans="1:146" ht="13.2" customHeight="1" x14ac:dyDescent="0.2">
      <c r="A40" s="159"/>
      <c r="B40" s="160"/>
      <c r="C40" s="161"/>
      <c r="D40" s="500" t="str">
        <f t="shared" si="12"/>
        <v>C</v>
      </c>
      <c r="E40" s="316"/>
      <c r="F40" s="317"/>
      <c r="G40" s="317"/>
      <c r="H40" s="365"/>
      <c r="I40" s="365"/>
      <c r="J40" s="316"/>
      <c r="K40" s="317"/>
      <c r="L40" s="317"/>
      <c r="M40" s="365"/>
      <c r="N40" s="336"/>
      <c r="O40" s="317"/>
      <c r="P40" s="317"/>
      <c r="Q40" s="318"/>
      <c r="R40" s="336"/>
      <c r="S40" s="318"/>
      <c r="T40" s="336"/>
      <c r="U40" s="318"/>
      <c r="V40" s="336"/>
      <c r="W40" s="317"/>
      <c r="X40" s="318"/>
      <c r="Y40" s="336"/>
      <c r="Z40" s="317"/>
      <c r="AA40" s="318"/>
      <c r="AB40" s="417"/>
      <c r="AC40" s="348"/>
      <c r="AD40" s="316"/>
      <c r="AE40" s="317"/>
      <c r="AF40" s="317"/>
      <c r="AG40" s="318"/>
      <c r="AH40" s="336"/>
      <c r="AI40" s="317"/>
      <c r="AJ40" s="317"/>
      <c r="AK40" s="317"/>
      <c r="AL40" s="317"/>
      <c r="AM40" s="318"/>
      <c r="AN40" s="336"/>
      <c r="AO40" s="317"/>
      <c r="AP40" s="318"/>
      <c r="AQ40" s="336"/>
      <c r="AR40" s="317"/>
      <c r="AS40" s="317"/>
      <c r="AT40" s="318"/>
      <c r="AU40" s="334"/>
      <c r="AV40" s="311"/>
      <c r="AW40" s="311"/>
      <c r="AX40" s="311"/>
      <c r="AY40" s="311"/>
      <c r="AZ40" s="346"/>
      <c r="BA40" s="119">
        <f t="shared" si="13"/>
        <v>0</v>
      </c>
      <c r="BB40" s="502" t="str">
        <f t="shared" si="14"/>
        <v>C</v>
      </c>
      <c r="BC40" s="120">
        <f t="shared" si="15"/>
        <v>0</v>
      </c>
      <c r="BD40" s="505" t="str">
        <f t="shared" si="16"/>
        <v>C</v>
      </c>
      <c r="BE40" s="119">
        <f t="shared" si="17"/>
        <v>0</v>
      </c>
      <c r="BF40" s="120">
        <f t="shared" si="18"/>
        <v>0</v>
      </c>
      <c r="BG40" s="120">
        <f t="shared" si="19"/>
        <v>0</v>
      </c>
      <c r="BH40" s="387">
        <f t="shared" si="20"/>
        <v>0</v>
      </c>
      <c r="BI40" s="122">
        <f t="shared" si="21"/>
        <v>0</v>
      </c>
      <c r="BJ40" s="123">
        <f t="shared" si="22"/>
        <v>18.044920877998976</v>
      </c>
      <c r="BK40" s="432"/>
      <c r="BL40" s="256"/>
      <c r="BM40" s="114">
        <f t="shared" si="0"/>
        <v>0</v>
      </c>
      <c r="BN40" s="115">
        <f t="shared" si="1"/>
        <v>0</v>
      </c>
      <c r="BO40" s="124">
        <f t="shared" si="23"/>
        <v>0</v>
      </c>
      <c r="BP40" s="125" t="str">
        <f t="shared" si="24"/>
        <v>C</v>
      </c>
      <c r="BQ40" s="126">
        <f t="shared" si="25"/>
        <v>0</v>
      </c>
      <c r="BR40" s="117" t="str">
        <f t="shared" si="26"/>
        <v>C</v>
      </c>
      <c r="BS40" s="124">
        <f t="shared" si="27"/>
        <v>0</v>
      </c>
      <c r="BT40" s="126">
        <f t="shared" si="54"/>
        <v>0</v>
      </c>
      <c r="BU40" s="126">
        <f t="shared" si="54"/>
        <v>0</v>
      </c>
      <c r="BV40" s="127">
        <f t="shared" si="54"/>
        <v>0</v>
      </c>
      <c r="BW40" s="292">
        <f t="shared" si="28"/>
        <v>0</v>
      </c>
      <c r="BX40" s="295">
        <f t="shared" si="29"/>
        <v>0</v>
      </c>
      <c r="BY40" s="292">
        <f t="shared" si="30"/>
        <v>0</v>
      </c>
      <c r="BZ40" s="293">
        <f t="shared" si="31"/>
        <v>0</v>
      </c>
      <c r="CA40" s="294">
        <f t="shared" si="32"/>
        <v>0</v>
      </c>
      <c r="CB40" s="293">
        <f t="shared" si="33"/>
        <v>0</v>
      </c>
      <c r="CC40" s="294">
        <f t="shared" si="34"/>
        <v>0</v>
      </c>
      <c r="CD40" s="293">
        <f t="shared" si="35"/>
        <v>0</v>
      </c>
      <c r="CE40" s="294">
        <f t="shared" si="36"/>
        <v>0</v>
      </c>
      <c r="CF40" s="293">
        <f t="shared" si="37"/>
        <v>0</v>
      </c>
      <c r="CG40" s="294">
        <f t="shared" si="38"/>
        <v>0</v>
      </c>
      <c r="CH40" s="293">
        <f t="shared" si="39"/>
        <v>0</v>
      </c>
      <c r="CI40" s="294">
        <f t="shared" si="40"/>
        <v>0</v>
      </c>
      <c r="CJ40" s="293">
        <f t="shared" si="41"/>
        <v>0</v>
      </c>
      <c r="CK40" s="294">
        <f t="shared" si="42"/>
        <v>0</v>
      </c>
      <c r="CL40" s="295">
        <f t="shared" si="43"/>
        <v>0</v>
      </c>
      <c r="CM40" s="292">
        <f t="shared" si="44"/>
        <v>0</v>
      </c>
      <c r="CN40" s="293">
        <f t="shared" si="45"/>
        <v>0</v>
      </c>
      <c r="CO40" s="296">
        <f t="shared" si="46"/>
        <v>0</v>
      </c>
      <c r="CP40" s="293">
        <f t="shared" si="47"/>
        <v>0</v>
      </c>
      <c r="CQ40" s="296">
        <f t="shared" si="48"/>
        <v>0</v>
      </c>
      <c r="CR40" s="293">
        <f t="shared" si="49"/>
        <v>0</v>
      </c>
      <c r="CS40" s="294">
        <f t="shared" si="50"/>
        <v>0</v>
      </c>
      <c r="CT40" s="293">
        <f t="shared" si="51"/>
        <v>0</v>
      </c>
      <c r="CU40" s="294">
        <f t="shared" si="52"/>
        <v>0</v>
      </c>
      <c r="CV40" s="297">
        <f t="shared" si="53"/>
        <v>0</v>
      </c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479">
        <v>18</v>
      </c>
      <c r="DI40" s="478">
        <f t="shared" si="10"/>
        <v>0</v>
      </c>
      <c r="DJ40" s="282">
        <f t="shared" si="3"/>
        <v>0</v>
      </c>
      <c r="DK40" s="106">
        <f t="shared" si="4"/>
        <v>0</v>
      </c>
      <c r="DL40" s="389">
        <f t="shared" si="5"/>
        <v>18.044920877998976</v>
      </c>
      <c r="DM40" s="166"/>
      <c r="EA40" s="130">
        <f t="shared" si="6"/>
        <v>0</v>
      </c>
      <c r="EB40" s="131">
        <f t="shared" si="7"/>
        <v>0</v>
      </c>
      <c r="EC40" s="110">
        <f t="shared" si="8"/>
        <v>0</v>
      </c>
      <c r="ED40" s="111" t="e">
        <f t="shared" si="9"/>
        <v>#DIV/0!</v>
      </c>
      <c r="EE40" s="112" t="e">
        <f t="shared" si="11"/>
        <v>#DIV/0!</v>
      </c>
      <c r="EG40" s="590" t="s">
        <v>265</v>
      </c>
      <c r="EH40" s="590"/>
      <c r="EI40" s="590"/>
      <c r="EJ40" s="590"/>
      <c r="EK40" s="590"/>
      <c r="EL40" s="590"/>
      <c r="EM40" s="590"/>
      <c r="EN40" s="590"/>
      <c r="EO40" s="168"/>
      <c r="EP40" s="168"/>
    </row>
    <row r="41" spans="1:146" ht="13.2" customHeight="1" x14ac:dyDescent="0.2">
      <c r="A41" s="69"/>
      <c r="B41" s="163"/>
      <c r="C41" s="164"/>
      <c r="D41" s="21" t="str">
        <f t="shared" si="12"/>
        <v>C</v>
      </c>
      <c r="E41" s="319"/>
      <c r="F41" s="320"/>
      <c r="G41" s="320"/>
      <c r="H41" s="366"/>
      <c r="I41" s="366"/>
      <c r="J41" s="319"/>
      <c r="K41" s="320"/>
      <c r="L41" s="320"/>
      <c r="M41" s="366"/>
      <c r="N41" s="337"/>
      <c r="O41" s="320"/>
      <c r="P41" s="320"/>
      <c r="Q41" s="321"/>
      <c r="R41" s="337"/>
      <c r="S41" s="321"/>
      <c r="T41" s="337"/>
      <c r="U41" s="321"/>
      <c r="V41" s="337"/>
      <c r="W41" s="320"/>
      <c r="X41" s="321"/>
      <c r="Y41" s="337"/>
      <c r="Z41" s="320"/>
      <c r="AA41" s="321"/>
      <c r="AB41" s="418"/>
      <c r="AC41" s="349"/>
      <c r="AD41" s="319"/>
      <c r="AE41" s="320"/>
      <c r="AF41" s="320"/>
      <c r="AG41" s="321"/>
      <c r="AH41" s="337"/>
      <c r="AI41" s="320"/>
      <c r="AJ41" s="320"/>
      <c r="AK41" s="320"/>
      <c r="AL41" s="320"/>
      <c r="AM41" s="321"/>
      <c r="AN41" s="337"/>
      <c r="AO41" s="320"/>
      <c r="AP41" s="321"/>
      <c r="AQ41" s="337"/>
      <c r="AR41" s="320"/>
      <c r="AS41" s="320"/>
      <c r="AT41" s="321"/>
      <c r="AU41" s="335"/>
      <c r="AV41" s="314"/>
      <c r="AW41" s="314"/>
      <c r="AX41" s="314"/>
      <c r="AY41" s="314"/>
      <c r="AZ41" s="347"/>
      <c r="BA41" s="136">
        <f t="shared" si="13"/>
        <v>0</v>
      </c>
      <c r="BB41" s="503" t="str">
        <f t="shared" si="14"/>
        <v>C</v>
      </c>
      <c r="BC41" s="137">
        <f t="shared" si="15"/>
        <v>0</v>
      </c>
      <c r="BD41" s="506" t="str">
        <f t="shared" si="16"/>
        <v>C</v>
      </c>
      <c r="BE41" s="136">
        <f t="shared" si="17"/>
        <v>0</v>
      </c>
      <c r="BF41" s="499">
        <f t="shared" si="18"/>
        <v>0</v>
      </c>
      <c r="BG41" s="137">
        <f t="shared" si="19"/>
        <v>0</v>
      </c>
      <c r="BH41" s="388">
        <f t="shared" si="20"/>
        <v>0</v>
      </c>
      <c r="BI41" s="139">
        <f t="shared" si="21"/>
        <v>0</v>
      </c>
      <c r="BJ41" s="140">
        <f t="shared" si="22"/>
        <v>18.044920877998976</v>
      </c>
      <c r="BK41" s="432"/>
      <c r="BL41" s="256"/>
      <c r="BM41" s="55">
        <f t="shared" si="0"/>
        <v>0</v>
      </c>
      <c r="BN41" s="132">
        <f t="shared" si="1"/>
        <v>0</v>
      </c>
      <c r="BO41" s="141">
        <f t="shared" si="23"/>
        <v>0</v>
      </c>
      <c r="BP41" s="142" t="str">
        <f t="shared" si="24"/>
        <v>C</v>
      </c>
      <c r="BQ41" s="143">
        <f t="shared" si="25"/>
        <v>0</v>
      </c>
      <c r="BR41" s="134" t="str">
        <f t="shared" si="26"/>
        <v>C</v>
      </c>
      <c r="BS41" s="141">
        <f t="shared" si="27"/>
        <v>0</v>
      </c>
      <c r="BT41" s="143">
        <f t="shared" si="54"/>
        <v>0</v>
      </c>
      <c r="BU41" s="143">
        <f t="shared" si="54"/>
        <v>0</v>
      </c>
      <c r="BV41" s="144">
        <f t="shared" si="54"/>
        <v>0</v>
      </c>
      <c r="BW41" s="100">
        <f t="shared" si="28"/>
        <v>0</v>
      </c>
      <c r="BX41" s="257">
        <f t="shared" si="29"/>
        <v>0</v>
      </c>
      <c r="BY41" s="100">
        <f t="shared" si="30"/>
        <v>0</v>
      </c>
      <c r="BZ41" s="101">
        <f t="shared" si="31"/>
        <v>0</v>
      </c>
      <c r="CA41" s="102">
        <f t="shared" si="32"/>
        <v>0</v>
      </c>
      <c r="CB41" s="101">
        <f t="shared" si="33"/>
        <v>0</v>
      </c>
      <c r="CC41" s="102">
        <f t="shared" si="34"/>
        <v>0</v>
      </c>
      <c r="CD41" s="101">
        <f t="shared" si="35"/>
        <v>0</v>
      </c>
      <c r="CE41" s="102">
        <f t="shared" si="36"/>
        <v>0</v>
      </c>
      <c r="CF41" s="101">
        <f t="shared" si="37"/>
        <v>0</v>
      </c>
      <c r="CG41" s="102">
        <f t="shared" si="38"/>
        <v>0</v>
      </c>
      <c r="CH41" s="101">
        <f t="shared" si="39"/>
        <v>0</v>
      </c>
      <c r="CI41" s="102">
        <f t="shared" si="40"/>
        <v>0</v>
      </c>
      <c r="CJ41" s="101">
        <f t="shared" si="41"/>
        <v>0</v>
      </c>
      <c r="CK41" s="102">
        <f t="shared" si="42"/>
        <v>0</v>
      </c>
      <c r="CL41" s="257">
        <f t="shared" si="43"/>
        <v>0</v>
      </c>
      <c r="CM41" s="100">
        <f t="shared" si="44"/>
        <v>0</v>
      </c>
      <c r="CN41" s="101">
        <f t="shared" si="45"/>
        <v>0</v>
      </c>
      <c r="CO41" s="103">
        <f t="shared" si="46"/>
        <v>0</v>
      </c>
      <c r="CP41" s="101">
        <f t="shared" si="47"/>
        <v>0</v>
      </c>
      <c r="CQ41" s="103">
        <f t="shared" si="48"/>
        <v>0</v>
      </c>
      <c r="CR41" s="101">
        <f t="shared" si="49"/>
        <v>0</v>
      </c>
      <c r="CS41" s="102">
        <f t="shared" si="50"/>
        <v>0</v>
      </c>
      <c r="CT41" s="101">
        <f t="shared" si="51"/>
        <v>0</v>
      </c>
      <c r="CU41" s="102">
        <f t="shared" si="52"/>
        <v>0</v>
      </c>
      <c r="CV41" s="104">
        <f t="shared" si="53"/>
        <v>0</v>
      </c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479">
        <v>19</v>
      </c>
      <c r="DI41" s="478">
        <f t="shared" si="10"/>
        <v>0</v>
      </c>
      <c r="DJ41" s="282">
        <f t="shared" si="3"/>
        <v>0</v>
      </c>
      <c r="DK41" s="106">
        <f t="shared" si="4"/>
        <v>0</v>
      </c>
      <c r="DL41" s="389">
        <f t="shared" si="5"/>
        <v>18.044920877998976</v>
      </c>
      <c r="DM41" s="166"/>
      <c r="EA41" s="130">
        <f t="shared" si="6"/>
        <v>0</v>
      </c>
      <c r="EB41" s="131">
        <f t="shared" si="7"/>
        <v>0</v>
      </c>
      <c r="EC41" s="110">
        <f t="shared" si="8"/>
        <v>0</v>
      </c>
      <c r="ED41" s="111" t="e">
        <f t="shared" si="9"/>
        <v>#DIV/0!</v>
      </c>
      <c r="EE41" s="112" t="e">
        <f t="shared" si="11"/>
        <v>#DIV/0!</v>
      </c>
      <c r="EG41" s="590"/>
      <c r="EH41" s="590"/>
      <c r="EI41" s="590"/>
      <c r="EJ41" s="590"/>
      <c r="EK41" s="590"/>
      <c r="EL41" s="590"/>
      <c r="EM41" s="590"/>
      <c r="EN41" s="590"/>
      <c r="EO41" s="168"/>
      <c r="EP41" s="168"/>
    </row>
    <row r="42" spans="1:146" ht="13.2" customHeight="1" x14ac:dyDescent="0.2">
      <c r="A42" s="159"/>
      <c r="B42" s="160"/>
      <c r="C42" s="161"/>
      <c r="D42" s="500" t="str">
        <f t="shared" si="12"/>
        <v>C</v>
      </c>
      <c r="E42" s="316"/>
      <c r="F42" s="317"/>
      <c r="G42" s="317"/>
      <c r="H42" s="365"/>
      <c r="I42" s="365"/>
      <c r="J42" s="316"/>
      <c r="K42" s="317"/>
      <c r="L42" s="317"/>
      <c r="M42" s="365"/>
      <c r="N42" s="336"/>
      <c r="O42" s="317"/>
      <c r="P42" s="317"/>
      <c r="Q42" s="318"/>
      <c r="R42" s="336"/>
      <c r="S42" s="318"/>
      <c r="T42" s="336"/>
      <c r="U42" s="318"/>
      <c r="V42" s="336"/>
      <c r="W42" s="317"/>
      <c r="X42" s="318"/>
      <c r="Y42" s="336"/>
      <c r="Z42" s="317"/>
      <c r="AA42" s="318"/>
      <c r="AB42" s="417"/>
      <c r="AC42" s="348"/>
      <c r="AD42" s="316"/>
      <c r="AE42" s="317"/>
      <c r="AF42" s="317"/>
      <c r="AG42" s="318"/>
      <c r="AH42" s="336"/>
      <c r="AI42" s="317"/>
      <c r="AJ42" s="317"/>
      <c r="AK42" s="317"/>
      <c r="AL42" s="317"/>
      <c r="AM42" s="318"/>
      <c r="AN42" s="336"/>
      <c r="AO42" s="317"/>
      <c r="AP42" s="318"/>
      <c r="AQ42" s="336"/>
      <c r="AR42" s="317"/>
      <c r="AS42" s="317"/>
      <c r="AT42" s="318"/>
      <c r="AU42" s="334"/>
      <c r="AV42" s="311"/>
      <c r="AW42" s="311"/>
      <c r="AX42" s="311"/>
      <c r="AY42" s="311"/>
      <c r="AZ42" s="346"/>
      <c r="BA42" s="119">
        <f t="shared" si="13"/>
        <v>0</v>
      </c>
      <c r="BB42" s="502" t="str">
        <f t="shared" si="14"/>
        <v>C</v>
      </c>
      <c r="BC42" s="120">
        <f t="shared" si="15"/>
        <v>0</v>
      </c>
      <c r="BD42" s="505" t="str">
        <f t="shared" si="16"/>
        <v>C</v>
      </c>
      <c r="BE42" s="119">
        <f t="shared" si="17"/>
        <v>0</v>
      </c>
      <c r="BF42" s="120">
        <f t="shared" si="18"/>
        <v>0</v>
      </c>
      <c r="BG42" s="120">
        <f t="shared" si="19"/>
        <v>0</v>
      </c>
      <c r="BH42" s="387">
        <f t="shared" si="20"/>
        <v>0</v>
      </c>
      <c r="BI42" s="122">
        <f t="shared" si="21"/>
        <v>0</v>
      </c>
      <c r="BJ42" s="123">
        <f t="shared" si="22"/>
        <v>18.044920877998976</v>
      </c>
      <c r="BK42" s="432"/>
      <c r="BL42" s="256"/>
      <c r="BM42" s="114">
        <f t="shared" si="0"/>
        <v>0</v>
      </c>
      <c r="BN42" s="115">
        <f t="shared" si="1"/>
        <v>0</v>
      </c>
      <c r="BO42" s="124">
        <f t="shared" si="23"/>
        <v>0</v>
      </c>
      <c r="BP42" s="125" t="str">
        <f t="shared" si="24"/>
        <v>C</v>
      </c>
      <c r="BQ42" s="126">
        <f t="shared" si="25"/>
        <v>0</v>
      </c>
      <c r="BR42" s="117" t="str">
        <f t="shared" si="26"/>
        <v>C</v>
      </c>
      <c r="BS42" s="124">
        <f t="shared" si="27"/>
        <v>0</v>
      </c>
      <c r="BT42" s="126">
        <f t="shared" si="54"/>
        <v>0</v>
      </c>
      <c r="BU42" s="126">
        <f t="shared" si="54"/>
        <v>0</v>
      </c>
      <c r="BV42" s="127">
        <f t="shared" si="54"/>
        <v>0</v>
      </c>
      <c r="BW42" s="292">
        <f t="shared" si="28"/>
        <v>0</v>
      </c>
      <c r="BX42" s="295">
        <f t="shared" si="29"/>
        <v>0</v>
      </c>
      <c r="BY42" s="292">
        <f t="shared" si="30"/>
        <v>0</v>
      </c>
      <c r="BZ42" s="293">
        <f t="shared" si="31"/>
        <v>0</v>
      </c>
      <c r="CA42" s="294">
        <f t="shared" si="32"/>
        <v>0</v>
      </c>
      <c r="CB42" s="293">
        <f t="shared" si="33"/>
        <v>0</v>
      </c>
      <c r="CC42" s="294">
        <f t="shared" si="34"/>
        <v>0</v>
      </c>
      <c r="CD42" s="293">
        <f t="shared" si="35"/>
        <v>0</v>
      </c>
      <c r="CE42" s="294">
        <f t="shared" si="36"/>
        <v>0</v>
      </c>
      <c r="CF42" s="293">
        <f t="shared" si="37"/>
        <v>0</v>
      </c>
      <c r="CG42" s="294">
        <f t="shared" si="38"/>
        <v>0</v>
      </c>
      <c r="CH42" s="293">
        <f t="shared" si="39"/>
        <v>0</v>
      </c>
      <c r="CI42" s="294">
        <f t="shared" si="40"/>
        <v>0</v>
      </c>
      <c r="CJ42" s="293">
        <f t="shared" si="41"/>
        <v>0</v>
      </c>
      <c r="CK42" s="294">
        <f t="shared" si="42"/>
        <v>0</v>
      </c>
      <c r="CL42" s="295">
        <f t="shared" si="43"/>
        <v>0</v>
      </c>
      <c r="CM42" s="292">
        <f t="shared" si="44"/>
        <v>0</v>
      </c>
      <c r="CN42" s="293">
        <f t="shared" si="45"/>
        <v>0</v>
      </c>
      <c r="CO42" s="296">
        <f t="shared" si="46"/>
        <v>0</v>
      </c>
      <c r="CP42" s="293">
        <f t="shared" si="47"/>
        <v>0</v>
      </c>
      <c r="CQ42" s="296">
        <f t="shared" si="48"/>
        <v>0</v>
      </c>
      <c r="CR42" s="293">
        <f t="shared" si="49"/>
        <v>0</v>
      </c>
      <c r="CS42" s="294">
        <f t="shared" si="50"/>
        <v>0</v>
      </c>
      <c r="CT42" s="293">
        <f t="shared" si="51"/>
        <v>0</v>
      </c>
      <c r="CU42" s="294">
        <f t="shared" si="52"/>
        <v>0</v>
      </c>
      <c r="CV42" s="297">
        <f t="shared" si="53"/>
        <v>0</v>
      </c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479">
        <v>20</v>
      </c>
      <c r="DI42" s="478">
        <f t="shared" si="10"/>
        <v>0</v>
      </c>
      <c r="DJ42" s="282">
        <f t="shared" si="3"/>
        <v>0</v>
      </c>
      <c r="DK42" s="106">
        <f t="shared" si="4"/>
        <v>0</v>
      </c>
      <c r="DL42" s="389">
        <f t="shared" si="5"/>
        <v>18.044920877998976</v>
      </c>
      <c r="DM42" s="166"/>
      <c r="EA42" s="130">
        <f t="shared" si="6"/>
        <v>0</v>
      </c>
      <c r="EB42" s="131">
        <f t="shared" si="7"/>
        <v>0</v>
      </c>
      <c r="EC42" s="110">
        <f t="shared" si="8"/>
        <v>0</v>
      </c>
      <c r="ED42" s="111" t="e">
        <f t="shared" si="9"/>
        <v>#DIV/0!</v>
      </c>
      <c r="EE42" s="112" t="e">
        <f t="shared" si="11"/>
        <v>#DIV/0!</v>
      </c>
      <c r="EG42" s="590"/>
      <c r="EH42" s="590"/>
      <c r="EI42" s="590"/>
      <c r="EJ42" s="590"/>
      <c r="EK42" s="590"/>
      <c r="EL42" s="590"/>
      <c r="EM42" s="590"/>
      <c r="EN42" s="590"/>
      <c r="EO42" s="168"/>
      <c r="EP42" s="168"/>
    </row>
    <row r="43" spans="1:146" ht="13.2" customHeight="1" x14ac:dyDescent="0.2">
      <c r="A43" s="69"/>
      <c r="B43" s="163"/>
      <c r="C43" s="164"/>
      <c r="D43" s="21" t="str">
        <f t="shared" si="12"/>
        <v>C</v>
      </c>
      <c r="E43" s="319"/>
      <c r="F43" s="320"/>
      <c r="G43" s="320"/>
      <c r="H43" s="366"/>
      <c r="I43" s="366"/>
      <c r="J43" s="319"/>
      <c r="K43" s="320"/>
      <c r="L43" s="320"/>
      <c r="M43" s="366"/>
      <c r="N43" s="337"/>
      <c r="O43" s="320"/>
      <c r="P43" s="320"/>
      <c r="Q43" s="321"/>
      <c r="R43" s="337"/>
      <c r="S43" s="321"/>
      <c r="T43" s="337"/>
      <c r="U43" s="321"/>
      <c r="V43" s="337"/>
      <c r="W43" s="320"/>
      <c r="X43" s="321"/>
      <c r="Y43" s="337"/>
      <c r="Z43" s="320"/>
      <c r="AA43" s="321"/>
      <c r="AB43" s="418"/>
      <c r="AC43" s="349"/>
      <c r="AD43" s="319"/>
      <c r="AE43" s="320"/>
      <c r="AF43" s="320"/>
      <c r="AG43" s="321"/>
      <c r="AH43" s="337"/>
      <c r="AI43" s="320"/>
      <c r="AJ43" s="320"/>
      <c r="AK43" s="320"/>
      <c r="AL43" s="320"/>
      <c r="AM43" s="321"/>
      <c r="AN43" s="337"/>
      <c r="AO43" s="320"/>
      <c r="AP43" s="321"/>
      <c r="AQ43" s="337"/>
      <c r="AR43" s="320"/>
      <c r="AS43" s="320"/>
      <c r="AT43" s="321"/>
      <c r="AU43" s="335"/>
      <c r="AV43" s="314"/>
      <c r="AW43" s="314"/>
      <c r="AX43" s="314"/>
      <c r="AY43" s="314"/>
      <c r="AZ43" s="347"/>
      <c r="BA43" s="136">
        <f t="shared" si="13"/>
        <v>0</v>
      </c>
      <c r="BB43" s="503" t="str">
        <f t="shared" si="14"/>
        <v>C</v>
      </c>
      <c r="BC43" s="137">
        <f t="shared" si="15"/>
        <v>0</v>
      </c>
      <c r="BD43" s="506" t="str">
        <f t="shared" si="16"/>
        <v>C</v>
      </c>
      <c r="BE43" s="136">
        <f t="shared" si="17"/>
        <v>0</v>
      </c>
      <c r="BF43" s="499">
        <f t="shared" si="18"/>
        <v>0</v>
      </c>
      <c r="BG43" s="137">
        <f t="shared" si="19"/>
        <v>0</v>
      </c>
      <c r="BH43" s="388">
        <f t="shared" si="20"/>
        <v>0</v>
      </c>
      <c r="BI43" s="139">
        <f t="shared" si="21"/>
        <v>0</v>
      </c>
      <c r="BJ43" s="140">
        <f t="shared" si="22"/>
        <v>18.044920877998976</v>
      </c>
      <c r="BK43" s="432"/>
      <c r="BL43" s="256"/>
      <c r="BM43" s="55">
        <f t="shared" si="0"/>
        <v>0</v>
      </c>
      <c r="BN43" s="132">
        <f t="shared" si="1"/>
        <v>0</v>
      </c>
      <c r="BO43" s="141">
        <f t="shared" si="23"/>
        <v>0</v>
      </c>
      <c r="BP43" s="142" t="str">
        <f t="shared" si="24"/>
        <v>C</v>
      </c>
      <c r="BQ43" s="143">
        <f t="shared" si="25"/>
        <v>0</v>
      </c>
      <c r="BR43" s="134" t="str">
        <f t="shared" si="26"/>
        <v>C</v>
      </c>
      <c r="BS43" s="141">
        <f t="shared" si="27"/>
        <v>0</v>
      </c>
      <c r="BT43" s="143">
        <f t="shared" si="54"/>
        <v>0</v>
      </c>
      <c r="BU43" s="143">
        <f t="shared" si="54"/>
        <v>0</v>
      </c>
      <c r="BV43" s="144">
        <f t="shared" si="54"/>
        <v>0</v>
      </c>
      <c r="BW43" s="100">
        <f t="shared" si="28"/>
        <v>0</v>
      </c>
      <c r="BX43" s="257">
        <f t="shared" si="29"/>
        <v>0</v>
      </c>
      <c r="BY43" s="100">
        <f t="shared" si="30"/>
        <v>0</v>
      </c>
      <c r="BZ43" s="101">
        <f t="shared" si="31"/>
        <v>0</v>
      </c>
      <c r="CA43" s="102">
        <f t="shared" si="32"/>
        <v>0</v>
      </c>
      <c r="CB43" s="101">
        <f t="shared" si="33"/>
        <v>0</v>
      </c>
      <c r="CC43" s="102">
        <f t="shared" si="34"/>
        <v>0</v>
      </c>
      <c r="CD43" s="101">
        <f t="shared" si="35"/>
        <v>0</v>
      </c>
      <c r="CE43" s="102">
        <f t="shared" si="36"/>
        <v>0</v>
      </c>
      <c r="CF43" s="101">
        <f t="shared" si="37"/>
        <v>0</v>
      </c>
      <c r="CG43" s="102">
        <f t="shared" si="38"/>
        <v>0</v>
      </c>
      <c r="CH43" s="101">
        <f t="shared" si="39"/>
        <v>0</v>
      </c>
      <c r="CI43" s="102">
        <f t="shared" si="40"/>
        <v>0</v>
      </c>
      <c r="CJ43" s="101">
        <f t="shared" si="41"/>
        <v>0</v>
      </c>
      <c r="CK43" s="102">
        <f t="shared" si="42"/>
        <v>0</v>
      </c>
      <c r="CL43" s="257">
        <f t="shared" si="43"/>
        <v>0</v>
      </c>
      <c r="CM43" s="100">
        <f t="shared" si="44"/>
        <v>0</v>
      </c>
      <c r="CN43" s="101">
        <f t="shared" si="45"/>
        <v>0</v>
      </c>
      <c r="CO43" s="103">
        <f t="shared" si="46"/>
        <v>0</v>
      </c>
      <c r="CP43" s="101">
        <f t="shared" si="47"/>
        <v>0</v>
      </c>
      <c r="CQ43" s="103">
        <f t="shared" si="48"/>
        <v>0</v>
      </c>
      <c r="CR43" s="101">
        <f t="shared" si="49"/>
        <v>0</v>
      </c>
      <c r="CS43" s="102">
        <f t="shared" si="50"/>
        <v>0</v>
      </c>
      <c r="CT43" s="101">
        <f t="shared" si="51"/>
        <v>0</v>
      </c>
      <c r="CU43" s="102">
        <f t="shared" si="52"/>
        <v>0</v>
      </c>
      <c r="CV43" s="104">
        <f t="shared" si="53"/>
        <v>0</v>
      </c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479">
        <v>21</v>
      </c>
      <c r="DI43" s="478">
        <f t="shared" si="10"/>
        <v>0</v>
      </c>
      <c r="DJ43" s="282">
        <f t="shared" si="3"/>
        <v>0</v>
      </c>
      <c r="DK43" s="106">
        <f t="shared" si="4"/>
        <v>0</v>
      </c>
      <c r="DL43" s="389">
        <f t="shared" si="5"/>
        <v>18.044920877998976</v>
      </c>
      <c r="DM43" s="166"/>
      <c r="EA43" s="130">
        <f t="shared" si="6"/>
        <v>0</v>
      </c>
      <c r="EB43" s="131">
        <f t="shared" si="7"/>
        <v>0</v>
      </c>
      <c r="EC43" s="110">
        <f t="shared" si="8"/>
        <v>0</v>
      </c>
      <c r="ED43" s="111" t="e">
        <f t="shared" si="9"/>
        <v>#DIV/0!</v>
      </c>
      <c r="EE43" s="112" t="e">
        <f t="shared" si="11"/>
        <v>#DIV/0!</v>
      </c>
    </row>
    <row r="44" spans="1:146" ht="13.2" customHeight="1" x14ac:dyDescent="0.2">
      <c r="A44" s="159"/>
      <c r="B44" s="160"/>
      <c r="C44" s="161"/>
      <c r="D44" s="500" t="str">
        <f t="shared" si="12"/>
        <v>C</v>
      </c>
      <c r="E44" s="316"/>
      <c r="F44" s="317"/>
      <c r="G44" s="317"/>
      <c r="H44" s="365"/>
      <c r="I44" s="365"/>
      <c r="J44" s="316"/>
      <c r="K44" s="317"/>
      <c r="L44" s="317"/>
      <c r="M44" s="365"/>
      <c r="N44" s="336"/>
      <c r="O44" s="317"/>
      <c r="P44" s="317"/>
      <c r="Q44" s="318"/>
      <c r="R44" s="336"/>
      <c r="S44" s="318"/>
      <c r="T44" s="336"/>
      <c r="U44" s="318"/>
      <c r="V44" s="336"/>
      <c r="W44" s="317"/>
      <c r="X44" s="318"/>
      <c r="Y44" s="336"/>
      <c r="Z44" s="317"/>
      <c r="AA44" s="318"/>
      <c r="AB44" s="417"/>
      <c r="AC44" s="348"/>
      <c r="AD44" s="316"/>
      <c r="AE44" s="317"/>
      <c r="AF44" s="317"/>
      <c r="AG44" s="318"/>
      <c r="AH44" s="336"/>
      <c r="AI44" s="317"/>
      <c r="AJ44" s="317"/>
      <c r="AK44" s="317"/>
      <c r="AL44" s="317"/>
      <c r="AM44" s="318"/>
      <c r="AN44" s="336"/>
      <c r="AO44" s="317"/>
      <c r="AP44" s="318"/>
      <c r="AQ44" s="336"/>
      <c r="AR44" s="317"/>
      <c r="AS44" s="317"/>
      <c r="AT44" s="318"/>
      <c r="AU44" s="334"/>
      <c r="AV44" s="311"/>
      <c r="AW44" s="311"/>
      <c r="AX44" s="311"/>
      <c r="AY44" s="311"/>
      <c r="AZ44" s="346"/>
      <c r="BA44" s="119">
        <f t="shared" si="13"/>
        <v>0</v>
      </c>
      <c r="BB44" s="502" t="str">
        <f t="shared" si="14"/>
        <v>C</v>
      </c>
      <c r="BC44" s="120">
        <f t="shared" si="15"/>
        <v>0</v>
      </c>
      <c r="BD44" s="505" t="str">
        <f t="shared" si="16"/>
        <v>C</v>
      </c>
      <c r="BE44" s="119">
        <f t="shared" si="17"/>
        <v>0</v>
      </c>
      <c r="BF44" s="120">
        <f t="shared" si="18"/>
        <v>0</v>
      </c>
      <c r="BG44" s="120">
        <f t="shared" si="19"/>
        <v>0</v>
      </c>
      <c r="BH44" s="387">
        <f t="shared" si="20"/>
        <v>0</v>
      </c>
      <c r="BI44" s="122">
        <f t="shared" si="21"/>
        <v>0</v>
      </c>
      <c r="BJ44" s="123">
        <f t="shared" si="22"/>
        <v>18.044920877998976</v>
      </c>
      <c r="BK44" s="432"/>
      <c r="BL44" s="256"/>
      <c r="BM44" s="114">
        <f t="shared" si="0"/>
        <v>0</v>
      </c>
      <c r="BN44" s="115">
        <f t="shared" si="1"/>
        <v>0</v>
      </c>
      <c r="BO44" s="124">
        <f t="shared" si="23"/>
        <v>0</v>
      </c>
      <c r="BP44" s="125" t="str">
        <f t="shared" si="24"/>
        <v>C</v>
      </c>
      <c r="BQ44" s="126">
        <f t="shared" si="25"/>
        <v>0</v>
      </c>
      <c r="BR44" s="117" t="str">
        <f t="shared" si="26"/>
        <v>C</v>
      </c>
      <c r="BS44" s="124">
        <f t="shared" si="27"/>
        <v>0</v>
      </c>
      <c r="BT44" s="126">
        <f t="shared" si="54"/>
        <v>0</v>
      </c>
      <c r="BU44" s="126">
        <f t="shared" si="54"/>
        <v>0</v>
      </c>
      <c r="BV44" s="127">
        <f t="shared" si="54"/>
        <v>0</v>
      </c>
      <c r="BW44" s="292">
        <f t="shared" si="28"/>
        <v>0</v>
      </c>
      <c r="BX44" s="295">
        <f t="shared" si="29"/>
        <v>0</v>
      </c>
      <c r="BY44" s="292">
        <f t="shared" si="30"/>
        <v>0</v>
      </c>
      <c r="BZ44" s="293">
        <f t="shared" si="31"/>
        <v>0</v>
      </c>
      <c r="CA44" s="294">
        <f t="shared" si="32"/>
        <v>0</v>
      </c>
      <c r="CB44" s="293">
        <f t="shared" si="33"/>
        <v>0</v>
      </c>
      <c r="CC44" s="294">
        <f t="shared" si="34"/>
        <v>0</v>
      </c>
      <c r="CD44" s="293">
        <f t="shared" si="35"/>
        <v>0</v>
      </c>
      <c r="CE44" s="294">
        <f t="shared" si="36"/>
        <v>0</v>
      </c>
      <c r="CF44" s="293">
        <f t="shared" si="37"/>
        <v>0</v>
      </c>
      <c r="CG44" s="294">
        <f t="shared" si="38"/>
        <v>0</v>
      </c>
      <c r="CH44" s="293">
        <f t="shared" si="39"/>
        <v>0</v>
      </c>
      <c r="CI44" s="294">
        <f t="shared" si="40"/>
        <v>0</v>
      </c>
      <c r="CJ44" s="293">
        <f t="shared" si="41"/>
        <v>0</v>
      </c>
      <c r="CK44" s="294">
        <f t="shared" si="42"/>
        <v>0</v>
      </c>
      <c r="CL44" s="295">
        <f t="shared" si="43"/>
        <v>0</v>
      </c>
      <c r="CM44" s="292">
        <f t="shared" si="44"/>
        <v>0</v>
      </c>
      <c r="CN44" s="293">
        <f t="shared" si="45"/>
        <v>0</v>
      </c>
      <c r="CO44" s="296">
        <f t="shared" si="46"/>
        <v>0</v>
      </c>
      <c r="CP44" s="293">
        <f t="shared" si="47"/>
        <v>0</v>
      </c>
      <c r="CQ44" s="296">
        <f t="shared" si="48"/>
        <v>0</v>
      </c>
      <c r="CR44" s="293">
        <f t="shared" si="49"/>
        <v>0</v>
      </c>
      <c r="CS44" s="294">
        <f t="shared" si="50"/>
        <v>0</v>
      </c>
      <c r="CT44" s="293">
        <f t="shared" si="51"/>
        <v>0</v>
      </c>
      <c r="CU44" s="294">
        <f t="shared" si="52"/>
        <v>0</v>
      </c>
      <c r="CV44" s="297">
        <f t="shared" si="53"/>
        <v>0</v>
      </c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479">
        <v>22</v>
      </c>
      <c r="DI44" s="478">
        <f t="shared" si="10"/>
        <v>0</v>
      </c>
      <c r="DJ44" s="282">
        <f t="shared" si="3"/>
        <v>0</v>
      </c>
      <c r="DK44" s="106">
        <f t="shared" si="4"/>
        <v>0</v>
      </c>
      <c r="DL44" s="389">
        <f t="shared" si="5"/>
        <v>18.044920877998976</v>
      </c>
      <c r="DM44" s="166"/>
      <c r="EA44" s="130">
        <f t="shared" si="6"/>
        <v>0</v>
      </c>
      <c r="EB44" s="131">
        <f t="shared" si="7"/>
        <v>0</v>
      </c>
      <c r="EC44" s="110">
        <f t="shared" si="8"/>
        <v>0</v>
      </c>
      <c r="ED44" s="111" t="e">
        <f t="shared" si="9"/>
        <v>#DIV/0!</v>
      </c>
      <c r="EE44" s="112" t="e">
        <f t="shared" si="11"/>
        <v>#DIV/0!</v>
      </c>
    </row>
    <row r="45" spans="1:146" ht="13.2" customHeight="1" x14ac:dyDescent="0.2">
      <c r="A45" s="69"/>
      <c r="B45" s="163"/>
      <c r="C45" s="164"/>
      <c r="D45" s="21" t="str">
        <f t="shared" si="12"/>
        <v>C</v>
      </c>
      <c r="E45" s="319"/>
      <c r="F45" s="320"/>
      <c r="G45" s="320"/>
      <c r="H45" s="366"/>
      <c r="I45" s="366"/>
      <c r="J45" s="319"/>
      <c r="K45" s="320"/>
      <c r="L45" s="320"/>
      <c r="M45" s="366"/>
      <c r="N45" s="337"/>
      <c r="O45" s="320"/>
      <c r="P45" s="320"/>
      <c r="Q45" s="321"/>
      <c r="R45" s="337"/>
      <c r="S45" s="321"/>
      <c r="T45" s="337"/>
      <c r="U45" s="321"/>
      <c r="V45" s="337"/>
      <c r="W45" s="320"/>
      <c r="X45" s="321"/>
      <c r="Y45" s="337"/>
      <c r="Z45" s="320"/>
      <c r="AA45" s="321"/>
      <c r="AB45" s="418"/>
      <c r="AC45" s="349"/>
      <c r="AD45" s="319"/>
      <c r="AE45" s="320"/>
      <c r="AF45" s="320"/>
      <c r="AG45" s="321"/>
      <c r="AH45" s="337"/>
      <c r="AI45" s="320"/>
      <c r="AJ45" s="320"/>
      <c r="AK45" s="320"/>
      <c r="AL45" s="320"/>
      <c r="AM45" s="321"/>
      <c r="AN45" s="337"/>
      <c r="AO45" s="320"/>
      <c r="AP45" s="321"/>
      <c r="AQ45" s="337"/>
      <c r="AR45" s="320"/>
      <c r="AS45" s="320"/>
      <c r="AT45" s="321"/>
      <c r="AU45" s="335"/>
      <c r="AV45" s="314"/>
      <c r="AW45" s="314"/>
      <c r="AX45" s="314"/>
      <c r="AY45" s="314"/>
      <c r="AZ45" s="347"/>
      <c r="BA45" s="136">
        <f t="shared" si="13"/>
        <v>0</v>
      </c>
      <c r="BB45" s="503" t="str">
        <f t="shared" si="14"/>
        <v>C</v>
      </c>
      <c r="BC45" s="137">
        <f t="shared" si="15"/>
        <v>0</v>
      </c>
      <c r="BD45" s="506" t="str">
        <f t="shared" si="16"/>
        <v>C</v>
      </c>
      <c r="BE45" s="136">
        <f t="shared" si="17"/>
        <v>0</v>
      </c>
      <c r="BF45" s="499">
        <f t="shared" si="18"/>
        <v>0</v>
      </c>
      <c r="BG45" s="137">
        <f t="shared" si="19"/>
        <v>0</v>
      </c>
      <c r="BH45" s="388">
        <f t="shared" si="20"/>
        <v>0</v>
      </c>
      <c r="BI45" s="139">
        <f t="shared" si="21"/>
        <v>0</v>
      </c>
      <c r="BJ45" s="140">
        <f t="shared" si="22"/>
        <v>18.044920877998976</v>
      </c>
      <c r="BK45" s="432"/>
      <c r="BL45" s="256"/>
      <c r="BM45" s="55">
        <f t="shared" si="0"/>
        <v>0</v>
      </c>
      <c r="BN45" s="132">
        <f t="shared" si="1"/>
        <v>0</v>
      </c>
      <c r="BO45" s="141">
        <f t="shared" si="23"/>
        <v>0</v>
      </c>
      <c r="BP45" s="142" t="str">
        <f t="shared" si="24"/>
        <v>C</v>
      </c>
      <c r="BQ45" s="143">
        <f t="shared" si="25"/>
        <v>0</v>
      </c>
      <c r="BR45" s="134" t="str">
        <f t="shared" si="26"/>
        <v>C</v>
      </c>
      <c r="BS45" s="141">
        <f t="shared" si="27"/>
        <v>0</v>
      </c>
      <c r="BT45" s="143">
        <f t="shared" si="54"/>
        <v>0</v>
      </c>
      <c r="BU45" s="143">
        <f t="shared" si="54"/>
        <v>0</v>
      </c>
      <c r="BV45" s="144">
        <f t="shared" si="54"/>
        <v>0</v>
      </c>
      <c r="BW45" s="100">
        <f t="shared" si="28"/>
        <v>0</v>
      </c>
      <c r="BX45" s="257">
        <f t="shared" si="29"/>
        <v>0</v>
      </c>
      <c r="BY45" s="100">
        <f t="shared" si="30"/>
        <v>0</v>
      </c>
      <c r="BZ45" s="101">
        <f t="shared" si="31"/>
        <v>0</v>
      </c>
      <c r="CA45" s="102">
        <f t="shared" si="32"/>
        <v>0</v>
      </c>
      <c r="CB45" s="101">
        <f t="shared" si="33"/>
        <v>0</v>
      </c>
      <c r="CC45" s="102">
        <f t="shared" si="34"/>
        <v>0</v>
      </c>
      <c r="CD45" s="101">
        <f t="shared" si="35"/>
        <v>0</v>
      </c>
      <c r="CE45" s="102">
        <f t="shared" si="36"/>
        <v>0</v>
      </c>
      <c r="CF45" s="101">
        <f t="shared" si="37"/>
        <v>0</v>
      </c>
      <c r="CG45" s="102">
        <f t="shared" si="38"/>
        <v>0</v>
      </c>
      <c r="CH45" s="101">
        <f t="shared" si="39"/>
        <v>0</v>
      </c>
      <c r="CI45" s="102">
        <f t="shared" si="40"/>
        <v>0</v>
      </c>
      <c r="CJ45" s="101">
        <f t="shared" si="41"/>
        <v>0</v>
      </c>
      <c r="CK45" s="102">
        <f t="shared" si="42"/>
        <v>0</v>
      </c>
      <c r="CL45" s="257">
        <f t="shared" si="43"/>
        <v>0</v>
      </c>
      <c r="CM45" s="100">
        <f t="shared" si="44"/>
        <v>0</v>
      </c>
      <c r="CN45" s="101">
        <f t="shared" si="45"/>
        <v>0</v>
      </c>
      <c r="CO45" s="103">
        <f t="shared" si="46"/>
        <v>0</v>
      </c>
      <c r="CP45" s="101">
        <f t="shared" si="47"/>
        <v>0</v>
      </c>
      <c r="CQ45" s="103">
        <f t="shared" si="48"/>
        <v>0</v>
      </c>
      <c r="CR45" s="101">
        <f t="shared" si="49"/>
        <v>0</v>
      </c>
      <c r="CS45" s="102">
        <f t="shared" si="50"/>
        <v>0</v>
      </c>
      <c r="CT45" s="101">
        <f t="shared" si="51"/>
        <v>0</v>
      </c>
      <c r="CU45" s="102">
        <f t="shared" si="52"/>
        <v>0</v>
      </c>
      <c r="CV45" s="104">
        <f t="shared" si="53"/>
        <v>0</v>
      </c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479">
        <v>23</v>
      </c>
      <c r="DI45" s="478">
        <f t="shared" si="10"/>
        <v>0</v>
      </c>
      <c r="DJ45" s="282">
        <f t="shared" si="3"/>
        <v>0</v>
      </c>
      <c r="DK45" s="106">
        <f t="shared" si="4"/>
        <v>0</v>
      </c>
      <c r="DL45" s="389">
        <f t="shared" si="5"/>
        <v>18.044920877998976</v>
      </c>
      <c r="DM45" s="166"/>
      <c r="EA45" s="130">
        <f t="shared" si="6"/>
        <v>0</v>
      </c>
      <c r="EB45" s="131">
        <f t="shared" si="7"/>
        <v>0</v>
      </c>
      <c r="EC45" s="110">
        <f t="shared" si="8"/>
        <v>0</v>
      </c>
      <c r="ED45" s="111" t="e">
        <f t="shared" si="9"/>
        <v>#DIV/0!</v>
      </c>
      <c r="EE45" s="112" t="e">
        <f t="shared" si="11"/>
        <v>#DIV/0!</v>
      </c>
    </row>
    <row r="46" spans="1:146" ht="13.2" customHeight="1" x14ac:dyDescent="0.2">
      <c r="A46" s="159"/>
      <c r="B46" s="160"/>
      <c r="C46" s="161"/>
      <c r="D46" s="500" t="str">
        <f t="shared" si="12"/>
        <v>C</v>
      </c>
      <c r="E46" s="316"/>
      <c r="F46" s="317"/>
      <c r="G46" s="317"/>
      <c r="H46" s="365"/>
      <c r="I46" s="365"/>
      <c r="J46" s="316"/>
      <c r="K46" s="317"/>
      <c r="L46" s="317"/>
      <c r="M46" s="365"/>
      <c r="N46" s="336"/>
      <c r="O46" s="317"/>
      <c r="P46" s="317"/>
      <c r="Q46" s="318"/>
      <c r="R46" s="336"/>
      <c r="S46" s="318"/>
      <c r="T46" s="336"/>
      <c r="U46" s="318"/>
      <c r="V46" s="336"/>
      <c r="W46" s="317"/>
      <c r="X46" s="318"/>
      <c r="Y46" s="336"/>
      <c r="Z46" s="317"/>
      <c r="AA46" s="318"/>
      <c r="AB46" s="417"/>
      <c r="AC46" s="348"/>
      <c r="AD46" s="316"/>
      <c r="AE46" s="317"/>
      <c r="AF46" s="317"/>
      <c r="AG46" s="318"/>
      <c r="AH46" s="336"/>
      <c r="AI46" s="317"/>
      <c r="AJ46" s="317"/>
      <c r="AK46" s="317"/>
      <c r="AL46" s="317"/>
      <c r="AM46" s="318"/>
      <c r="AN46" s="336"/>
      <c r="AO46" s="317"/>
      <c r="AP46" s="318"/>
      <c r="AQ46" s="336"/>
      <c r="AR46" s="317"/>
      <c r="AS46" s="317"/>
      <c r="AT46" s="318"/>
      <c r="AU46" s="334"/>
      <c r="AV46" s="311"/>
      <c r="AW46" s="311"/>
      <c r="AX46" s="311"/>
      <c r="AY46" s="311"/>
      <c r="AZ46" s="346"/>
      <c r="BA46" s="119">
        <f t="shared" si="13"/>
        <v>0</v>
      </c>
      <c r="BB46" s="502" t="str">
        <f t="shared" si="14"/>
        <v>C</v>
      </c>
      <c r="BC46" s="120">
        <f t="shared" si="15"/>
        <v>0</v>
      </c>
      <c r="BD46" s="505" t="str">
        <f t="shared" si="16"/>
        <v>C</v>
      </c>
      <c r="BE46" s="119">
        <f t="shared" si="17"/>
        <v>0</v>
      </c>
      <c r="BF46" s="120">
        <f t="shared" si="18"/>
        <v>0</v>
      </c>
      <c r="BG46" s="120">
        <f t="shared" si="19"/>
        <v>0</v>
      </c>
      <c r="BH46" s="387">
        <f t="shared" si="20"/>
        <v>0</v>
      </c>
      <c r="BI46" s="122">
        <f t="shared" si="21"/>
        <v>0</v>
      </c>
      <c r="BJ46" s="123">
        <f t="shared" si="22"/>
        <v>18.044920877998976</v>
      </c>
      <c r="BK46" s="432"/>
      <c r="BL46" s="256"/>
      <c r="BM46" s="114">
        <f t="shared" si="0"/>
        <v>0</v>
      </c>
      <c r="BN46" s="115">
        <f t="shared" si="1"/>
        <v>0</v>
      </c>
      <c r="BO46" s="124">
        <f t="shared" si="23"/>
        <v>0</v>
      </c>
      <c r="BP46" s="125" t="str">
        <f t="shared" si="24"/>
        <v>C</v>
      </c>
      <c r="BQ46" s="126">
        <f t="shared" si="25"/>
        <v>0</v>
      </c>
      <c r="BR46" s="117" t="str">
        <f t="shared" si="26"/>
        <v>C</v>
      </c>
      <c r="BS46" s="124">
        <f t="shared" si="27"/>
        <v>0</v>
      </c>
      <c r="BT46" s="126">
        <f t="shared" si="54"/>
        <v>0</v>
      </c>
      <c r="BU46" s="126">
        <f t="shared" si="54"/>
        <v>0</v>
      </c>
      <c r="BV46" s="127">
        <f t="shared" si="54"/>
        <v>0</v>
      </c>
      <c r="BW46" s="292">
        <f t="shared" si="28"/>
        <v>0</v>
      </c>
      <c r="BX46" s="295">
        <f t="shared" si="29"/>
        <v>0</v>
      </c>
      <c r="BY46" s="292">
        <f t="shared" si="30"/>
        <v>0</v>
      </c>
      <c r="BZ46" s="293">
        <f t="shared" si="31"/>
        <v>0</v>
      </c>
      <c r="CA46" s="294">
        <f t="shared" si="32"/>
        <v>0</v>
      </c>
      <c r="CB46" s="293">
        <f t="shared" si="33"/>
        <v>0</v>
      </c>
      <c r="CC46" s="294">
        <f t="shared" si="34"/>
        <v>0</v>
      </c>
      <c r="CD46" s="293">
        <f t="shared" si="35"/>
        <v>0</v>
      </c>
      <c r="CE46" s="294">
        <f t="shared" si="36"/>
        <v>0</v>
      </c>
      <c r="CF46" s="293">
        <f t="shared" si="37"/>
        <v>0</v>
      </c>
      <c r="CG46" s="294">
        <f t="shared" si="38"/>
        <v>0</v>
      </c>
      <c r="CH46" s="293">
        <f t="shared" si="39"/>
        <v>0</v>
      </c>
      <c r="CI46" s="294">
        <f t="shared" si="40"/>
        <v>0</v>
      </c>
      <c r="CJ46" s="293">
        <f t="shared" si="41"/>
        <v>0</v>
      </c>
      <c r="CK46" s="294">
        <f t="shared" si="42"/>
        <v>0</v>
      </c>
      <c r="CL46" s="295">
        <f t="shared" si="43"/>
        <v>0</v>
      </c>
      <c r="CM46" s="292">
        <f t="shared" si="44"/>
        <v>0</v>
      </c>
      <c r="CN46" s="293">
        <f t="shared" si="45"/>
        <v>0</v>
      </c>
      <c r="CO46" s="296">
        <f t="shared" si="46"/>
        <v>0</v>
      </c>
      <c r="CP46" s="293">
        <f t="shared" si="47"/>
        <v>0</v>
      </c>
      <c r="CQ46" s="296">
        <f t="shared" si="48"/>
        <v>0</v>
      </c>
      <c r="CR46" s="293">
        <f t="shared" si="49"/>
        <v>0</v>
      </c>
      <c r="CS46" s="294">
        <f t="shared" si="50"/>
        <v>0</v>
      </c>
      <c r="CT46" s="293">
        <f t="shared" si="51"/>
        <v>0</v>
      </c>
      <c r="CU46" s="294">
        <f t="shared" si="52"/>
        <v>0</v>
      </c>
      <c r="CV46" s="297">
        <f t="shared" si="53"/>
        <v>0</v>
      </c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479">
        <v>24</v>
      </c>
      <c r="DI46" s="478">
        <f t="shared" si="10"/>
        <v>0</v>
      </c>
      <c r="DJ46" s="282">
        <f t="shared" si="3"/>
        <v>0</v>
      </c>
      <c r="DK46" s="106">
        <f t="shared" si="4"/>
        <v>0</v>
      </c>
      <c r="DL46" s="389">
        <f t="shared" si="5"/>
        <v>18.044920877998976</v>
      </c>
      <c r="DM46" s="166"/>
      <c r="EA46" s="130">
        <f t="shared" si="6"/>
        <v>0</v>
      </c>
      <c r="EB46" s="131">
        <f t="shared" si="7"/>
        <v>0</v>
      </c>
      <c r="EC46" s="110">
        <f t="shared" si="8"/>
        <v>0</v>
      </c>
      <c r="ED46" s="111" t="e">
        <f t="shared" si="9"/>
        <v>#DIV/0!</v>
      </c>
      <c r="EE46" s="112" t="e">
        <f t="shared" si="11"/>
        <v>#DIV/0!</v>
      </c>
    </row>
    <row r="47" spans="1:146" ht="13.2" customHeight="1" x14ac:dyDescent="0.2">
      <c r="A47" s="69"/>
      <c r="B47" s="163"/>
      <c r="C47" s="164"/>
      <c r="D47" s="21" t="str">
        <f t="shared" si="12"/>
        <v>C</v>
      </c>
      <c r="E47" s="319"/>
      <c r="F47" s="320"/>
      <c r="G47" s="320"/>
      <c r="H47" s="366"/>
      <c r="I47" s="366"/>
      <c r="J47" s="319"/>
      <c r="K47" s="320"/>
      <c r="L47" s="320"/>
      <c r="M47" s="366"/>
      <c r="N47" s="337"/>
      <c r="O47" s="320"/>
      <c r="P47" s="320"/>
      <c r="Q47" s="321"/>
      <c r="R47" s="337"/>
      <c r="S47" s="321"/>
      <c r="T47" s="337"/>
      <c r="U47" s="321"/>
      <c r="V47" s="337"/>
      <c r="W47" s="320"/>
      <c r="X47" s="321"/>
      <c r="Y47" s="337"/>
      <c r="Z47" s="320"/>
      <c r="AA47" s="321"/>
      <c r="AB47" s="418"/>
      <c r="AC47" s="349"/>
      <c r="AD47" s="319"/>
      <c r="AE47" s="320"/>
      <c r="AF47" s="320"/>
      <c r="AG47" s="321"/>
      <c r="AH47" s="337"/>
      <c r="AI47" s="320"/>
      <c r="AJ47" s="320"/>
      <c r="AK47" s="320"/>
      <c r="AL47" s="320"/>
      <c r="AM47" s="321"/>
      <c r="AN47" s="337"/>
      <c r="AO47" s="320"/>
      <c r="AP47" s="321"/>
      <c r="AQ47" s="337"/>
      <c r="AR47" s="320"/>
      <c r="AS47" s="320"/>
      <c r="AT47" s="321"/>
      <c r="AU47" s="335"/>
      <c r="AV47" s="314"/>
      <c r="AW47" s="314"/>
      <c r="AX47" s="314"/>
      <c r="AY47" s="314"/>
      <c r="AZ47" s="347"/>
      <c r="BA47" s="136">
        <f t="shared" si="13"/>
        <v>0</v>
      </c>
      <c r="BB47" s="503" t="str">
        <f t="shared" si="14"/>
        <v>C</v>
      </c>
      <c r="BC47" s="137">
        <f t="shared" si="15"/>
        <v>0</v>
      </c>
      <c r="BD47" s="506" t="str">
        <f t="shared" si="16"/>
        <v>C</v>
      </c>
      <c r="BE47" s="136">
        <f t="shared" si="17"/>
        <v>0</v>
      </c>
      <c r="BF47" s="499">
        <f t="shared" si="18"/>
        <v>0</v>
      </c>
      <c r="BG47" s="137">
        <f t="shared" si="19"/>
        <v>0</v>
      </c>
      <c r="BH47" s="388">
        <f t="shared" si="20"/>
        <v>0</v>
      </c>
      <c r="BI47" s="139">
        <f t="shared" si="21"/>
        <v>0</v>
      </c>
      <c r="BJ47" s="140">
        <f t="shared" si="22"/>
        <v>18.044920877998976</v>
      </c>
      <c r="BK47" s="432"/>
      <c r="BL47" s="256"/>
      <c r="BM47" s="55">
        <f t="shared" si="0"/>
        <v>0</v>
      </c>
      <c r="BN47" s="132">
        <f t="shared" si="1"/>
        <v>0</v>
      </c>
      <c r="BO47" s="141">
        <f t="shared" si="23"/>
        <v>0</v>
      </c>
      <c r="BP47" s="142" t="str">
        <f t="shared" si="24"/>
        <v>C</v>
      </c>
      <c r="BQ47" s="143">
        <f t="shared" si="25"/>
        <v>0</v>
      </c>
      <c r="BR47" s="134" t="str">
        <f t="shared" si="26"/>
        <v>C</v>
      </c>
      <c r="BS47" s="141">
        <f t="shared" si="27"/>
        <v>0</v>
      </c>
      <c r="BT47" s="143">
        <f t="shared" si="54"/>
        <v>0</v>
      </c>
      <c r="BU47" s="143">
        <f t="shared" si="54"/>
        <v>0</v>
      </c>
      <c r="BV47" s="144">
        <f t="shared" si="54"/>
        <v>0</v>
      </c>
      <c r="BW47" s="100">
        <f t="shared" si="28"/>
        <v>0</v>
      </c>
      <c r="BX47" s="257">
        <f t="shared" si="29"/>
        <v>0</v>
      </c>
      <c r="BY47" s="100">
        <f t="shared" si="30"/>
        <v>0</v>
      </c>
      <c r="BZ47" s="101">
        <f t="shared" si="31"/>
        <v>0</v>
      </c>
      <c r="CA47" s="102">
        <f t="shared" si="32"/>
        <v>0</v>
      </c>
      <c r="CB47" s="101">
        <f t="shared" si="33"/>
        <v>0</v>
      </c>
      <c r="CC47" s="102">
        <f t="shared" si="34"/>
        <v>0</v>
      </c>
      <c r="CD47" s="101">
        <f t="shared" si="35"/>
        <v>0</v>
      </c>
      <c r="CE47" s="102">
        <f t="shared" si="36"/>
        <v>0</v>
      </c>
      <c r="CF47" s="101">
        <f t="shared" si="37"/>
        <v>0</v>
      </c>
      <c r="CG47" s="102">
        <f t="shared" si="38"/>
        <v>0</v>
      </c>
      <c r="CH47" s="101">
        <f t="shared" si="39"/>
        <v>0</v>
      </c>
      <c r="CI47" s="102">
        <f t="shared" si="40"/>
        <v>0</v>
      </c>
      <c r="CJ47" s="101">
        <f t="shared" si="41"/>
        <v>0</v>
      </c>
      <c r="CK47" s="102">
        <f t="shared" si="42"/>
        <v>0</v>
      </c>
      <c r="CL47" s="257">
        <f t="shared" si="43"/>
        <v>0</v>
      </c>
      <c r="CM47" s="100">
        <f t="shared" si="44"/>
        <v>0</v>
      </c>
      <c r="CN47" s="101">
        <f t="shared" si="45"/>
        <v>0</v>
      </c>
      <c r="CO47" s="103">
        <f t="shared" si="46"/>
        <v>0</v>
      </c>
      <c r="CP47" s="101">
        <f t="shared" si="47"/>
        <v>0</v>
      </c>
      <c r="CQ47" s="103">
        <f t="shared" si="48"/>
        <v>0</v>
      </c>
      <c r="CR47" s="101">
        <f t="shared" si="49"/>
        <v>0</v>
      </c>
      <c r="CS47" s="102">
        <f t="shared" si="50"/>
        <v>0</v>
      </c>
      <c r="CT47" s="101">
        <f t="shared" si="51"/>
        <v>0</v>
      </c>
      <c r="CU47" s="102">
        <f t="shared" si="52"/>
        <v>0</v>
      </c>
      <c r="CV47" s="104">
        <f t="shared" si="53"/>
        <v>0</v>
      </c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479">
        <v>25</v>
      </c>
      <c r="DI47" s="478">
        <f t="shared" si="10"/>
        <v>0</v>
      </c>
      <c r="DJ47" s="282">
        <f t="shared" si="3"/>
        <v>0</v>
      </c>
      <c r="DK47" s="106">
        <f t="shared" si="4"/>
        <v>0</v>
      </c>
      <c r="DL47" s="389">
        <f t="shared" si="5"/>
        <v>18.044920877998976</v>
      </c>
      <c r="DM47" s="166"/>
      <c r="EA47" s="130">
        <f t="shared" si="6"/>
        <v>0</v>
      </c>
      <c r="EB47" s="131">
        <f t="shared" si="7"/>
        <v>0</v>
      </c>
      <c r="EC47" s="110">
        <f t="shared" si="8"/>
        <v>0</v>
      </c>
      <c r="ED47" s="111" t="e">
        <f t="shared" si="9"/>
        <v>#DIV/0!</v>
      </c>
      <c r="EE47" s="112" t="e">
        <f t="shared" si="11"/>
        <v>#DIV/0!</v>
      </c>
    </row>
    <row r="48" spans="1:146" ht="13.2" customHeight="1" x14ac:dyDescent="0.2">
      <c r="A48" s="159"/>
      <c r="B48" s="160"/>
      <c r="C48" s="161"/>
      <c r="D48" s="500" t="str">
        <f t="shared" si="12"/>
        <v>C</v>
      </c>
      <c r="E48" s="316"/>
      <c r="F48" s="317"/>
      <c r="G48" s="317"/>
      <c r="H48" s="365"/>
      <c r="I48" s="365"/>
      <c r="J48" s="316"/>
      <c r="K48" s="317"/>
      <c r="L48" s="317"/>
      <c r="M48" s="365"/>
      <c r="N48" s="336"/>
      <c r="O48" s="317"/>
      <c r="P48" s="317"/>
      <c r="Q48" s="318"/>
      <c r="R48" s="336"/>
      <c r="S48" s="318"/>
      <c r="T48" s="336"/>
      <c r="U48" s="318"/>
      <c r="V48" s="336"/>
      <c r="W48" s="317"/>
      <c r="X48" s="318"/>
      <c r="Y48" s="336"/>
      <c r="Z48" s="317"/>
      <c r="AA48" s="318"/>
      <c r="AB48" s="417"/>
      <c r="AC48" s="348"/>
      <c r="AD48" s="316"/>
      <c r="AE48" s="317"/>
      <c r="AF48" s="317"/>
      <c r="AG48" s="318"/>
      <c r="AH48" s="336"/>
      <c r="AI48" s="317"/>
      <c r="AJ48" s="317"/>
      <c r="AK48" s="317"/>
      <c r="AL48" s="317"/>
      <c r="AM48" s="318"/>
      <c r="AN48" s="336"/>
      <c r="AO48" s="317"/>
      <c r="AP48" s="318"/>
      <c r="AQ48" s="336"/>
      <c r="AR48" s="317"/>
      <c r="AS48" s="317"/>
      <c r="AT48" s="318"/>
      <c r="AU48" s="334"/>
      <c r="AV48" s="311"/>
      <c r="AW48" s="311"/>
      <c r="AX48" s="311"/>
      <c r="AY48" s="311"/>
      <c r="AZ48" s="346"/>
      <c r="BA48" s="119">
        <f t="shared" si="13"/>
        <v>0</v>
      </c>
      <c r="BB48" s="502" t="str">
        <f t="shared" si="14"/>
        <v>C</v>
      </c>
      <c r="BC48" s="120">
        <f t="shared" si="15"/>
        <v>0</v>
      </c>
      <c r="BD48" s="505" t="str">
        <f t="shared" si="16"/>
        <v>C</v>
      </c>
      <c r="BE48" s="119">
        <f t="shared" si="17"/>
        <v>0</v>
      </c>
      <c r="BF48" s="120">
        <f t="shared" si="18"/>
        <v>0</v>
      </c>
      <c r="BG48" s="120">
        <f t="shared" si="19"/>
        <v>0</v>
      </c>
      <c r="BH48" s="387">
        <f t="shared" si="20"/>
        <v>0</v>
      </c>
      <c r="BI48" s="122">
        <f t="shared" si="21"/>
        <v>0</v>
      </c>
      <c r="BJ48" s="123">
        <f t="shared" si="22"/>
        <v>18.044920877998976</v>
      </c>
      <c r="BK48" s="432"/>
      <c r="BL48" s="256"/>
      <c r="BM48" s="114">
        <f t="shared" si="0"/>
        <v>0</v>
      </c>
      <c r="BN48" s="115">
        <f t="shared" si="1"/>
        <v>0</v>
      </c>
      <c r="BO48" s="124">
        <f t="shared" si="23"/>
        <v>0</v>
      </c>
      <c r="BP48" s="125" t="str">
        <f t="shared" si="24"/>
        <v>C</v>
      </c>
      <c r="BQ48" s="126">
        <f t="shared" si="25"/>
        <v>0</v>
      </c>
      <c r="BR48" s="117" t="str">
        <f t="shared" si="26"/>
        <v>C</v>
      </c>
      <c r="BS48" s="124">
        <f t="shared" si="27"/>
        <v>0</v>
      </c>
      <c r="BT48" s="126">
        <f t="shared" si="54"/>
        <v>0</v>
      </c>
      <c r="BU48" s="126">
        <f t="shared" si="54"/>
        <v>0</v>
      </c>
      <c r="BV48" s="127">
        <f t="shared" si="54"/>
        <v>0</v>
      </c>
      <c r="BW48" s="292">
        <f t="shared" si="28"/>
        <v>0</v>
      </c>
      <c r="BX48" s="295">
        <f t="shared" si="29"/>
        <v>0</v>
      </c>
      <c r="BY48" s="292">
        <f t="shared" si="30"/>
        <v>0</v>
      </c>
      <c r="BZ48" s="293">
        <f t="shared" si="31"/>
        <v>0</v>
      </c>
      <c r="CA48" s="294">
        <f t="shared" si="32"/>
        <v>0</v>
      </c>
      <c r="CB48" s="293">
        <f t="shared" si="33"/>
        <v>0</v>
      </c>
      <c r="CC48" s="294">
        <f t="shared" si="34"/>
        <v>0</v>
      </c>
      <c r="CD48" s="293">
        <f t="shared" si="35"/>
        <v>0</v>
      </c>
      <c r="CE48" s="294">
        <f t="shared" si="36"/>
        <v>0</v>
      </c>
      <c r="CF48" s="293">
        <f t="shared" si="37"/>
        <v>0</v>
      </c>
      <c r="CG48" s="294">
        <f t="shared" si="38"/>
        <v>0</v>
      </c>
      <c r="CH48" s="293">
        <f t="shared" si="39"/>
        <v>0</v>
      </c>
      <c r="CI48" s="294">
        <f t="shared" si="40"/>
        <v>0</v>
      </c>
      <c r="CJ48" s="293">
        <f t="shared" si="41"/>
        <v>0</v>
      </c>
      <c r="CK48" s="294">
        <f t="shared" si="42"/>
        <v>0</v>
      </c>
      <c r="CL48" s="295">
        <f t="shared" si="43"/>
        <v>0</v>
      </c>
      <c r="CM48" s="292">
        <f t="shared" si="44"/>
        <v>0</v>
      </c>
      <c r="CN48" s="293">
        <f t="shared" si="45"/>
        <v>0</v>
      </c>
      <c r="CO48" s="296">
        <f t="shared" si="46"/>
        <v>0</v>
      </c>
      <c r="CP48" s="293">
        <f t="shared" si="47"/>
        <v>0</v>
      </c>
      <c r="CQ48" s="296">
        <f t="shared" si="48"/>
        <v>0</v>
      </c>
      <c r="CR48" s="293">
        <f t="shared" si="49"/>
        <v>0</v>
      </c>
      <c r="CS48" s="294">
        <f t="shared" si="50"/>
        <v>0</v>
      </c>
      <c r="CT48" s="293">
        <f t="shared" si="51"/>
        <v>0</v>
      </c>
      <c r="CU48" s="294">
        <f t="shared" si="52"/>
        <v>0</v>
      </c>
      <c r="CV48" s="297">
        <f t="shared" si="53"/>
        <v>0</v>
      </c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479">
        <v>26</v>
      </c>
      <c r="DI48" s="478">
        <f t="shared" si="10"/>
        <v>0</v>
      </c>
      <c r="DJ48" s="282">
        <f t="shared" si="3"/>
        <v>0</v>
      </c>
      <c r="DK48" s="106">
        <f t="shared" si="4"/>
        <v>0</v>
      </c>
      <c r="DL48" s="389">
        <f t="shared" si="5"/>
        <v>18.044920877998976</v>
      </c>
      <c r="DM48" s="166"/>
      <c r="EA48" s="130">
        <f t="shared" si="6"/>
        <v>0</v>
      </c>
      <c r="EB48" s="131">
        <f t="shared" si="7"/>
        <v>0</v>
      </c>
      <c r="EC48" s="110">
        <f t="shared" si="8"/>
        <v>0</v>
      </c>
      <c r="ED48" s="111" t="e">
        <f t="shared" si="9"/>
        <v>#DIV/0!</v>
      </c>
      <c r="EE48" s="112" t="e">
        <f t="shared" si="11"/>
        <v>#DIV/0!</v>
      </c>
    </row>
    <row r="49" spans="1:135" ht="13.2" customHeight="1" x14ac:dyDescent="0.2">
      <c r="A49" s="69"/>
      <c r="B49" s="163"/>
      <c r="C49" s="164"/>
      <c r="D49" s="21" t="str">
        <f t="shared" si="12"/>
        <v>C</v>
      </c>
      <c r="E49" s="319"/>
      <c r="F49" s="320"/>
      <c r="G49" s="320"/>
      <c r="H49" s="366"/>
      <c r="I49" s="366"/>
      <c r="J49" s="319"/>
      <c r="K49" s="320"/>
      <c r="L49" s="320"/>
      <c r="M49" s="366"/>
      <c r="N49" s="337"/>
      <c r="O49" s="320"/>
      <c r="P49" s="320"/>
      <c r="Q49" s="321"/>
      <c r="R49" s="337"/>
      <c r="S49" s="321"/>
      <c r="T49" s="337"/>
      <c r="U49" s="321"/>
      <c r="V49" s="337"/>
      <c r="W49" s="320"/>
      <c r="X49" s="321"/>
      <c r="Y49" s="337"/>
      <c r="Z49" s="320"/>
      <c r="AA49" s="321"/>
      <c r="AB49" s="418"/>
      <c r="AC49" s="349"/>
      <c r="AD49" s="319"/>
      <c r="AE49" s="320"/>
      <c r="AF49" s="320"/>
      <c r="AG49" s="321"/>
      <c r="AH49" s="337"/>
      <c r="AI49" s="320"/>
      <c r="AJ49" s="320"/>
      <c r="AK49" s="320"/>
      <c r="AL49" s="320"/>
      <c r="AM49" s="321"/>
      <c r="AN49" s="337"/>
      <c r="AO49" s="320"/>
      <c r="AP49" s="321"/>
      <c r="AQ49" s="337"/>
      <c r="AR49" s="320"/>
      <c r="AS49" s="320"/>
      <c r="AT49" s="321"/>
      <c r="AU49" s="335"/>
      <c r="AV49" s="314"/>
      <c r="AW49" s="314"/>
      <c r="AX49" s="314"/>
      <c r="AY49" s="314"/>
      <c r="AZ49" s="347"/>
      <c r="BA49" s="136">
        <f t="shared" si="13"/>
        <v>0</v>
      </c>
      <c r="BB49" s="503" t="str">
        <f t="shared" si="14"/>
        <v>C</v>
      </c>
      <c r="BC49" s="137">
        <f t="shared" si="15"/>
        <v>0</v>
      </c>
      <c r="BD49" s="506" t="str">
        <f t="shared" si="16"/>
        <v>C</v>
      </c>
      <c r="BE49" s="136">
        <f t="shared" si="17"/>
        <v>0</v>
      </c>
      <c r="BF49" s="499">
        <f t="shared" si="18"/>
        <v>0</v>
      </c>
      <c r="BG49" s="137">
        <f t="shared" si="19"/>
        <v>0</v>
      </c>
      <c r="BH49" s="388">
        <f t="shared" si="20"/>
        <v>0</v>
      </c>
      <c r="BI49" s="139">
        <f t="shared" si="21"/>
        <v>0</v>
      </c>
      <c r="BJ49" s="140">
        <f t="shared" si="22"/>
        <v>18.044920877998976</v>
      </c>
      <c r="BK49" s="432"/>
      <c r="BL49" s="256"/>
      <c r="BM49" s="55">
        <f t="shared" si="0"/>
        <v>0</v>
      </c>
      <c r="BN49" s="132">
        <f t="shared" si="1"/>
        <v>0</v>
      </c>
      <c r="BO49" s="141">
        <f t="shared" si="23"/>
        <v>0</v>
      </c>
      <c r="BP49" s="142" t="str">
        <f t="shared" si="24"/>
        <v>C</v>
      </c>
      <c r="BQ49" s="143">
        <f t="shared" si="25"/>
        <v>0</v>
      </c>
      <c r="BR49" s="134" t="str">
        <f t="shared" si="26"/>
        <v>C</v>
      </c>
      <c r="BS49" s="141">
        <f t="shared" si="27"/>
        <v>0</v>
      </c>
      <c r="BT49" s="143">
        <f t="shared" si="54"/>
        <v>0</v>
      </c>
      <c r="BU49" s="143">
        <f t="shared" si="54"/>
        <v>0</v>
      </c>
      <c r="BV49" s="144">
        <f t="shared" si="54"/>
        <v>0</v>
      </c>
      <c r="BW49" s="100">
        <f t="shared" si="28"/>
        <v>0</v>
      </c>
      <c r="BX49" s="257">
        <f t="shared" si="29"/>
        <v>0</v>
      </c>
      <c r="BY49" s="100">
        <f t="shared" si="30"/>
        <v>0</v>
      </c>
      <c r="BZ49" s="101">
        <f t="shared" si="31"/>
        <v>0</v>
      </c>
      <c r="CA49" s="102">
        <f t="shared" si="32"/>
        <v>0</v>
      </c>
      <c r="CB49" s="101">
        <f t="shared" si="33"/>
        <v>0</v>
      </c>
      <c r="CC49" s="102">
        <f t="shared" si="34"/>
        <v>0</v>
      </c>
      <c r="CD49" s="101">
        <f t="shared" si="35"/>
        <v>0</v>
      </c>
      <c r="CE49" s="102">
        <f t="shared" si="36"/>
        <v>0</v>
      </c>
      <c r="CF49" s="101">
        <f t="shared" si="37"/>
        <v>0</v>
      </c>
      <c r="CG49" s="102">
        <f t="shared" si="38"/>
        <v>0</v>
      </c>
      <c r="CH49" s="101">
        <f t="shared" si="39"/>
        <v>0</v>
      </c>
      <c r="CI49" s="102">
        <f t="shared" si="40"/>
        <v>0</v>
      </c>
      <c r="CJ49" s="101">
        <f t="shared" si="41"/>
        <v>0</v>
      </c>
      <c r="CK49" s="102">
        <f t="shared" si="42"/>
        <v>0</v>
      </c>
      <c r="CL49" s="257">
        <f t="shared" si="43"/>
        <v>0</v>
      </c>
      <c r="CM49" s="100">
        <f t="shared" si="44"/>
        <v>0</v>
      </c>
      <c r="CN49" s="101">
        <f t="shared" si="45"/>
        <v>0</v>
      </c>
      <c r="CO49" s="103">
        <f t="shared" si="46"/>
        <v>0</v>
      </c>
      <c r="CP49" s="101">
        <f t="shared" si="47"/>
        <v>0</v>
      </c>
      <c r="CQ49" s="103">
        <f t="shared" si="48"/>
        <v>0</v>
      </c>
      <c r="CR49" s="101">
        <f t="shared" si="49"/>
        <v>0</v>
      </c>
      <c r="CS49" s="102">
        <f t="shared" si="50"/>
        <v>0</v>
      </c>
      <c r="CT49" s="101">
        <f t="shared" si="51"/>
        <v>0</v>
      </c>
      <c r="CU49" s="102">
        <f t="shared" si="52"/>
        <v>0</v>
      </c>
      <c r="CV49" s="104">
        <f t="shared" si="53"/>
        <v>0</v>
      </c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479">
        <v>27</v>
      </c>
      <c r="DI49" s="478">
        <f t="shared" si="10"/>
        <v>0</v>
      </c>
      <c r="DJ49" s="282">
        <f t="shared" si="3"/>
        <v>0</v>
      </c>
      <c r="DK49" s="106">
        <f t="shared" si="4"/>
        <v>0</v>
      </c>
      <c r="DL49" s="389">
        <f t="shared" si="5"/>
        <v>18.044920877998976</v>
      </c>
      <c r="DM49" s="166"/>
      <c r="EA49" s="130">
        <f t="shared" si="6"/>
        <v>0</v>
      </c>
      <c r="EB49" s="131">
        <f t="shared" si="7"/>
        <v>0</v>
      </c>
      <c r="EC49" s="110">
        <f t="shared" si="8"/>
        <v>0</v>
      </c>
      <c r="ED49" s="111" t="e">
        <f t="shared" si="9"/>
        <v>#DIV/0!</v>
      </c>
      <c r="EE49" s="112" t="e">
        <f t="shared" si="11"/>
        <v>#DIV/0!</v>
      </c>
    </row>
    <row r="50" spans="1:135" ht="13.2" customHeight="1" x14ac:dyDescent="0.2">
      <c r="A50" s="159"/>
      <c r="B50" s="160"/>
      <c r="C50" s="161"/>
      <c r="D50" s="500" t="str">
        <f t="shared" si="12"/>
        <v>C</v>
      </c>
      <c r="E50" s="316"/>
      <c r="F50" s="317"/>
      <c r="G50" s="317"/>
      <c r="H50" s="365"/>
      <c r="I50" s="365"/>
      <c r="J50" s="316"/>
      <c r="K50" s="317"/>
      <c r="L50" s="317"/>
      <c r="M50" s="365"/>
      <c r="N50" s="336"/>
      <c r="O50" s="317"/>
      <c r="P50" s="317"/>
      <c r="Q50" s="318"/>
      <c r="R50" s="336"/>
      <c r="S50" s="318"/>
      <c r="T50" s="336"/>
      <c r="U50" s="318"/>
      <c r="V50" s="336"/>
      <c r="W50" s="317"/>
      <c r="X50" s="318"/>
      <c r="Y50" s="336"/>
      <c r="Z50" s="317"/>
      <c r="AA50" s="318"/>
      <c r="AB50" s="417"/>
      <c r="AC50" s="348"/>
      <c r="AD50" s="316"/>
      <c r="AE50" s="317"/>
      <c r="AF50" s="317"/>
      <c r="AG50" s="318"/>
      <c r="AH50" s="336"/>
      <c r="AI50" s="317"/>
      <c r="AJ50" s="317"/>
      <c r="AK50" s="317"/>
      <c r="AL50" s="317"/>
      <c r="AM50" s="318"/>
      <c r="AN50" s="336"/>
      <c r="AO50" s="317"/>
      <c r="AP50" s="318"/>
      <c r="AQ50" s="336"/>
      <c r="AR50" s="317"/>
      <c r="AS50" s="317"/>
      <c r="AT50" s="318"/>
      <c r="AU50" s="334"/>
      <c r="AV50" s="311"/>
      <c r="AW50" s="311"/>
      <c r="AX50" s="311"/>
      <c r="AY50" s="311"/>
      <c r="AZ50" s="346"/>
      <c r="BA50" s="119">
        <f t="shared" si="13"/>
        <v>0</v>
      </c>
      <c r="BB50" s="502" t="str">
        <f t="shared" si="14"/>
        <v>C</v>
      </c>
      <c r="BC50" s="120">
        <f t="shared" si="15"/>
        <v>0</v>
      </c>
      <c r="BD50" s="505" t="str">
        <f t="shared" si="16"/>
        <v>C</v>
      </c>
      <c r="BE50" s="119">
        <f t="shared" si="17"/>
        <v>0</v>
      </c>
      <c r="BF50" s="120">
        <f t="shared" si="18"/>
        <v>0</v>
      </c>
      <c r="BG50" s="120">
        <f t="shared" si="19"/>
        <v>0</v>
      </c>
      <c r="BH50" s="387">
        <f t="shared" si="20"/>
        <v>0</v>
      </c>
      <c r="BI50" s="122">
        <f t="shared" si="21"/>
        <v>0</v>
      </c>
      <c r="BJ50" s="123">
        <f t="shared" si="22"/>
        <v>18.044920877998976</v>
      </c>
      <c r="BK50" s="432"/>
      <c r="BL50" s="256"/>
      <c r="BM50" s="114">
        <f t="shared" si="0"/>
        <v>0</v>
      </c>
      <c r="BN50" s="115">
        <f t="shared" si="1"/>
        <v>0</v>
      </c>
      <c r="BO50" s="124">
        <f t="shared" si="23"/>
        <v>0</v>
      </c>
      <c r="BP50" s="125" t="str">
        <f t="shared" si="24"/>
        <v>C</v>
      </c>
      <c r="BQ50" s="126">
        <f t="shared" si="25"/>
        <v>0</v>
      </c>
      <c r="BR50" s="117" t="str">
        <f t="shared" si="26"/>
        <v>C</v>
      </c>
      <c r="BS50" s="124">
        <f t="shared" si="27"/>
        <v>0</v>
      </c>
      <c r="BT50" s="126">
        <f t="shared" si="54"/>
        <v>0</v>
      </c>
      <c r="BU50" s="126">
        <f t="shared" si="54"/>
        <v>0</v>
      </c>
      <c r="BV50" s="127">
        <f t="shared" si="54"/>
        <v>0</v>
      </c>
      <c r="BW50" s="292">
        <f t="shared" si="28"/>
        <v>0</v>
      </c>
      <c r="BX50" s="295">
        <f t="shared" si="29"/>
        <v>0</v>
      </c>
      <c r="BY50" s="292">
        <f t="shared" si="30"/>
        <v>0</v>
      </c>
      <c r="BZ50" s="293">
        <f t="shared" si="31"/>
        <v>0</v>
      </c>
      <c r="CA50" s="294">
        <f t="shared" si="32"/>
        <v>0</v>
      </c>
      <c r="CB50" s="293">
        <f t="shared" si="33"/>
        <v>0</v>
      </c>
      <c r="CC50" s="294">
        <f t="shared" si="34"/>
        <v>0</v>
      </c>
      <c r="CD50" s="293">
        <f t="shared" si="35"/>
        <v>0</v>
      </c>
      <c r="CE50" s="294">
        <f t="shared" si="36"/>
        <v>0</v>
      </c>
      <c r="CF50" s="293">
        <f t="shared" si="37"/>
        <v>0</v>
      </c>
      <c r="CG50" s="294">
        <f t="shared" si="38"/>
        <v>0</v>
      </c>
      <c r="CH50" s="293">
        <f t="shared" si="39"/>
        <v>0</v>
      </c>
      <c r="CI50" s="294">
        <f t="shared" si="40"/>
        <v>0</v>
      </c>
      <c r="CJ50" s="293">
        <f t="shared" si="41"/>
        <v>0</v>
      </c>
      <c r="CK50" s="294">
        <f t="shared" si="42"/>
        <v>0</v>
      </c>
      <c r="CL50" s="295">
        <f t="shared" si="43"/>
        <v>0</v>
      </c>
      <c r="CM50" s="292">
        <f t="shared" si="44"/>
        <v>0</v>
      </c>
      <c r="CN50" s="293">
        <f t="shared" si="45"/>
        <v>0</v>
      </c>
      <c r="CO50" s="296">
        <f t="shared" si="46"/>
        <v>0</v>
      </c>
      <c r="CP50" s="293">
        <f t="shared" si="47"/>
        <v>0</v>
      </c>
      <c r="CQ50" s="296">
        <f t="shared" si="48"/>
        <v>0</v>
      </c>
      <c r="CR50" s="293">
        <f t="shared" si="49"/>
        <v>0</v>
      </c>
      <c r="CS50" s="294">
        <f t="shared" si="50"/>
        <v>0</v>
      </c>
      <c r="CT50" s="293">
        <f t="shared" si="51"/>
        <v>0</v>
      </c>
      <c r="CU50" s="294">
        <f t="shared" si="52"/>
        <v>0</v>
      </c>
      <c r="CV50" s="297">
        <f t="shared" si="53"/>
        <v>0</v>
      </c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479">
        <v>28</v>
      </c>
      <c r="DI50" s="478">
        <f t="shared" si="10"/>
        <v>0</v>
      </c>
      <c r="DJ50" s="282">
        <f t="shared" si="3"/>
        <v>0</v>
      </c>
      <c r="DK50" s="106">
        <f t="shared" si="4"/>
        <v>0</v>
      </c>
      <c r="DL50" s="389">
        <f t="shared" si="5"/>
        <v>18.044920877998976</v>
      </c>
      <c r="DM50" s="166"/>
      <c r="DN50" s="167"/>
      <c r="DO50" s="166"/>
      <c r="DP50" s="166"/>
      <c r="DQ50" s="166"/>
      <c r="DR50" s="166"/>
      <c r="DS50" s="166"/>
      <c r="EA50" s="130">
        <f t="shared" si="6"/>
        <v>0</v>
      </c>
      <c r="EB50" s="131">
        <f t="shared" si="7"/>
        <v>0</v>
      </c>
      <c r="EC50" s="110">
        <f t="shared" si="8"/>
        <v>0</v>
      </c>
      <c r="ED50" s="111" t="e">
        <f t="shared" si="9"/>
        <v>#DIV/0!</v>
      </c>
      <c r="EE50" s="112" t="e">
        <f t="shared" si="11"/>
        <v>#DIV/0!</v>
      </c>
    </row>
    <row r="51" spans="1:135" ht="13.2" customHeight="1" x14ac:dyDescent="0.2">
      <c r="A51" s="69"/>
      <c r="B51" s="163"/>
      <c r="C51" s="164"/>
      <c r="D51" s="21" t="str">
        <f t="shared" si="12"/>
        <v>C</v>
      </c>
      <c r="E51" s="319"/>
      <c r="F51" s="320"/>
      <c r="G51" s="320"/>
      <c r="H51" s="366"/>
      <c r="I51" s="366"/>
      <c r="J51" s="319"/>
      <c r="K51" s="320"/>
      <c r="L51" s="320"/>
      <c r="M51" s="366"/>
      <c r="N51" s="337"/>
      <c r="O51" s="320"/>
      <c r="P51" s="320"/>
      <c r="Q51" s="321"/>
      <c r="R51" s="337"/>
      <c r="S51" s="321"/>
      <c r="T51" s="337"/>
      <c r="U51" s="321"/>
      <c r="V51" s="337"/>
      <c r="W51" s="320"/>
      <c r="X51" s="321"/>
      <c r="Y51" s="337"/>
      <c r="Z51" s="320"/>
      <c r="AA51" s="321"/>
      <c r="AB51" s="418"/>
      <c r="AC51" s="349"/>
      <c r="AD51" s="319"/>
      <c r="AE51" s="320"/>
      <c r="AF51" s="320"/>
      <c r="AG51" s="321"/>
      <c r="AH51" s="337"/>
      <c r="AI51" s="320"/>
      <c r="AJ51" s="320"/>
      <c r="AK51" s="320"/>
      <c r="AL51" s="320"/>
      <c r="AM51" s="321"/>
      <c r="AN51" s="337"/>
      <c r="AO51" s="320"/>
      <c r="AP51" s="321"/>
      <c r="AQ51" s="337"/>
      <c r="AR51" s="320"/>
      <c r="AS51" s="320"/>
      <c r="AT51" s="321"/>
      <c r="AU51" s="335"/>
      <c r="AV51" s="314"/>
      <c r="AW51" s="314"/>
      <c r="AX51" s="314"/>
      <c r="AY51" s="314"/>
      <c r="AZ51" s="347"/>
      <c r="BA51" s="136">
        <f t="shared" si="13"/>
        <v>0</v>
      </c>
      <c r="BB51" s="503" t="str">
        <f t="shared" si="14"/>
        <v>C</v>
      </c>
      <c r="BC51" s="137">
        <f t="shared" si="15"/>
        <v>0</v>
      </c>
      <c r="BD51" s="506" t="str">
        <f t="shared" si="16"/>
        <v>C</v>
      </c>
      <c r="BE51" s="136">
        <f t="shared" si="17"/>
        <v>0</v>
      </c>
      <c r="BF51" s="499">
        <f t="shared" si="18"/>
        <v>0</v>
      </c>
      <c r="BG51" s="137">
        <f t="shared" si="19"/>
        <v>0</v>
      </c>
      <c r="BH51" s="388">
        <f t="shared" si="20"/>
        <v>0</v>
      </c>
      <c r="BI51" s="139">
        <f t="shared" si="21"/>
        <v>0</v>
      </c>
      <c r="BJ51" s="140">
        <f t="shared" si="22"/>
        <v>18.044920877998976</v>
      </c>
      <c r="BK51" s="432"/>
      <c r="BL51" s="256"/>
      <c r="BM51" s="55">
        <f t="shared" si="0"/>
        <v>0</v>
      </c>
      <c r="BN51" s="132">
        <f t="shared" si="1"/>
        <v>0</v>
      </c>
      <c r="BO51" s="141">
        <f t="shared" si="23"/>
        <v>0</v>
      </c>
      <c r="BP51" s="142" t="str">
        <f t="shared" si="24"/>
        <v>C</v>
      </c>
      <c r="BQ51" s="143">
        <f t="shared" si="25"/>
        <v>0</v>
      </c>
      <c r="BR51" s="134" t="str">
        <f t="shared" si="26"/>
        <v>C</v>
      </c>
      <c r="BS51" s="141">
        <f t="shared" si="27"/>
        <v>0</v>
      </c>
      <c r="BT51" s="143">
        <f t="shared" si="54"/>
        <v>0</v>
      </c>
      <c r="BU51" s="143">
        <f t="shared" si="54"/>
        <v>0</v>
      </c>
      <c r="BV51" s="144">
        <f t="shared" si="54"/>
        <v>0</v>
      </c>
      <c r="BW51" s="100">
        <f t="shared" si="28"/>
        <v>0</v>
      </c>
      <c r="BX51" s="257">
        <f t="shared" si="29"/>
        <v>0</v>
      </c>
      <c r="BY51" s="100">
        <f t="shared" si="30"/>
        <v>0</v>
      </c>
      <c r="BZ51" s="101">
        <f t="shared" si="31"/>
        <v>0</v>
      </c>
      <c r="CA51" s="102">
        <f t="shared" si="32"/>
        <v>0</v>
      </c>
      <c r="CB51" s="101">
        <f t="shared" si="33"/>
        <v>0</v>
      </c>
      <c r="CC51" s="102">
        <f t="shared" si="34"/>
        <v>0</v>
      </c>
      <c r="CD51" s="101">
        <f t="shared" si="35"/>
        <v>0</v>
      </c>
      <c r="CE51" s="102">
        <f t="shared" si="36"/>
        <v>0</v>
      </c>
      <c r="CF51" s="101">
        <f t="shared" si="37"/>
        <v>0</v>
      </c>
      <c r="CG51" s="102">
        <f t="shared" si="38"/>
        <v>0</v>
      </c>
      <c r="CH51" s="101">
        <f t="shared" si="39"/>
        <v>0</v>
      </c>
      <c r="CI51" s="102">
        <f t="shared" si="40"/>
        <v>0</v>
      </c>
      <c r="CJ51" s="101">
        <f t="shared" si="41"/>
        <v>0</v>
      </c>
      <c r="CK51" s="102">
        <f t="shared" si="42"/>
        <v>0</v>
      </c>
      <c r="CL51" s="257">
        <f t="shared" si="43"/>
        <v>0</v>
      </c>
      <c r="CM51" s="100">
        <f t="shared" si="44"/>
        <v>0</v>
      </c>
      <c r="CN51" s="101">
        <f t="shared" si="45"/>
        <v>0</v>
      </c>
      <c r="CO51" s="103">
        <f t="shared" si="46"/>
        <v>0</v>
      </c>
      <c r="CP51" s="101">
        <f t="shared" si="47"/>
        <v>0</v>
      </c>
      <c r="CQ51" s="103">
        <f t="shared" si="48"/>
        <v>0</v>
      </c>
      <c r="CR51" s="101">
        <f t="shared" si="49"/>
        <v>0</v>
      </c>
      <c r="CS51" s="102">
        <f t="shared" si="50"/>
        <v>0</v>
      </c>
      <c r="CT51" s="101">
        <f t="shared" si="51"/>
        <v>0</v>
      </c>
      <c r="CU51" s="102">
        <f t="shared" si="52"/>
        <v>0</v>
      </c>
      <c r="CV51" s="104">
        <f t="shared" si="53"/>
        <v>0</v>
      </c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479">
        <v>29</v>
      </c>
      <c r="DI51" s="478">
        <f t="shared" si="10"/>
        <v>0</v>
      </c>
      <c r="DJ51" s="282">
        <f t="shared" si="3"/>
        <v>0</v>
      </c>
      <c r="DK51" s="106">
        <f t="shared" si="4"/>
        <v>0</v>
      </c>
      <c r="DL51" s="389">
        <f t="shared" si="5"/>
        <v>18.044920877998976</v>
      </c>
      <c r="DM51" s="166"/>
      <c r="DN51" s="153"/>
      <c r="DO51" s="166"/>
      <c r="DP51" s="166"/>
      <c r="DQ51" s="166"/>
      <c r="DR51" s="166"/>
      <c r="DS51" s="166"/>
      <c r="EA51" s="130">
        <f t="shared" si="6"/>
        <v>0</v>
      </c>
      <c r="EB51" s="131">
        <f t="shared" si="7"/>
        <v>0</v>
      </c>
      <c r="EC51" s="110">
        <f t="shared" si="8"/>
        <v>0</v>
      </c>
      <c r="ED51" s="111" t="e">
        <f t="shared" si="9"/>
        <v>#DIV/0!</v>
      </c>
      <c r="EE51" s="112" t="e">
        <f t="shared" si="11"/>
        <v>#DIV/0!</v>
      </c>
    </row>
    <row r="52" spans="1:135" ht="13.2" customHeight="1" x14ac:dyDescent="0.2">
      <c r="A52" s="159"/>
      <c r="B52" s="160"/>
      <c r="C52" s="161"/>
      <c r="D52" s="500" t="str">
        <f t="shared" si="12"/>
        <v>C</v>
      </c>
      <c r="E52" s="316"/>
      <c r="F52" s="317"/>
      <c r="G52" s="317"/>
      <c r="H52" s="365"/>
      <c r="I52" s="365"/>
      <c r="J52" s="316"/>
      <c r="K52" s="317"/>
      <c r="L52" s="317"/>
      <c r="M52" s="365"/>
      <c r="N52" s="336"/>
      <c r="O52" s="317"/>
      <c r="P52" s="317"/>
      <c r="Q52" s="318"/>
      <c r="R52" s="336"/>
      <c r="S52" s="318"/>
      <c r="T52" s="336"/>
      <c r="U52" s="318"/>
      <c r="V52" s="336"/>
      <c r="W52" s="317"/>
      <c r="X52" s="318"/>
      <c r="Y52" s="336"/>
      <c r="Z52" s="317"/>
      <c r="AA52" s="318"/>
      <c r="AB52" s="417"/>
      <c r="AC52" s="348"/>
      <c r="AD52" s="316"/>
      <c r="AE52" s="317"/>
      <c r="AF52" s="317"/>
      <c r="AG52" s="318"/>
      <c r="AH52" s="336"/>
      <c r="AI52" s="317"/>
      <c r="AJ52" s="317"/>
      <c r="AK52" s="317"/>
      <c r="AL52" s="317"/>
      <c r="AM52" s="318"/>
      <c r="AN52" s="336"/>
      <c r="AO52" s="317"/>
      <c r="AP52" s="318"/>
      <c r="AQ52" s="336"/>
      <c r="AR52" s="317"/>
      <c r="AS52" s="317"/>
      <c r="AT52" s="318"/>
      <c r="AU52" s="334"/>
      <c r="AV52" s="311"/>
      <c r="AW52" s="311"/>
      <c r="AX52" s="311"/>
      <c r="AY52" s="311"/>
      <c r="AZ52" s="346"/>
      <c r="BA52" s="119">
        <f t="shared" si="13"/>
        <v>0</v>
      </c>
      <c r="BB52" s="502" t="str">
        <f t="shared" si="14"/>
        <v>C</v>
      </c>
      <c r="BC52" s="120">
        <f t="shared" si="15"/>
        <v>0</v>
      </c>
      <c r="BD52" s="505" t="str">
        <f t="shared" si="16"/>
        <v>C</v>
      </c>
      <c r="BE52" s="119">
        <f t="shared" si="17"/>
        <v>0</v>
      </c>
      <c r="BF52" s="120">
        <f t="shared" si="18"/>
        <v>0</v>
      </c>
      <c r="BG52" s="120">
        <f t="shared" si="19"/>
        <v>0</v>
      </c>
      <c r="BH52" s="387">
        <f t="shared" si="20"/>
        <v>0</v>
      </c>
      <c r="BI52" s="122">
        <f t="shared" si="21"/>
        <v>0</v>
      </c>
      <c r="BJ52" s="123">
        <f t="shared" si="22"/>
        <v>18.044920877998976</v>
      </c>
      <c r="BK52" s="432"/>
      <c r="BL52" s="256"/>
      <c r="BM52" s="114">
        <f t="shared" si="0"/>
        <v>0</v>
      </c>
      <c r="BN52" s="115">
        <f t="shared" si="1"/>
        <v>0</v>
      </c>
      <c r="BO52" s="124">
        <f t="shared" si="23"/>
        <v>0</v>
      </c>
      <c r="BP52" s="125" t="str">
        <f t="shared" si="24"/>
        <v>C</v>
      </c>
      <c r="BQ52" s="126">
        <f t="shared" si="25"/>
        <v>0</v>
      </c>
      <c r="BR52" s="117" t="str">
        <f t="shared" si="26"/>
        <v>C</v>
      </c>
      <c r="BS52" s="124">
        <f t="shared" si="27"/>
        <v>0</v>
      </c>
      <c r="BT52" s="126">
        <f t="shared" si="54"/>
        <v>0</v>
      </c>
      <c r="BU52" s="126">
        <f t="shared" si="54"/>
        <v>0</v>
      </c>
      <c r="BV52" s="127">
        <f t="shared" si="54"/>
        <v>0</v>
      </c>
      <c r="BW52" s="292">
        <f t="shared" si="28"/>
        <v>0</v>
      </c>
      <c r="BX52" s="295">
        <f t="shared" si="29"/>
        <v>0</v>
      </c>
      <c r="BY52" s="292">
        <f t="shared" si="30"/>
        <v>0</v>
      </c>
      <c r="BZ52" s="293">
        <f t="shared" si="31"/>
        <v>0</v>
      </c>
      <c r="CA52" s="294">
        <f t="shared" si="32"/>
        <v>0</v>
      </c>
      <c r="CB52" s="293">
        <f t="shared" si="33"/>
        <v>0</v>
      </c>
      <c r="CC52" s="294">
        <f t="shared" si="34"/>
        <v>0</v>
      </c>
      <c r="CD52" s="293">
        <f t="shared" si="35"/>
        <v>0</v>
      </c>
      <c r="CE52" s="294">
        <f t="shared" si="36"/>
        <v>0</v>
      </c>
      <c r="CF52" s="293">
        <f t="shared" si="37"/>
        <v>0</v>
      </c>
      <c r="CG52" s="294">
        <f t="shared" si="38"/>
        <v>0</v>
      </c>
      <c r="CH52" s="293">
        <f t="shared" si="39"/>
        <v>0</v>
      </c>
      <c r="CI52" s="294">
        <f t="shared" si="40"/>
        <v>0</v>
      </c>
      <c r="CJ52" s="293">
        <f t="shared" si="41"/>
        <v>0</v>
      </c>
      <c r="CK52" s="294">
        <f t="shared" si="42"/>
        <v>0</v>
      </c>
      <c r="CL52" s="295">
        <f t="shared" si="43"/>
        <v>0</v>
      </c>
      <c r="CM52" s="292">
        <f t="shared" si="44"/>
        <v>0</v>
      </c>
      <c r="CN52" s="293">
        <f t="shared" si="45"/>
        <v>0</v>
      </c>
      <c r="CO52" s="296">
        <f t="shared" si="46"/>
        <v>0</v>
      </c>
      <c r="CP52" s="293">
        <f t="shared" si="47"/>
        <v>0</v>
      </c>
      <c r="CQ52" s="296">
        <f t="shared" si="48"/>
        <v>0</v>
      </c>
      <c r="CR52" s="293">
        <f t="shared" si="49"/>
        <v>0</v>
      </c>
      <c r="CS52" s="294">
        <f t="shared" si="50"/>
        <v>0</v>
      </c>
      <c r="CT52" s="293">
        <f t="shared" si="51"/>
        <v>0</v>
      </c>
      <c r="CU52" s="294">
        <f t="shared" si="52"/>
        <v>0</v>
      </c>
      <c r="CV52" s="297">
        <f t="shared" si="53"/>
        <v>0</v>
      </c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479">
        <v>30</v>
      </c>
      <c r="DI52" s="478">
        <f t="shared" si="10"/>
        <v>0</v>
      </c>
      <c r="DJ52" s="282">
        <f t="shared" si="3"/>
        <v>0</v>
      </c>
      <c r="DK52" s="106">
        <f t="shared" si="4"/>
        <v>0</v>
      </c>
      <c r="DL52" s="389">
        <f t="shared" si="5"/>
        <v>18.044920877998976</v>
      </c>
      <c r="DM52" s="166"/>
      <c r="DN52" s="169"/>
      <c r="DO52" s="169"/>
      <c r="DP52" s="170"/>
      <c r="DQ52" s="151"/>
      <c r="DR52" s="151"/>
      <c r="DS52" s="151"/>
      <c r="DT52" s="151"/>
      <c r="DU52" s="148"/>
      <c r="DV52" s="151"/>
      <c r="DW52" s="151"/>
      <c r="DX52" s="151"/>
      <c r="DY52" s="151"/>
      <c r="EA52" s="130">
        <f t="shared" si="6"/>
        <v>0</v>
      </c>
      <c r="EB52" s="131">
        <f t="shared" si="7"/>
        <v>0</v>
      </c>
      <c r="EC52" s="110">
        <f t="shared" si="8"/>
        <v>0</v>
      </c>
      <c r="ED52" s="111" t="e">
        <f t="shared" si="9"/>
        <v>#DIV/0!</v>
      </c>
      <c r="EE52" s="112" t="e">
        <f t="shared" si="11"/>
        <v>#DIV/0!</v>
      </c>
    </row>
    <row r="53" spans="1:135" ht="13.2" customHeight="1" x14ac:dyDescent="0.2">
      <c r="A53" s="69"/>
      <c r="B53" s="163"/>
      <c r="C53" s="164"/>
      <c r="D53" s="21" t="str">
        <f t="shared" si="12"/>
        <v>C</v>
      </c>
      <c r="E53" s="319"/>
      <c r="F53" s="320"/>
      <c r="G53" s="320"/>
      <c r="H53" s="366"/>
      <c r="I53" s="366"/>
      <c r="J53" s="319"/>
      <c r="K53" s="320"/>
      <c r="L53" s="320"/>
      <c r="M53" s="366"/>
      <c r="N53" s="337"/>
      <c r="O53" s="320"/>
      <c r="P53" s="320"/>
      <c r="Q53" s="321"/>
      <c r="R53" s="337"/>
      <c r="S53" s="321"/>
      <c r="T53" s="337"/>
      <c r="U53" s="321"/>
      <c r="V53" s="337"/>
      <c r="W53" s="320"/>
      <c r="X53" s="321"/>
      <c r="Y53" s="337"/>
      <c r="Z53" s="320"/>
      <c r="AA53" s="321"/>
      <c r="AB53" s="418"/>
      <c r="AC53" s="349"/>
      <c r="AD53" s="319"/>
      <c r="AE53" s="320"/>
      <c r="AF53" s="320"/>
      <c r="AG53" s="321"/>
      <c r="AH53" s="337"/>
      <c r="AI53" s="320"/>
      <c r="AJ53" s="320"/>
      <c r="AK53" s="320"/>
      <c r="AL53" s="320"/>
      <c r="AM53" s="321"/>
      <c r="AN53" s="337"/>
      <c r="AO53" s="320"/>
      <c r="AP53" s="321"/>
      <c r="AQ53" s="337"/>
      <c r="AR53" s="320"/>
      <c r="AS53" s="320"/>
      <c r="AT53" s="321"/>
      <c r="AU53" s="335"/>
      <c r="AV53" s="314"/>
      <c r="AW53" s="314"/>
      <c r="AX53" s="314"/>
      <c r="AY53" s="314"/>
      <c r="AZ53" s="347"/>
      <c r="BA53" s="136">
        <f t="shared" si="13"/>
        <v>0</v>
      </c>
      <c r="BB53" s="503" t="str">
        <f t="shared" si="14"/>
        <v>C</v>
      </c>
      <c r="BC53" s="137">
        <f t="shared" si="15"/>
        <v>0</v>
      </c>
      <c r="BD53" s="506" t="str">
        <f t="shared" si="16"/>
        <v>C</v>
      </c>
      <c r="BE53" s="136">
        <f t="shared" si="17"/>
        <v>0</v>
      </c>
      <c r="BF53" s="499">
        <f t="shared" si="18"/>
        <v>0</v>
      </c>
      <c r="BG53" s="137">
        <f t="shared" si="19"/>
        <v>0</v>
      </c>
      <c r="BH53" s="388">
        <f t="shared" si="20"/>
        <v>0</v>
      </c>
      <c r="BI53" s="139">
        <f t="shared" si="21"/>
        <v>0</v>
      </c>
      <c r="BJ53" s="140">
        <f t="shared" si="22"/>
        <v>18.044920877998976</v>
      </c>
      <c r="BK53" s="432"/>
      <c r="BL53" s="256"/>
      <c r="BM53" s="55">
        <f t="shared" si="0"/>
        <v>0</v>
      </c>
      <c r="BN53" s="132">
        <f t="shared" si="1"/>
        <v>0</v>
      </c>
      <c r="BO53" s="141">
        <f t="shared" si="23"/>
        <v>0</v>
      </c>
      <c r="BP53" s="142" t="str">
        <f t="shared" si="24"/>
        <v>C</v>
      </c>
      <c r="BQ53" s="143">
        <f t="shared" si="25"/>
        <v>0</v>
      </c>
      <c r="BR53" s="134" t="str">
        <f t="shared" si="26"/>
        <v>C</v>
      </c>
      <c r="BS53" s="141">
        <f t="shared" si="27"/>
        <v>0</v>
      </c>
      <c r="BT53" s="143">
        <f t="shared" si="54"/>
        <v>0</v>
      </c>
      <c r="BU53" s="143">
        <f t="shared" si="54"/>
        <v>0</v>
      </c>
      <c r="BV53" s="144">
        <f t="shared" si="54"/>
        <v>0</v>
      </c>
      <c r="BW53" s="100">
        <f t="shared" si="28"/>
        <v>0</v>
      </c>
      <c r="BX53" s="257">
        <f t="shared" si="29"/>
        <v>0</v>
      </c>
      <c r="BY53" s="100">
        <f t="shared" si="30"/>
        <v>0</v>
      </c>
      <c r="BZ53" s="101">
        <f t="shared" si="31"/>
        <v>0</v>
      </c>
      <c r="CA53" s="102">
        <f t="shared" si="32"/>
        <v>0</v>
      </c>
      <c r="CB53" s="101">
        <f t="shared" si="33"/>
        <v>0</v>
      </c>
      <c r="CC53" s="102">
        <f t="shared" si="34"/>
        <v>0</v>
      </c>
      <c r="CD53" s="101">
        <f t="shared" si="35"/>
        <v>0</v>
      </c>
      <c r="CE53" s="102">
        <f t="shared" si="36"/>
        <v>0</v>
      </c>
      <c r="CF53" s="101">
        <f t="shared" si="37"/>
        <v>0</v>
      </c>
      <c r="CG53" s="102">
        <f t="shared" si="38"/>
        <v>0</v>
      </c>
      <c r="CH53" s="101">
        <f t="shared" si="39"/>
        <v>0</v>
      </c>
      <c r="CI53" s="102">
        <f t="shared" si="40"/>
        <v>0</v>
      </c>
      <c r="CJ53" s="101">
        <f t="shared" si="41"/>
        <v>0</v>
      </c>
      <c r="CK53" s="102">
        <f t="shared" si="42"/>
        <v>0</v>
      </c>
      <c r="CL53" s="257">
        <f t="shared" si="43"/>
        <v>0</v>
      </c>
      <c r="CM53" s="100">
        <f t="shared" si="44"/>
        <v>0</v>
      </c>
      <c r="CN53" s="101">
        <f t="shared" si="45"/>
        <v>0</v>
      </c>
      <c r="CO53" s="103">
        <f t="shared" si="46"/>
        <v>0</v>
      </c>
      <c r="CP53" s="101">
        <f t="shared" si="47"/>
        <v>0</v>
      </c>
      <c r="CQ53" s="103">
        <f t="shared" si="48"/>
        <v>0</v>
      </c>
      <c r="CR53" s="101">
        <f t="shared" si="49"/>
        <v>0</v>
      </c>
      <c r="CS53" s="102">
        <f t="shared" si="50"/>
        <v>0</v>
      </c>
      <c r="CT53" s="101">
        <f t="shared" si="51"/>
        <v>0</v>
      </c>
      <c r="CU53" s="102">
        <f t="shared" si="52"/>
        <v>0</v>
      </c>
      <c r="CV53" s="104">
        <f t="shared" si="53"/>
        <v>0</v>
      </c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479">
        <v>31</v>
      </c>
      <c r="DI53" s="478">
        <f t="shared" si="10"/>
        <v>0</v>
      </c>
      <c r="DJ53" s="282">
        <f t="shared" si="3"/>
        <v>0</v>
      </c>
      <c r="DK53" s="106">
        <f t="shared" si="4"/>
        <v>0</v>
      </c>
      <c r="DL53" s="389">
        <f t="shared" si="5"/>
        <v>18.044920877998976</v>
      </c>
      <c r="DM53" s="166"/>
      <c r="DN53" s="171"/>
      <c r="DO53" s="171"/>
      <c r="DP53" s="151"/>
      <c r="DQ53" s="172"/>
      <c r="DR53" s="172"/>
      <c r="DS53" s="172"/>
      <c r="DT53" s="172"/>
      <c r="DU53" s="173"/>
      <c r="DV53" s="154"/>
      <c r="DW53" s="154"/>
      <c r="DX53" s="154"/>
      <c r="DY53" s="154"/>
      <c r="EA53" s="130">
        <f t="shared" si="6"/>
        <v>0</v>
      </c>
      <c r="EB53" s="131">
        <f t="shared" si="7"/>
        <v>0</v>
      </c>
      <c r="EC53" s="110">
        <f t="shared" si="8"/>
        <v>0</v>
      </c>
      <c r="ED53" s="111" t="e">
        <f t="shared" si="9"/>
        <v>#DIV/0!</v>
      </c>
      <c r="EE53" s="112" t="e">
        <f t="shared" si="11"/>
        <v>#DIV/0!</v>
      </c>
    </row>
    <row r="54" spans="1:135" ht="13.2" customHeight="1" x14ac:dyDescent="0.2">
      <c r="A54" s="159"/>
      <c r="B54" s="160"/>
      <c r="C54" s="161"/>
      <c r="D54" s="500" t="str">
        <f t="shared" si="12"/>
        <v>C</v>
      </c>
      <c r="E54" s="316"/>
      <c r="F54" s="317"/>
      <c r="G54" s="317"/>
      <c r="H54" s="365"/>
      <c r="I54" s="365"/>
      <c r="J54" s="316"/>
      <c r="K54" s="317"/>
      <c r="L54" s="317"/>
      <c r="M54" s="365"/>
      <c r="N54" s="336"/>
      <c r="O54" s="317"/>
      <c r="P54" s="317"/>
      <c r="Q54" s="318"/>
      <c r="R54" s="336"/>
      <c r="S54" s="318"/>
      <c r="T54" s="336"/>
      <c r="U54" s="318"/>
      <c r="V54" s="336"/>
      <c r="W54" s="317"/>
      <c r="X54" s="318"/>
      <c r="Y54" s="336"/>
      <c r="Z54" s="317"/>
      <c r="AA54" s="318"/>
      <c r="AB54" s="417"/>
      <c r="AC54" s="348"/>
      <c r="AD54" s="316"/>
      <c r="AE54" s="317"/>
      <c r="AF54" s="317"/>
      <c r="AG54" s="318"/>
      <c r="AH54" s="336"/>
      <c r="AI54" s="317"/>
      <c r="AJ54" s="317"/>
      <c r="AK54" s="317"/>
      <c r="AL54" s="317"/>
      <c r="AM54" s="318"/>
      <c r="AN54" s="336"/>
      <c r="AO54" s="317"/>
      <c r="AP54" s="318"/>
      <c r="AQ54" s="336"/>
      <c r="AR54" s="317"/>
      <c r="AS54" s="317"/>
      <c r="AT54" s="318"/>
      <c r="AU54" s="334"/>
      <c r="AV54" s="311"/>
      <c r="AW54" s="311"/>
      <c r="AX54" s="311"/>
      <c r="AY54" s="311"/>
      <c r="AZ54" s="346"/>
      <c r="BA54" s="119">
        <f t="shared" si="13"/>
        <v>0</v>
      </c>
      <c r="BB54" s="502" t="str">
        <f t="shared" si="14"/>
        <v>C</v>
      </c>
      <c r="BC54" s="120">
        <f t="shared" si="15"/>
        <v>0</v>
      </c>
      <c r="BD54" s="505" t="str">
        <f t="shared" si="16"/>
        <v>C</v>
      </c>
      <c r="BE54" s="119">
        <f t="shared" si="17"/>
        <v>0</v>
      </c>
      <c r="BF54" s="120">
        <f t="shared" si="18"/>
        <v>0</v>
      </c>
      <c r="BG54" s="120">
        <f t="shared" si="19"/>
        <v>0</v>
      </c>
      <c r="BH54" s="387">
        <f t="shared" si="20"/>
        <v>0</v>
      </c>
      <c r="BI54" s="122">
        <f t="shared" si="21"/>
        <v>0</v>
      </c>
      <c r="BJ54" s="123">
        <f t="shared" si="22"/>
        <v>18.044920877998976</v>
      </c>
      <c r="BK54" s="432"/>
      <c r="BL54" s="256"/>
      <c r="BM54" s="114">
        <f t="shared" si="0"/>
        <v>0</v>
      </c>
      <c r="BN54" s="115">
        <f t="shared" si="1"/>
        <v>0</v>
      </c>
      <c r="BO54" s="124">
        <f t="shared" si="23"/>
        <v>0</v>
      </c>
      <c r="BP54" s="125" t="str">
        <f t="shared" si="24"/>
        <v>C</v>
      </c>
      <c r="BQ54" s="126">
        <f t="shared" si="25"/>
        <v>0</v>
      </c>
      <c r="BR54" s="117" t="str">
        <f t="shared" si="26"/>
        <v>C</v>
      </c>
      <c r="BS54" s="124">
        <f t="shared" si="27"/>
        <v>0</v>
      </c>
      <c r="BT54" s="126">
        <f t="shared" si="54"/>
        <v>0</v>
      </c>
      <c r="BU54" s="126">
        <f t="shared" si="54"/>
        <v>0</v>
      </c>
      <c r="BV54" s="127">
        <f t="shared" si="54"/>
        <v>0</v>
      </c>
      <c r="BW54" s="292">
        <f t="shared" si="28"/>
        <v>0</v>
      </c>
      <c r="BX54" s="295">
        <f t="shared" si="29"/>
        <v>0</v>
      </c>
      <c r="BY54" s="292">
        <f t="shared" si="30"/>
        <v>0</v>
      </c>
      <c r="BZ54" s="293">
        <f t="shared" si="31"/>
        <v>0</v>
      </c>
      <c r="CA54" s="294">
        <f t="shared" si="32"/>
        <v>0</v>
      </c>
      <c r="CB54" s="293">
        <f t="shared" si="33"/>
        <v>0</v>
      </c>
      <c r="CC54" s="294">
        <f t="shared" si="34"/>
        <v>0</v>
      </c>
      <c r="CD54" s="293">
        <f t="shared" si="35"/>
        <v>0</v>
      </c>
      <c r="CE54" s="294">
        <f t="shared" si="36"/>
        <v>0</v>
      </c>
      <c r="CF54" s="293">
        <f t="shared" si="37"/>
        <v>0</v>
      </c>
      <c r="CG54" s="294">
        <f t="shared" si="38"/>
        <v>0</v>
      </c>
      <c r="CH54" s="293">
        <f t="shared" si="39"/>
        <v>0</v>
      </c>
      <c r="CI54" s="294">
        <f t="shared" si="40"/>
        <v>0</v>
      </c>
      <c r="CJ54" s="293">
        <f t="shared" si="41"/>
        <v>0</v>
      </c>
      <c r="CK54" s="294">
        <f t="shared" si="42"/>
        <v>0</v>
      </c>
      <c r="CL54" s="295">
        <f t="shared" si="43"/>
        <v>0</v>
      </c>
      <c r="CM54" s="292">
        <f t="shared" si="44"/>
        <v>0</v>
      </c>
      <c r="CN54" s="293">
        <f t="shared" si="45"/>
        <v>0</v>
      </c>
      <c r="CO54" s="296">
        <f t="shared" si="46"/>
        <v>0</v>
      </c>
      <c r="CP54" s="293">
        <f t="shared" si="47"/>
        <v>0</v>
      </c>
      <c r="CQ54" s="296">
        <f t="shared" si="48"/>
        <v>0</v>
      </c>
      <c r="CR54" s="293">
        <f t="shared" si="49"/>
        <v>0</v>
      </c>
      <c r="CS54" s="294">
        <f t="shared" si="50"/>
        <v>0</v>
      </c>
      <c r="CT54" s="293">
        <f t="shared" si="51"/>
        <v>0</v>
      </c>
      <c r="CU54" s="294">
        <f t="shared" si="52"/>
        <v>0</v>
      </c>
      <c r="CV54" s="297">
        <f t="shared" si="53"/>
        <v>0</v>
      </c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479">
        <v>32</v>
      </c>
      <c r="DI54" s="478">
        <f t="shared" si="10"/>
        <v>0</v>
      </c>
      <c r="DJ54" s="282">
        <f t="shared" si="3"/>
        <v>0</v>
      </c>
      <c r="DK54" s="106">
        <f t="shared" si="4"/>
        <v>0</v>
      </c>
      <c r="DL54" s="389">
        <f t="shared" si="5"/>
        <v>18.044920877998976</v>
      </c>
      <c r="DM54" s="166"/>
      <c r="DN54" s="166"/>
      <c r="DO54" s="166"/>
      <c r="DP54" s="166"/>
      <c r="DQ54" s="166"/>
      <c r="DR54" s="166"/>
      <c r="DS54" s="166"/>
      <c r="EA54" s="130">
        <f t="shared" si="6"/>
        <v>0</v>
      </c>
      <c r="EB54" s="131">
        <f t="shared" si="7"/>
        <v>0</v>
      </c>
      <c r="EC54" s="110">
        <f t="shared" si="8"/>
        <v>0</v>
      </c>
      <c r="ED54" s="111" t="e">
        <f t="shared" si="9"/>
        <v>#DIV/0!</v>
      </c>
      <c r="EE54" s="112" t="e">
        <f t="shared" si="11"/>
        <v>#DIV/0!</v>
      </c>
    </row>
    <row r="55" spans="1:135" ht="13.2" customHeight="1" x14ac:dyDescent="0.2">
      <c r="A55" s="69"/>
      <c r="B55" s="163"/>
      <c r="C55" s="164"/>
      <c r="D55" s="21" t="str">
        <f t="shared" si="12"/>
        <v>C</v>
      </c>
      <c r="E55" s="319"/>
      <c r="F55" s="320"/>
      <c r="G55" s="320"/>
      <c r="H55" s="366"/>
      <c r="I55" s="366"/>
      <c r="J55" s="319"/>
      <c r="K55" s="320"/>
      <c r="L55" s="320"/>
      <c r="M55" s="366"/>
      <c r="N55" s="337"/>
      <c r="O55" s="320"/>
      <c r="P55" s="320"/>
      <c r="Q55" s="321"/>
      <c r="R55" s="337"/>
      <c r="S55" s="321"/>
      <c r="T55" s="337"/>
      <c r="U55" s="321"/>
      <c r="V55" s="337"/>
      <c r="W55" s="320"/>
      <c r="X55" s="321"/>
      <c r="Y55" s="337"/>
      <c r="Z55" s="320"/>
      <c r="AA55" s="321"/>
      <c r="AB55" s="418"/>
      <c r="AC55" s="349"/>
      <c r="AD55" s="319"/>
      <c r="AE55" s="320"/>
      <c r="AF55" s="320"/>
      <c r="AG55" s="321"/>
      <c r="AH55" s="337"/>
      <c r="AI55" s="320"/>
      <c r="AJ55" s="320"/>
      <c r="AK55" s="320"/>
      <c r="AL55" s="320"/>
      <c r="AM55" s="321"/>
      <c r="AN55" s="337"/>
      <c r="AO55" s="320"/>
      <c r="AP55" s="321"/>
      <c r="AQ55" s="337"/>
      <c r="AR55" s="320"/>
      <c r="AS55" s="320"/>
      <c r="AT55" s="321"/>
      <c r="AU55" s="335"/>
      <c r="AV55" s="314"/>
      <c r="AW55" s="314"/>
      <c r="AX55" s="314"/>
      <c r="AY55" s="314"/>
      <c r="AZ55" s="347"/>
      <c r="BA55" s="136">
        <f t="shared" si="13"/>
        <v>0</v>
      </c>
      <c r="BB55" s="503" t="str">
        <f t="shared" si="14"/>
        <v>C</v>
      </c>
      <c r="BC55" s="137">
        <f t="shared" si="15"/>
        <v>0</v>
      </c>
      <c r="BD55" s="506" t="str">
        <f t="shared" si="16"/>
        <v>C</v>
      </c>
      <c r="BE55" s="136">
        <f t="shared" si="17"/>
        <v>0</v>
      </c>
      <c r="BF55" s="499">
        <f t="shared" si="18"/>
        <v>0</v>
      </c>
      <c r="BG55" s="137">
        <f t="shared" si="19"/>
        <v>0</v>
      </c>
      <c r="BH55" s="388">
        <f t="shared" si="20"/>
        <v>0</v>
      </c>
      <c r="BI55" s="139">
        <f t="shared" si="21"/>
        <v>0</v>
      </c>
      <c r="BJ55" s="140">
        <f t="shared" si="22"/>
        <v>18.044920877998976</v>
      </c>
      <c r="BK55" s="432"/>
      <c r="BL55" s="256"/>
      <c r="BM55" s="55">
        <f t="shared" si="0"/>
        <v>0</v>
      </c>
      <c r="BN55" s="132">
        <f t="shared" si="1"/>
        <v>0</v>
      </c>
      <c r="BO55" s="141">
        <f t="shared" si="23"/>
        <v>0</v>
      </c>
      <c r="BP55" s="142" t="str">
        <f t="shared" si="24"/>
        <v>C</v>
      </c>
      <c r="BQ55" s="143">
        <f t="shared" si="25"/>
        <v>0</v>
      </c>
      <c r="BR55" s="134" t="str">
        <f t="shared" si="26"/>
        <v>C</v>
      </c>
      <c r="BS55" s="141">
        <f t="shared" si="27"/>
        <v>0</v>
      </c>
      <c r="BT55" s="143">
        <f t="shared" si="54"/>
        <v>0</v>
      </c>
      <c r="BU55" s="143">
        <f t="shared" si="54"/>
        <v>0</v>
      </c>
      <c r="BV55" s="144">
        <f t="shared" si="54"/>
        <v>0</v>
      </c>
      <c r="BW55" s="100">
        <f t="shared" si="28"/>
        <v>0</v>
      </c>
      <c r="BX55" s="257">
        <f t="shared" si="29"/>
        <v>0</v>
      </c>
      <c r="BY55" s="100">
        <f t="shared" si="30"/>
        <v>0</v>
      </c>
      <c r="BZ55" s="101">
        <f t="shared" si="31"/>
        <v>0</v>
      </c>
      <c r="CA55" s="102">
        <f t="shared" si="32"/>
        <v>0</v>
      </c>
      <c r="CB55" s="101">
        <f t="shared" si="33"/>
        <v>0</v>
      </c>
      <c r="CC55" s="102">
        <f t="shared" si="34"/>
        <v>0</v>
      </c>
      <c r="CD55" s="101">
        <f t="shared" si="35"/>
        <v>0</v>
      </c>
      <c r="CE55" s="102">
        <f t="shared" si="36"/>
        <v>0</v>
      </c>
      <c r="CF55" s="101">
        <f t="shared" si="37"/>
        <v>0</v>
      </c>
      <c r="CG55" s="102">
        <f t="shared" si="38"/>
        <v>0</v>
      </c>
      <c r="CH55" s="101">
        <f t="shared" si="39"/>
        <v>0</v>
      </c>
      <c r="CI55" s="102">
        <f t="shared" si="40"/>
        <v>0</v>
      </c>
      <c r="CJ55" s="101">
        <f t="shared" si="41"/>
        <v>0</v>
      </c>
      <c r="CK55" s="102">
        <f t="shared" si="42"/>
        <v>0</v>
      </c>
      <c r="CL55" s="257">
        <f t="shared" si="43"/>
        <v>0</v>
      </c>
      <c r="CM55" s="100">
        <f t="shared" si="44"/>
        <v>0</v>
      </c>
      <c r="CN55" s="101">
        <f t="shared" si="45"/>
        <v>0</v>
      </c>
      <c r="CO55" s="103">
        <f t="shared" si="46"/>
        <v>0</v>
      </c>
      <c r="CP55" s="101">
        <f t="shared" si="47"/>
        <v>0</v>
      </c>
      <c r="CQ55" s="103">
        <f t="shared" si="48"/>
        <v>0</v>
      </c>
      <c r="CR55" s="101">
        <f t="shared" si="49"/>
        <v>0</v>
      </c>
      <c r="CS55" s="102">
        <f t="shared" si="50"/>
        <v>0</v>
      </c>
      <c r="CT55" s="101">
        <f t="shared" si="51"/>
        <v>0</v>
      </c>
      <c r="CU55" s="102">
        <f t="shared" si="52"/>
        <v>0</v>
      </c>
      <c r="CV55" s="104">
        <f t="shared" si="53"/>
        <v>0</v>
      </c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479">
        <v>33</v>
      </c>
      <c r="DI55" s="478">
        <f t="shared" si="10"/>
        <v>0</v>
      </c>
      <c r="DJ55" s="282">
        <f t="shared" si="3"/>
        <v>0</v>
      </c>
      <c r="DK55" s="106">
        <f t="shared" si="4"/>
        <v>0</v>
      </c>
      <c r="DL55" s="389">
        <f t="shared" si="5"/>
        <v>18.044920877998976</v>
      </c>
      <c r="DM55" s="166"/>
      <c r="DN55" s="153"/>
      <c r="DO55" s="166"/>
      <c r="DP55" s="153"/>
      <c r="DQ55" s="166"/>
      <c r="DR55" s="166"/>
      <c r="DS55" s="166"/>
      <c r="EA55" s="130">
        <f t="shared" si="6"/>
        <v>0</v>
      </c>
      <c r="EB55" s="131">
        <f t="shared" si="7"/>
        <v>0</v>
      </c>
      <c r="EC55" s="110">
        <f t="shared" si="8"/>
        <v>0</v>
      </c>
      <c r="ED55" s="111" t="e">
        <f t="shared" si="9"/>
        <v>#DIV/0!</v>
      </c>
      <c r="EE55" s="112" t="e">
        <f t="shared" si="11"/>
        <v>#DIV/0!</v>
      </c>
    </row>
    <row r="56" spans="1:135" ht="13.2" customHeight="1" x14ac:dyDescent="0.2">
      <c r="A56" s="159"/>
      <c r="B56" s="160"/>
      <c r="C56" s="161"/>
      <c r="D56" s="500" t="str">
        <f t="shared" si="12"/>
        <v>C</v>
      </c>
      <c r="E56" s="316"/>
      <c r="F56" s="317"/>
      <c r="G56" s="317"/>
      <c r="H56" s="365"/>
      <c r="I56" s="365"/>
      <c r="J56" s="316"/>
      <c r="K56" s="317"/>
      <c r="L56" s="317"/>
      <c r="M56" s="365"/>
      <c r="N56" s="336"/>
      <c r="O56" s="317"/>
      <c r="P56" s="317"/>
      <c r="Q56" s="318"/>
      <c r="R56" s="336"/>
      <c r="S56" s="318"/>
      <c r="T56" s="336"/>
      <c r="U56" s="318"/>
      <c r="V56" s="336"/>
      <c r="W56" s="317"/>
      <c r="X56" s="318"/>
      <c r="Y56" s="336"/>
      <c r="Z56" s="317"/>
      <c r="AA56" s="318"/>
      <c r="AB56" s="417"/>
      <c r="AC56" s="348"/>
      <c r="AD56" s="316"/>
      <c r="AE56" s="317"/>
      <c r="AF56" s="317"/>
      <c r="AG56" s="318"/>
      <c r="AH56" s="336"/>
      <c r="AI56" s="317"/>
      <c r="AJ56" s="317"/>
      <c r="AK56" s="317"/>
      <c r="AL56" s="317"/>
      <c r="AM56" s="318"/>
      <c r="AN56" s="336"/>
      <c r="AO56" s="317"/>
      <c r="AP56" s="318"/>
      <c r="AQ56" s="336"/>
      <c r="AR56" s="317"/>
      <c r="AS56" s="317"/>
      <c r="AT56" s="318"/>
      <c r="AU56" s="334"/>
      <c r="AV56" s="311"/>
      <c r="AW56" s="311"/>
      <c r="AX56" s="311"/>
      <c r="AY56" s="311"/>
      <c r="AZ56" s="346"/>
      <c r="BA56" s="119">
        <f t="shared" si="13"/>
        <v>0</v>
      </c>
      <c r="BB56" s="502" t="str">
        <f t="shared" si="14"/>
        <v>C</v>
      </c>
      <c r="BC56" s="120">
        <f t="shared" si="15"/>
        <v>0</v>
      </c>
      <c r="BD56" s="505" t="str">
        <f t="shared" si="16"/>
        <v>C</v>
      </c>
      <c r="BE56" s="119">
        <f t="shared" si="17"/>
        <v>0</v>
      </c>
      <c r="BF56" s="120">
        <f t="shared" si="18"/>
        <v>0</v>
      </c>
      <c r="BG56" s="120">
        <f t="shared" si="19"/>
        <v>0</v>
      </c>
      <c r="BH56" s="387">
        <f t="shared" si="20"/>
        <v>0</v>
      </c>
      <c r="BI56" s="122">
        <f t="shared" si="21"/>
        <v>0</v>
      </c>
      <c r="BJ56" s="123">
        <f t="shared" si="22"/>
        <v>18.044920877998976</v>
      </c>
      <c r="BK56" s="432"/>
      <c r="BL56" s="256"/>
      <c r="BM56" s="114">
        <f t="shared" si="0"/>
        <v>0</v>
      </c>
      <c r="BN56" s="115">
        <f t="shared" si="1"/>
        <v>0</v>
      </c>
      <c r="BO56" s="124">
        <f t="shared" si="23"/>
        <v>0</v>
      </c>
      <c r="BP56" s="125" t="str">
        <f t="shared" si="24"/>
        <v>C</v>
      </c>
      <c r="BQ56" s="126">
        <f t="shared" si="25"/>
        <v>0</v>
      </c>
      <c r="BR56" s="117" t="str">
        <f t="shared" si="26"/>
        <v>C</v>
      </c>
      <c r="BS56" s="124">
        <f t="shared" si="27"/>
        <v>0</v>
      </c>
      <c r="BT56" s="126">
        <f t="shared" si="54"/>
        <v>0</v>
      </c>
      <c r="BU56" s="126">
        <f t="shared" si="54"/>
        <v>0</v>
      </c>
      <c r="BV56" s="127">
        <f t="shared" si="54"/>
        <v>0</v>
      </c>
      <c r="BW56" s="292">
        <f t="shared" si="28"/>
        <v>0</v>
      </c>
      <c r="BX56" s="295">
        <f t="shared" si="29"/>
        <v>0</v>
      </c>
      <c r="BY56" s="292">
        <f t="shared" si="30"/>
        <v>0</v>
      </c>
      <c r="BZ56" s="293">
        <f t="shared" si="31"/>
        <v>0</v>
      </c>
      <c r="CA56" s="294">
        <f t="shared" si="32"/>
        <v>0</v>
      </c>
      <c r="CB56" s="293">
        <f t="shared" si="33"/>
        <v>0</v>
      </c>
      <c r="CC56" s="294">
        <f t="shared" si="34"/>
        <v>0</v>
      </c>
      <c r="CD56" s="293">
        <f t="shared" si="35"/>
        <v>0</v>
      </c>
      <c r="CE56" s="294">
        <f t="shared" si="36"/>
        <v>0</v>
      </c>
      <c r="CF56" s="293">
        <f t="shared" si="37"/>
        <v>0</v>
      </c>
      <c r="CG56" s="294">
        <f t="shared" si="38"/>
        <v>0</v>
      </c>
      <c r="CH56" s="293">
        <f t="shared" si="39"/>
        <v>0</v>
      </c>
      <c r="CI56" s="294">
        <f t="shared" si="40"/>
        <v>0</v>
      </c>
      <c r="CJ56" s="293">
        <f t="shared" si="41"/>
        <v>0</v>
      </c>
      <c r="CK56" s="294">
        <f t="shared" si="42"/>
        <v>0</v>
      </c>
      <c r="CL56" s="295">
        <f t="shared" si="43"/>
        <v>0</v>
      </c>
      <c r="CM56" s="292">
        <f t="shared" si="44"/>
        <v>0</v>
      </c>
      <c r="CN56" s="293">
        <f t="shared" si="45"/>
        <v>0</v>
      </c>
      <c r="CO56" s="296">
        <f t="shared" si="46"/>
        <v>0</v>
      </c>
      <c r="CP56" s="293">
        <f t="shared" si="47"/>
        <v>0</v>
      </c>
      <c r="CQ56" s="296">
        <f t="shared" si="48"/>
        <v>0</v>
      </c>
      <c r="CR56" s="293">
        <f t="shared" si="49"/>
        <v>0</v>
      </c>
      <c r="CS56" s="294">
        <f t="shared" si="50"/>
        <v>0</v>
      </c>
      <c r="CT56" s="293">
        <f t="shared" si="51"/>
        <v>0</v>
      </c>
      <c r="CU56" s="294">
        <f t="shared" si="52"/>
        <v>0</v>
      </c>
      <c r="CV56" s="297">
        <f t="shared" si="53"/>
        <v>0</v>
      </c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479">
        <v>34</v>
      </c>
      <c r="DI56" s="478">
        <f t="shared" si="10"/>
        <v>0</v>
      </c>
      <c r="DJ56" s="282">
        <f t="shared" si="3"/>
        <v>0</v>
      </c>
      <c r="DK56" s="106">
        <f t="shared" si="4"/>
        <v>0</v>
      </c>
      <c r="DL56" s="389">
        <f t="shared" si="5"/>
        <v>18.044920877998976</v>
      </c>
      <c r="DM56" s="166"/>
      <c r="DN56" s="37"/>
      <c r="DO56" s="157"/>
      <c r="DP56" s="166"/>
      <c r="DQ56" s="166"/>
      <c r="DR56" s="166"/>
      <c r="DS56" s="166"/>
      <c r="DU56" s="157"/>
      <c r="EA56" s="130">
        <f t="shared" si="6"/>
        <v>0</v>
      </c>
      <c r="EB56" s="131">
        <f t="shared" si="7"/>
        <v>0</v>
      </c>
      <c r="EC56" s="110">
        <f t="shared" si="8"/>
        <v>0</v>
      </c>
      <c r="ED56" s="111" t="e">
        <f t="shared" si="9"/>
        <v>#DIV/0!</v>
      </c>
      <c r="EE56" s="112" t="e">
        <f t="shared" si="11"/>
        <v>#DIV/0!</v>
      </c>
    </row>
    <row r="57" spans="1:135" ht="13.2" customHeight="1" x14ac:dyDescent="0.2">
      <c r="A57" s="69"/>
      <c r="B57" s="163"/>
      <c r="C57" s="164"/>
      <c r="D57" s="21" t="str">
        <f t="shared" si="12"/>
        <v>C</v>
      </c>
      <c r="E57" s="319"/>
      <c r="F57" s="320"/>
      <c r="G57" s="320"/>
      <c r="H57" s="366"/>
      <c r="I57" s="366"/>
      <c r="J57" s="319"/>
      <c r="K57" s="320"/>
      <c r="L57" s="320"/>
      <c r="M57" s="366"/>
      <c r="N57" s="337"/>
      <c r="O57" s="320"/>
      <c r="P57" s="320"/>
      <c r="Q57" s="321"/>
      <c r="R57" s="337"/>
      <c r="S57" s="321"/>
      <c r="T57" s="337"/>
      <c r="U57" s="321"/>
      <c r="V57" s="337"/>
      <c r="W57" s="320"/>
      <c r="X57" s="321"/>
      <c r="Y57" s="337"/>
      <c r="Z57" s="320"/>
      <c r="AA57" s="321"/>
      <c r="AB57" s="418"/>
      <c r="AC57" s="349"/>
      <c r="AD57" s="319"/>
      <c r="AE57" s="320"/>
      <c r="AF57" s="320"/>
      <c r="AG57" s="321"/>
      <c r="AH57" s="337"/>
      <c r="AI57" s="320"/>
      <c r="AJ57" s="320"/>
      <c r="AK57" s="320"/>
      <c r="AL57" s="320"/>
      <c r="AM57" s="321"/>
      <c r="AN57" s="337"/>
      <c r="AO57" s="320"/>
      <c r="AP57" s="321"/>
      <c r="AQ57" s="337"/>
      <c r="AR57" s="320"/>
      <c r="AS57" s="320"/>
      <c r="AT57" s="321"/>
      <c r="AU57" s="335"/>
      <c r="AV57" s="314"/>
      <c r="AW57" s="314"/>
      <c r="AX57" s="314"/>
      <c r="AY57" s="314"/>
      <c r="AZ57" s="347"/>
      <c r="BA57" s="136">
        <f t="shared" si="13"/>
        <v>0</v>
      </c>
      <c r="BB57" s="503" t="str">
        <f t="shared" si="14"/>
        <v>C</v>
      </c>
      <c r="BC57" s="137">
        <f t="shared" si="15"/>
        <v>0</v>
      </c>
      <c r="BD57" s="506" t="str">
        <f t="shared" si="16"/>
        <v>C</v>
      </c>
      <c r="BE57" s="136">
        <f t="shared" si="17"/>
        <v>0</v>
      </c>
      <c r="BF57" s="499">
        <f>SUM(E57:I57,AD57:AF57)*2+AG57*4</f>
        <v>0</v>
      </c>
      <c r="BG57" s="137">
        <f t="shared" si="19"/>
        <v>0</v>
      </c>
      <c r="BH57" s="388">
        <f t="shared" si="20"/>
        <v>0</v>
      </c>
      <c r="BI57" s="139">
        <f t="shared" si="21"/>
        <v>0</v>
      </c>
      <c r="BJ57" s="140">
        <f t="shared" si="22"/>
        <v>18.044920877998976</v>
      </c>
      <c r="BK57" s="432"/>
      <c r="BL57" s="256"/>
      <c r="BM57" s="55">
        <f t="shared" si="0"/>
        <v>0</v>
      </c>
      <c r="BN57" s="132">
        <f t="shared" si="1"/>
        <v>0</v>
      </c>
      <c r="BO57" s="141">
        <f t="shared" si="23"/>
        <v>0</v>
      </c>
      <c r="BP57" s="142" t="str">
        <f t="shared" si="24"/>
        <v>C</v>
      </c>
      <c r="BQ57" s="143">
        <f t="shared" si="25"/>
        <v>0</v>
      </c>
      <c r="BR57" s="134" t="str">
        <f t="shared" si="26"/>
        <v>C</v>
      </c>
      <c r="BS57" s="141">
        <f t="shared" si="27"/>
        <v>0</v>
      </c>
      <c r="BT57" s="143">
        <f t="shared" si="54"/>
        <v>0</v>
      </c>
      <c r="BU57" s="143">
        <f t="shared" si="54"/>
        <v>0</v>
      </c>
      <c r="BV57" s="144">
        <f t="shared" si="54"/>
        <v>0</v>
      </c>
      <c r="BW57" s="100">
        <f t="shared" si="28"/>
        <v>0</v>
      </c>
      <c r="BX57" s="257">
        <f t="shared" si="29"/>
        <v>0</v>
      </c>
      <c r="BY57" s="100">
        <f t="shared" si="30"/>
        <v>0</v>
      </c>
      <c r="BZ57" s="101">
        <f t="shared" si="31"/>
        <v>0</v>
      </c>
      <c r="CA57" s="102">
        <f t="shared" si="32"/>
        <v>0</v>
      </c>
      <c r="CB57" s="101">
        <f t="shared" si="33"/>
        <v>0</v>
      </c>
      <c r="CC57" s="102">
        <f t="shared" si="34"/>
        <v>0</v>
      </c>
      <c r="CD57" s="101">
        <f t="shared" si="35"/>
        <v>0</v>
      </c>
      <c r="CE57" s="102">
        <f t="shared" si="36"/>
        <v>0</v>
      </c>
      <c r="CF57" s="101">
        <f t="shared" si="37"/>
        <v>0</v>
      </c>
      <c r="CG57" s="102">
        <f t="shared" si="38"/>
        <v>0</v>
      </c>
      <c r="CH57" s="101">
        <f t="shared" si="39"/>
        <v>0</v>
      </c>
      <c r="CI57" s="102">
        <f t="shared" si="40"/>
        <v>0</v>
      </c>
      <c r="CJ57" s="101">
        <f t="shared" si="41"/>
        <v>0</v>
      </c>
      <c r="CK57" s="102">
        <f t="shared" si="42"/>
        <v>0</v>
      </c>
      <c r="CL57" s="257">
        <f t="shared" si="43"/>
        <v>0</v>
      </c>
      <c r="CM57" s="100">
        <f t="shared" si="44"/>
        <v>0</v>
      </c>
      <c r="CN57" s="101">
        <f t="shared" si="45"/>
        <v>0</v>
      </c>
      <c r="CO57" s="103">
        <f t="shared" si="46"/>
        <v>0</v>
      </c>
      <c r="CP57" s="101">
        <f t="shared" si="47"/>
        <v>0</v>
      </c>
      <c r="CQ57" s="103">
        <f t="shared" si="48"/>
        <v>0</v>
      </c>
      <c r="CR57" s="101">
        <f t="shared" si="49"/>
        <v>0</v>
      </c>
      <c r="CS57" s="102">
        <f t="shared" si="50"/>
        <v>0</v>
      </c>
      <c r="CT57" s="101">
        <f t="shared" si="51"/>
        <v>0</v>
      </c>
      <c r="CU57" s="102">
        <f t="shared" si="52"/>
        <v>0</v>
      </c>
      <c r="CV57" s="104">
        <f t="shared" si="53"/>
        <v>0</v>
      </c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479">
        <v>35</v>
      </c>
      <c r="DI57" s="478">
        <f t="shared" si="10"/>
        <v>0</v>
      </c>
      <c r="DJ57" s="282">
        <f t="shared" si="3"/>
        <v>0</v>
      </c>
      <c r="DK57" s="106">
        <f t="shared" si="4"/>
        <v>0</v>
      </c>
      <c r="DL57" s="389">
        <f t="shared" si="5"/>
        <v>18.044920877998976</v>
      </c>
      <c r="DM57" s="166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0">
        <f t="shared" si="8"/>
        <v>0</v>
      </c>
      <c r="ED57" s="111" t="e">
        <f t="shared" si="9"/>
        <v>#DIV/0!</v>
      </c>
      <c r="EE57" s="112" t="e">
        <f t="shared" si="11"/>
        <v>#DIV/0!</v>
      </c>
    </row>
    <row r="58" spans="1:135" ht="13.2" customHeight="1" x14ac:dyDescent="0.2">
      <c r="A58" s="159"/>
      <c r="B58" s="160"/>
      <c r="C58" s="161"/>
      <c r="D58" s="500" t="str">
        <f t="shared" si="12"/>
        <v>C</v>
      </c>
      <c r="E58" s="316"/>
      <c r="F58" s="317"/>
      <c r="G58" s="317"/>
      <c r="H58" s="365"/>
      <c r="I58" s="365"/>
      <c r="J58" s="316"/>
      <c r="K58" s="317"/>
      <c r="L58" s="317"/>
      <c r="M58" s="365"/>
      <c r="N58" s="336"/>
      <c r="O58" s="317"/>
      <c r="P58" s="317"/>
      <c r="Q58" s="318"/>
      <c r="R58" s="336"/>
      <c r="S58" s="318"/>
      <c r="T58" s="336"/>
      <c r="U58" s="318"/>
      <c r="V58" s="336"/>
      <c r="W58" s="317"/>
      <c r="X58" s="318"/>
      <c r="Y58" s="336"/>
      <c r="Z58" s="317"/>
      <c r="AA58" s="318"/>
      <c r="AB58" s="417"/>
      <c r="AC58" s="348"/>
      <c r="AD58" s="316"/>
      <c r="AE58" s="317"/>
      <c r="AF58" s="317"/>
      <c r="AG58" s="318"/>
      <c r="AH58" s="336"/>
      <c r="AI58" s="317"/>
      <c r="AJ58" s="317"/>
      <c r="AK58" s="317"/>
      <c r="AL58" s="317"/>
      <c r="AM58" s="318"/>
      <c r="AN58" s="336"/>
      <c r="AO58" s="317"/>
      <c r="AP58" s="318"/>
      <c r="AQ58" s="336"/>
      <c r="AR58" s="317"/>
      <c r="AS58" s="317"/>
      <c r="AT58" s="318"/>
      <c r="AU58" s="334"/>
      <c r="AV58" s="311"/>
      <c r="AW58" s="311"/>
      <c r="AX58" s="311"/>
      <c r="AY58" s="311"/>
      <c r="AZ58" s="346"/>
      <c r="BA58" s="119">
        <f t="shared" si="13"/>
        <v>0</v>
      </c>
      <c r="BB58" s="502" t="str">
        <f t="shared" si="14"/>
        <v>C</v>
      </c>
      <c r="BC58" s="120">
        <f t="shared" si="15"/>
        <v>0</v>
      </c>
      <c r="BD58" s="505" t="str">
        <f t="shared" si="16"/>
        <v>C</v>
      </c>
      <c r="BE58" s="119">
        <f t="shared" si="17"/>
        <v>0</v>
      </c>
      <c r="BF58" s="120">
        <f t="shared" si="18"/>
        <v>0</v>
      </c>
      <c r="BG58" s="120">
        <f t="shared" si="19"/>
        <v>0</v>
      </c>
      <c r="BH58" s="387">
        <f t="shared" si="20"/>
        <v>0</v>
      </c>
      <c r="BI58" s="122">
        <f t="shared" si="21"/>
        <v>0</v>
      </c>
      <c r="BJ58" s="123">
        <f t="shared" si="22"/>
        <v>18.044920877998976</v>
      </c>
      <c r="BK58" s="432"/>
      <c r="BL58" s="256"/>
      <c r="BM58" s="114">
        <f t="shared" si="0"/>
        <v>0</v>
      </c>
      <c r="BN58" s="115">
        <f t="shared" si="1"/>
        <v>0</v>
      </c>
      <c r="BO58" s="124">
        <f t="shared" si="23"/>
        <v>0</v>
      </c>
      <c r="BP58" s="125" t="str">
        <f t="shared" si="24"/>
        <v>C</v>
      </c>
      <c r="BQ58" s="126">
        <f t="shared" si="25"/>
        <v>0</v>
      </c>
      <c r="BR58" s="117" t="str">
        <f t="shared" si="26"/>
        <v>C</v>
      </c>
      <c r="BS58" s="124">
        <f t="shared" si="27"/>
        <v>0</v>
      </c>
      <c r="BT58" s="126">
        <f t="shared" si="54"/>
        <v>0</v>
      </c>
      <c r="BU58" s="126">
        <f t="shared" si="54"/>
        <v>0</v>
      </c>
      <c r="BV58" s="127">
        <f t="shared" si="54"/>
        <v>0</v>
      </c>
      <c r="BW58" s="292">
        <f t="shared" si="28"/>
        <v>0</v>
      </c>
      <c r="BX58" s="295">
        <f t="shared" si="29"/>
        <v>0</v>
      </c>
      <c r="BY58" s="292">
        <f t="shared" si="30"/>
        <v>0</v>
      </c>
      <c r="BZ58" s="293">
        <f t="shared" si="31"/>
        <v>0</v>
      </c>
      <c r="CA58" s="294">
        <f t="shared" si="32"/>
        <v>0</v>
      </c>
      <c r="CB58" s="293">
        <f t="shared" si="33"/>
        <v>0</v>
      </c>
      <c r="CC58" s="294">
        <f t="shared" si="34"/>
        <v>0</v>
      </c>
      <c r="CD58" s="293">
        <f t="shared" si="35"/>
        <v>0</v>
      </c>
      <c r="CE58" s="294">
        <f t="shared" si="36"/>
        <v>0</v>
      </c>
      <c r="CF58" s="293">
        <f t="shared" si="37"/>
        <v>0</v>
      </c>
      <c r="CG58" s="294">
        <f t="shared" si="38"/>
        <v>0</v>
      </c>
      <c r="CH58" s="293">
        <f t="shared" si="39"/>
        <v>0</v>
      </c>
      <c r="CI58" s="294">
        <f t="shared" si="40"/>
        <v>0</v>
      </c>
      <c r="CJ58" s="293">
        <f t="shared" si="41"/>
        <v>0</v>
      </c>
      <c r="CK58" s="294">
        <f t="shared" si="42"/>
        <v>0</v>
      </c>
      <c r="CL58" s="295">
        <f t="shared" si="43"/>
        <v>0</v>
      </c>
      <c r="CM58" s="292">
        <f t="shared" si="44"/>
        <v>0</v>
      </c>
      <c r="CN58" s="293">
        <f t="shared" si="45"/>
        <v>0</v>
      </c>
      <c r="CO58" s="296">
        <f t="shared" si="46"/>
        <v>0</v>
      </c>
      <c r="CP58" s="293">
        <f t="shared" si="47"/>
        <v>0</v>
      </c>
      <c r="CQ58" s="296">
        <f t="shared" si="48"/>
        <v>0</v>
      </c>
      <c r="CR58" s="293">
        <f t="shared" si="49"/>
        <v>0</v>
      </c>
      <c r="CS58" s="294">
        <f t="shared" si="50"/>
        <v>0</v>
      </c>
      <c r="CT58" s="293">
        <f t="shared" si="51"/>
        <v>0</v>
      </c>
      <c r="CU58" s="294">
        <f t="shared" si="52"/>
        <v>0</v>
      </c>
      <c r="CV58" s="297">
        <f t="shared" si="53"/>
        <v>0</v>
      </c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479">
        <v>36</v>
      </c>
      <c r="DI58" s="478">
        <f t="shared" si="10"/>
        <v>0</v>
      </c>
      <c r="DJ58" s="282">
        <f t="shared" si="3"/>
        <v>0</v>
      </c>
      <c r="DK58" s="106">
        <f t="shared" si="4"/>
        <v>0</v>
      </c>
      <c r="DL58" s="389">
        <f t="shared" si="5"/>
        <v>18.044920877998976</v>
      </c>
      <c r="DM58" s="166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0">
        <f t="shared" si="8"/>
        <v>0</v>
      </c>
      <c r="ED58" s="111" t="e">
        <f t="shared" si="9"/>
        <v>#DIV/0!</v>
      </c>
      <c r="EE58" s="112" t="e">
        <f t="shared" si="11"/>
        <v>#DIV/0!</v>
      </c>
    </row>
    <row r="59" spans="1:135" ht="13.2" customHeight="1" x14ac:dyDescent="0.2">
      <c r="A59" s="69"/>
      <c r="B59" s="163"/>
      <c r="C59" s="164"/>
      <c r="D59" s="21" t="str">
        <f t="shared" si="12"/>
        <v>C</v>
      </c>
      <c r="E59" s="319"/>
      <c r="F59" s="320"/>
      <c r="G59" s="320"/>
      <c r="H59" s="366"/>
      <c r="I59" s="366"/>
      <c r="J59" s="319"/>
      <c r="K59" s="320"/>
      <c r="L59" s="320"/>
      <c r="M59" s="366"/>
      <c r="N59" s="337"/>
      <c r="O59" s="320"/>
      <c r="P59" s="320"/>
      <c r="Q59" s="321"/>
      <c r="R59" s="337"/>
      <c r="S59" s="321"/>
      <c r="T59" s="337"/>
      <c r="U59" s="321"/>
      <c r="V59" s="337"/>
      <c r="W59" s="320"/>
      <c r="X59" s="321"/>
      <c r="Y59" s="337"/>
      <c r="Z59" s="320"/>
      <c r="AA59" s="321"/>
      <c r="AB59" s="418"/>
      <c r="AC59" s="349"/>
      <c r="AD59" s="319"/>
      <c r="AE59" s="320"/>
      <c r="AF59" s="320"/>
      <c r="AG59" s="321"/>
      <c r="AH59" s="337"/>
      <c r="AI59" s="320"/>
      <c r="AJ59" s="320"/>
      <c r="AK59" s="320"/>
      <c r="AL59" s="320"/>
      <c r="AM59" s="321"/>
      <c r="AN59" s="337"/>
      <c r="AO59" s="320"/>
      <c r="AP59" s="321"/>
      <c r="AQ59" s="337"/>
      <c r="AR59" s="320"/>
      <c r="AS59" s="320"/>
      <c r="AT59" s="321"/>
      <c r="AU59" s="335"/>
      <c r="AV59" s="314"/>
      <c r="AW59" s="314"/>
      <c r="AX59" s="314"/>
      <c r="AY59" s="314"/>
      <c r="AZ59" s="347"/>
      <c r="BA59" s="136">
        <f t="shared" si="13"/>
        <v>0</v>
      </c>
      <c r="BB59" s="503" t="str">
        <f t="shared" si="14"/>
        <v>C</v>
      </c>
      <c r="BC59" s="137">
        <f t="shared" si="15"/>
        <v>0</v>
      </c>
      <c r="BD59" s="506" t="str">
        <f t="shared" si="16"/>
        <v>C</v>
      </c>
      <c r="BE59" s="136">
        <f t="shared" si="17"/>
        <v>0</v>
      </c>
      <c r="BF59" s="499">
        <f t="shared" si="18"/>
        <v>0</v>
      </c>
      <c r="BG59" s="137">
        <f t="shared" si="19"/>
        <v>0</v>
      </c>
      <c r="BH59" s="388">
        <f t="shared" si="20"/>
        <v>0</v>
      </c>
      <c r="BI59" s="139">
        <f t="shared" si="21"/>
        <v>0</v>
      </c>
      <c r="BJ59" s="140">
        <f t="shared" si="22"/>
        <v>18.044920877998976</v>
      </c>
      <c r="BK59" s="432"/>
      <c r="BL59" s="256"/>
      <c r="BM59" s="55">
        <f t="shared" si="0"/>
        <v>0</v>
      </c>
      <c r="BN59" s="132">
        <f t="shared" si="1"/>
        <v>0</v>
      </c>
      <c r="BO59" s="141">
        <f t="shared" si="23"/>
        <v>0</v>
      </c>
      <c r="BP59" s="142" t="str">
        <f t="shared" si="24"/>
        <v>C</v>
      </c>
      <c r="BQ59" s="143">
        <f t="shared" si="25"/>
        <v>0</v>
      </c>
      <c r="BR59" s="134" t="str">
        <f t="shared" si="26"/>
        <v>C</v>
      </c>
      <c r="BS59" s="141">
        <f t="shared" si="27"/>
        <v>0</v>
      </c>
      <c r="BT59" s="143">
        <f t="shared" si="54"/>
        <v>0</v>
      </c>
      <c r="BU59" s="143">
        <f t="shared" si="54"/>
        <v>0</v>
      </c>
      <c r="BV59" s="144">
        <f t="shared" si="54"/>
        <v>0</v>
      </c>
      <c r="BW59" s="100">
        <f t="shared" si="28"/>
        <v>0</v>
      </c>
      <c r="BX59" s="257">
        <f t="shared" si="29"/>
        <v>0</v>
      </c>
      <c r="BY59" s="100">
        <f t="shared" si="30"/>
        <v>0</v>
      </c>
      <c r="BZ59" s="101">
        <f t="shared" si="31"/>
        <v>0</v>
      </c>
      <c r="CA59" s="102">
        <f t="shared" si="32"/>
        <v>0</v>
      </c>
      <c r="CB59" s="101">
        <f t="shared" si="33"/>
        <v>0</v>
      </c>
      <c r="CC59" s="102">
        <f t="shared" si="34"/>
        <v>0</v>
      </c>
      <c r="CD59" s="101">
        <f t="shared" si="35"/>
        <v>0</v>
      </c>
      <c r="CE59" s="102">
        <f t="shared" si="36"/>
        <v>0</v>
      </c>
      <c r="CF59" s="101">
        <f t="shared" si="37"/>
        <v>0</v>
      </c>
      <c r="CG59" s="102">
        <f t="shared" si="38"/>
        <v>0</v>
      </c>
      <c r="CH59" s="101">
        <f t="shared" si="39"/>
        <v>0</v>
      </c>
      <c r="CI59" s="102">
        <f t="shared" si="40"/>
        <v>0</v>
      </c>
      <c r="CJ59" s="101">
        <f t="shared" si="41"/>
        <v>0</v>
      </c>
      <c r="CK59" s="102">
        <f t="shared" si="42"/>
        <v>0</v>
      </c>
      <c r="CL59" s="257">
        <f t="shared" si="43"/>
        <v>0</v>
      </c>
      <c r="CM59" s="100">
        <f t="shared" si="44"/>
        <v>0</v>
      </c>
      <c r="CN59" s="101">
        <f t="shared" si="45"/>
        <v>0</v>
      </c>
      <c r="CO59" s="103">
        <f t="shared" si="46"/>
        <v>0</v>
      </c>
      <c r="CP59" s="101">
        <f t="shared" si="47"/>
        <v>0</v>
      </c>
      <c r="CQ59" s="103">
        <f t="shared" si="48"/>
        <v>0</v>
      </c>
      <c r="CR59" s="101">
        <f t="shared" si="49"/>
        <v>0</v>
      </c>
      <c r="CS59" s="102">
        <f t="shared" si="50"/>
        <v>0</v>
      </c>
      <c r="CT59" s="101">
        <f t="shared" si="51"/>
        <v>0</v>
      </c>
      <c r="CU59" s="102">
        <f t="shared" si="52"/>
        <v>0</v>
      </c>
      <c r="CV59" s="104">
        <f t="shared" si="53"/>
        <v>0</v>
      </c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479">
        <v>37</v>
      </c>
      <c r="DI59" s="478">
        <f t="shared" si="10"/>
        <v>0</v>
      </c>
      <c r="DJ59" s="282">
        <f t="shared" si="3"/>
        <v>0</v>
      </c>
      <c r="DK59" s="106">
        <f t="shared" si="4"/>
        <v>0</v>
      </c>
      <c r="DL59" s="389">
        <f t="shared" si="5"/>
        <v>18.044920877998976</v>
      </c>
      <c r="DM59" s="166"/>
      <c r="DN59" s="166"/>
      <c r="DO59" s="166"/>
      <c r="DP59" s="166"/>
      <c r="DQ59" s="166"/>
      <c r="DR59" s="166"/>
      <c r="DS59" s="166"/>
      <c r="EA59" s="130">
        <f t="shared" si="6"/>
        <v>0</v>
      </c>
      <c r="EB59" s="131">
        <f t="shared" si="7"/>
        <v>0</v>
      </c>
      <c r="EC59" s="110">
        <f t="shared" si="8"/>
        <v>0</v>
      </c>
      <c r="ED59" s="111" t="e">
        <f t="shared" si="9"/>
        <v>#DIV/0!</v>
      </c>
      <c r="EE59" s="112" t="e">
        <f t="shared" si="11"/>
        <v>#DIV/0!</v>
      </c>
    </row>
    <row r="60" spans="1:135" ht="13.2" customHeight="1" x14ac:dyDescent="0.2">
      <c r="A60" s="159"/>
      <c r="B60" s="160"/>
      <c r="C60" s="161"/>
      <c r="D60" s="500" t="str">
        <f t="shared" si="12"/>
        <v>C</v>
      </c>
      <c r="E60" s="316"/>
      <c r="F60" s="317"/>
      <c r="G60" s="317"/>
      <c r="H60" s="365"/>
      <c r="I60" s="365"/>
      <c r="J60" s="316"/>
      <c r="K60" s="317"/>
      <c r="L60" s="317"/>
      <c r="M60" s="365"/>
      <c r="N60" s="336"/>
      <c r="O60" s="317"/>
      <c r="P60" s="317"/>
      <c r="Q60" s="318"/>
      <c r="R60" s="336"/>
      <c r="S60" s="318"/>
      <c r="T60" s="336"/>
      <c r="U60" s="318"/>
      <c r="V60" s="336"/>
      <c r="W60" s="317"/>
      <c r="X60" s="318"/>
      <c r="Y60" s="336"/>
      <c r="Z60" s="317"/>
      <c r="AA60" s="318"/>
      <c r="AB60" s="417"/>
      <c r="AC60" s="348"/>
      <c r="AD60" s="316"/>
      <c r="AE60" s="317"/>
      <c r="AF60" s="317"/>
      <c r="AG60" s="318"/>
      <c r="AH60" s="336"/>
      <c r="AI60" s="317"/>
      <c r="AJ60" s="317"/>
      <c r="AK60" s="317"/>
      <c r="AL60" s="317"/>
      <c r="AM60" s="318"/>
      <c r="AN60" s="336"/>
      <c r="AO60" s="317"/>
      <c r="AP60" s="318"/>
      <c r="AQ60" s="336"/>
      <c r="AR60" s="317"/>
      <c r="AS60" s="317"/>
      <c r="AT60" s="318"/>
      <c r="AU60" s="334"/>
      <c r="AV60" s="311"/>
      <c r="AW60" s="311"/>
      <c r="AX60" s="311"/>
      <c r="AY60" s="311"/>
      <c r="AZ60" s="346"/>
      <c r="BA60" s="119">
        <f t="shared" si="13"/>
        <v>0</v>
      </c>
      <c r="BB60" s="502" t="str">
        <f t="shared" si="14"/>
        <v>C</v>
      </c>
      <c r="BC60" s="120">
        <f t="shared" si="15"/>
        <v>0</v>
      </c>
      <c r="BD60" s="505" t="str">
        <f t="shared" si="16"/>
        <v>C</v>
      </c>
      <c r="BE60" s="119">
        <f t="shared" si="17"/>
        <v>0</v>
      </c>
      <c r="BF60" s="120">
        <f t="shared" si="18"/>
        <v>0</v>
      </c>
      <c r="BG60" s="120">
        <f t="shared" si="19"/>
        <v>0</v>
      </c>
      <c r="BH60" s="387">
        <f t="shared" si="20"/>
        <v>0</v>
      </c>
      <c r="BI60" s="122">
        <f t="shared" si="21"/>
        <v>0</v>
      </c>
      <c r="BJ60" s="123">
        <f t="shared" si="22"/>
        <v>18.044920877998976</v>
      </c>
      <c r="BK60" s="432"/>
      <c r="BL60" s="256"/>
      <c r="BM60" s="114">
        <f t="shared" si="0"/>
        <v>0</v>
      </c>
      <c r="BN60" s="115">
        <f t="shared" si="1"/>
        <v>0</v>
      </c>
      <c r="BO60" s="124">
        <f t="shared" si="23"/>
        <v>0</v>
      </c>
      <c r="BP60" s="125" t="str">
        <f t="shared" si="24"/>
        <v>C</v>
      </c>
      <c r="BQ60" s="126">
        <f t="shared" si="25"/>
        <v>0</v>
      </c>
      <c r="BR60" s="117" t="str">
        <f t="shared" si="26"/>
        <v>C</v>
      </c>
      <c r="BS60" s="124">
        <f t="shared" si="27"/>
        <v>0</v>
      </c>
      <c r="BT60" s="126">
        <f t="shared" si="54"/>
        <v>0</v>
      </c>
      <c r="BU60" s="126">
        <f t="shared" si="54"/>
        <v>0</v>
      </c>
      <c r="BV60" s="127">
        <f t="shared" si="54"/>
        <v>0</v>
      </c>
      <c r="BW60" s="292">
        <f t="shared" si="28"/>
        <v>0</v>
      </c>
      <c r="BX60" s="295">
        <f t="shared" si="29"/>
        <v>0</v>
      </c>
      <c r="BY60" s="292">
        <f t="shared" si="30"/>
        <v>0</v>
      </c>
      <c r="BZ60" s="293">
        <f t="shared" si="31"/>
        <v>0</v>
      </c>
      <c r="CA60" s="294">
        <f t="shared" si="32"/>
        <v>0</v>
      </c>
      <c r="CB60" s="293">
        <f t="shared" si="33"/>
        <v>0</v>
      </c>
      <c r="CC60" s="294">
        <f t="shared" si="34"/>
        <v>0</v>
      </c>
      <c r="CD60" s="293">
        <f t="shared" si="35"/>
        <v>0</v>
      </c>
      <c r="CE60" s="294">
        <f t="shared" si="36"/>
        <v>0</v>
      </c>
      <c r="CF60" s="293">
        <f t="shared" si="37"/>
        <v>0</v>
      </c>
      <c r="CG60" s="294">
        <f t="shared" si="38"/>
        <v>0</v>
      </c>
      <c r="CH60" s="293">
        <f t="shared" si="39"/>
        <v>0</v>
      </c>
      <c r="CI60" s="294">
        <f t="shared" si="40"/>
        <v>0</v>
      </c>
      <c r="CJ60" s="293">
        <f t="shared" si="41"/>
        <v>0</v>
      </c>
      <c r="CK60" s="294">
        <f t="shared" si="42"/>
        <v>0</v>
      </c>
      <c r="CL60" s="295">
        <f t="shared" si="43"/>
        <v>0</v>
      </c>
      <c r="CM60" s="292">
        <f t="shared" si="44"/>
        <v>0</v>
      </c>
      <c r="CN60" s="293">
        <f t="shared" si="45"/>
        <v>0</v>
      </c>
      <c r="CO60" s="296">
        <f t="shared" si="46"/>
        <v>0</v>
      </c>
      <c r="CP60" s="293">
        <f t="shared" si="47"/>
        <v>0</v>
      </c>
      <c r="CQ60" s="296">
        <f t="shared" si="48"/>
        <v>0</v>
      </c>
      <c r="CR60" s="293">
        <f t="shared" si="49"/>
        <v>0</v>
      </c>
      <c r="CS60" s="294">
        <f t="shared" si="50"/>
        <v>0</v>
      </c>
      <c r="CT60" s="293">
        <f t="shared" si="51"/>
        <v>0</v>
      </c>
      <c r="CU60" s="294">
        <f t="shared" si="52"/>
        <v>0</v>
      </c>
      <c r="CV60" s="297">
        <f t="shared" si="53"/>
        <v>0</v>
      </c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479">
        <v>38</v>
      </c>
      <c r="DI60" s="478">
        <f t="shared" si="10"/>
        <v>0</v>
      </c>
      <c r="DJ60" s="282">
        <f t="shared" si="3"/>
        <v>0</v>
      </c>
      <c r="DK60" s="106">
        <f t="shared" si="4"/>
        <v>0</v>
      </c>
      <c r="DL60" s="389">
        <f t="shared" si="5"/>
        <v>18.044920877998976</v>
      </c>
      <c r="DM60" s="166"/>
      <c r="DN60" s="166"/>
      <c r="DO60" s="166"/>
      <c r="DP60" s="166"/>
      <c r="DQ60" s="166"/>
      <c r="DR60" s="166"/>
      <c r="DS60" s="166"/>
      <c r="EA60" s="130">
        <f t="shared" si="6"/>
        <v>0</v>
      </c>
      <c r="EB60" s="131">
        <f t="shared" si="7"/>
        <v>0</v>
      </c>
      <c r="EC60" s="110">
        <f t="shared" si="8"/>
        <v>0</v>
      </c>
      <c r="ED60" s="111" t="e">
        <f t="shared" si="9"/>
        <v>#DIV/0!</v>
      </c>
      <c r="EE60" s="112" t="e">
        <f t="shared" si="11"/>
        <v>#DIV/0!</v>
      </c>
    </row>
    <row r="61" spans="1:135" ht="13.2" customHeight="1" x14ac:dyDescent="0.2">
      <c r="A61" s="69"/>
      <c r="B61" s="163"/>
      <c r="C61" s="164"/>
      <c r="D61" s="21" t="str">
        <f t="shared" si="12"/>
        <v>C</v>
      </c>
      <c r="E61" s="319"/>
      <c r="F61" s="320"/>
      <c r="G61" s="320"/>
      <c r="H61" s="366"/>
      <c r="I61" s="366"/>
      <c r="J61" s="319"/>
      <c r="K61" s="320"/>
      <c r="L61" s="320"/>
      <c r="M61" s="366"/>
      <c r="N61" s="337"/>
      <c r="O61" s="320"/>
      <c r="P61" s="320"/>
      <c r="Q61" s="321"/>
      <c r="R61" s="337"/>
      <c r="S61" s="321"/>
      <c r="T61" s="337"/>
      <c r="U61" s="321"/>
      <c r="V61" s="337"/>
      <c r="W61" s="320"/>
      <c r="X61" s="321"/>
      <c r="Y61" s="337"/>
      <c r="Z61" s="320"/>
      <c r="AA61" s="321"/>
      <c r="AB61" s="418"/>
      <c r="AC61" s="349"/>
      <c r="AD61" s="319"/>
      <c r="AE61" s="320"/>
      <c r="AF61" s="320"/>
      <c r="AG61" s="321"/>
      <c r="AH61" s="337"/>
      <c r="AI61" s="320"/>
      <c r="AJ61" s="320"/>
      <c r="AK61" s="320"/>
      <c r="AL61" s="320"/>
      <c r="AM61" s="321"/>
      <c r="AN61" s="337"/>
      <c r="AO61" s="320"/>
      <c r="AP61" s="321"/>
      <c r="AQ61" s="337"/>
      <c r="AR61" s="320"/>
      <c r="AS61" s="320"/>
      <c r="AT61" s="321"/>
      <c r="AU61" s="335"/>
      <c r="AV61" s="314"/>
      <c r="AW61" s="314"/>
      <c r="AX61" s="314"/>
      <c r="AY61" s="314"/>
      <c r="AZ61" s="347"/>
      <c r="BA61" s="136">
        <f t="shared" si="13"/>
        <v>0</v>
      </c>
      <c r="BB61" s="503" t="str">
        <f t="shared" si="14"/>
        <v>C</v>
      </c>
      <c r="BC61" s="137">
        <f t="shared" si="15"/>
        <v>0</v>
      </c>
      <c r="BD61" s="506" t="str">
        <f t="shared" si="16"/>
        <v>C</v>
      </c>
      <c r="BE61" s="136">
        <f t="shared" si="17"/>
        <v>0</v>
      </c>
      <c r="BF61" s="499">
        <f t="shared" si="18"/>
        <v>0</v>
      </c>
      <c r="BG61" s="137">
        <f t="shared" si="19"/>
        <v>0</v>
      </c>
      <c r="BH61" s="388">
        <f t="shared" si="20"/>
        <v>0</v>
      </c>
      <c r="BI61" s="139">
        <f t="shared" si="21"/>
        <v>0</v>
      </c>
      <c r="BJ61" s="140">
        <f t="shared" si="22"/>
        <v>18.044920877998976</v>
      </c>
      <c r="BK61" s="432"/>
      <c r="BL61" s="256"/>
      <c r="BM61" s="55">
        <f t="shared" si="0"/>
        <v>0</v>
      </c>
      <c r="BN61" s="132">
        <f t="shared" si="1"/>
        <v>0</v>
      </c>
      <c r="BO61" s="141">
        <f t="shared" si="23"/>
        <v>0</v>
      </c>
      <c r="BP61" s="142" t="str">
        <f t="shared" si="24"/>
        <v>C</v>
      </c>
      <c r="BQ61" s="143">
        <f t="shared" si="25"/>
        <v>0</v>
      </c>
      <c r="BR61" s="134" t="str">
        <f t="shared" si="26"/>
        <v>C</v>
      </c>
      <c r="BS61" s="141">
        <f t="shared" si="27"/>
        <v>0</v>
      </c>
      <c r="BT61" s="143">
        <f t="shared" si="54"/>
        <v>0</v>
      </c>
      <c r="BU61" s="143">
        <f t="shared" si="54"/>
        <v>0</v>
      </c>
      <c r="BV61" s="144">
        <f t="shared" si="54"/>
        <v>0</v>
      </c>
      <c r="BW61" s="100">
        <f t="shared" si="28"/>
        <v>0</v>
      </c>
      <c r="BX61" s="257">
        <f t="shared" si="29"/>
        <v>0</v>
      </c>
      <c r="BY61" s="100">
        <f t="shared" si="30"/>
        <v>0</v>
      </c>
      <c r="BZ61" s="101">
        <f t="shared" si="31"/>
        <v>0</v>
      </c>
      <c r="CA61" s="102">
        <f t="shared" si="32"/>
        <v>0</v>
      </c>
      <c r="CB61" s="101">
        <f t="shared" si="33"/>
        <v>0</v>
      </c>
      <c r="CC61" s="102">
        <f t="shared" si="34"/>
        <v>0</v>
      </c>
      <c r="CD61" s="101">
        <f t="shared" si="35"/>
        <v>0</v>
      </c>
      <c r="CE61" s="102">
        <f t="shared" si="36"/>
        <v>0</v>
      </c>
      <c r="CF61" s="101">
        <f t="shared" si="37"/>
        <v>0</v>
      </c>
      <c r="CG61" s="102">
        <f t="shared" si="38"/>
        <v>0</v>
      </c>
      <c r="CH61" s="101">
        <f t="shared" si="39"/>
        <v>0</v>
      </c>
      <c r="CI61" s="102">
        <f t="shared" si="40"/>
        <v>0</v>
      </c>
      <c r="CJ61" s="101">
        <f t="shared" si="41"/>
        <v>0</v>
      </c>
      <c r="CK61" s="102">
        <f t="shared" si="42"/>
        <v>0</v>
      </c>
      <c r="CL61" s="257">
        <f t="shared" si="43"/>
        <v>0</v>
      </c>
      <c r="CM61" s="100">
        <f t="shared" si="44"/>
        <v>0</v>
      </c>
      <c r="CN61" s="101">
        <f t="shared" si="45"/>
        <v>0</v>
      </c>
      <c r="CO61" s="103">
        <f t="shared" si="46"/>
        <v>0</v>
      </c>
      <c r="CP61" s="101">
        <f t="shared" si="47"/>
        <v>0</v>
      </c>
      <c r="CQ61" s="103">
        <f>SUM(AN61,AP61)*2+AO61*4</f>
        <v>0</v>
      </c>
      <c r="CR61" s="101">
        <f t="shared" si="49"/>
        <v>0</v>
      </c>
      <c r="CS61" s="102">
        <f t="shared" si="50"/>
        <v>0</v>
      </c>
      <c r="CT61" s="101">
        <f t="shared" si="51"/>
        <v>0</v>
      </c>
      <c r="CU61" s="102">
        <f t="shared" si="52"/>
        <v>0</v>
      </c>
      <c r="CV61" s="104">
        <f t="shared" si="53"/>
        <v>0</v>
      </c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479">
        <v>39</v>
      </c>
      <c r="DI61" s="478">
        <f t="shared" si="10"/>
        <v>0</v>
      </c>
      <c r="DJ61" s="282">
        <f t="shared" si="3"/>
        <v>0</v>
      </c>
      <c r="DK61" s="106">
        <f t="shared" si="4"/>
        <v>0</v>
      </c>
      <c r="DL61" s="389">
        <f t="shared" si="5"/>
        <v>18.044920877998976</v>
      </c>
      <c r="DM61" s="166"/>
      <c r="DN61" s="166"/>
      <c r="DO61" s="166"/>
      <c r="DP61" s="166"/>
      <c r="DQ61" s="166"/>
      <c r="DR61" s="166"/>
      <c r="DS61" s="166"/>
      <c r="EA61" s="130">
        <f t="shared" si="6"/>
        <v>0</v>
      </c>
      <c r="EB61" s="131">
        <f t="shared" si="7"/>
        <v>0</v>
      </c>
      <c r="EC61" s="110">
        <f t="shared" si="8"/>
        <v>0</v>
      </c>
      <c r="ED61" s="111" t="e">
        <f t="shared" si="9"/>
        <v>#DIV/0!</v>
      </c>
      <c r="EE61" s="112" t="e">
        <f t="shared" si="11"/>
        <v>#DIV/0!</v>
      </c>
    </row>
    <row r="62" spans="1:135" ht="13.2" customHeight="1" thickBot="1" x14ac:dyDescent="0.25">
      <c r="A62" s="174"/>
      <c r="B62" s="175"/>
      <c r="C62" s="176"/>
      <c r="D62" s="501" t="str">
        <f t="shared" si="12"/>
        <v>C</v>
      </c>
      <c r="E62" s="322"/>
      <c r="F62" s="323"/>
      <c r="G62" s="323"/>
      <c r="H62" s="367"/>
      <c r="I62" s="367"/>
      <c r="J62" s="322"/>
      <c r="K62" s="323"/>
      <c r="L62" s="323"/>
      <c r="M62" s="367"/>
      <c r="N62" s="338"/>
      <c r="O62" s="323"/>
      <c r="P62" s="323"/>
      <c r="Q62" s="324"/>
      <c r="R62" s="338"/>
      <c r="S62" s="324"/>
      <c r="T62" s="338"/>
      <c r="U62" s="324"/>
      <c r="V62" s="338"/>
      <c r="W62" s="323"/>
      <c r="X62" s="324"/>
      <c r="Y62" s="338"/>
      <c r="Z62" s="323"/>
      <c r="AA62" s="324"/>
      <c r="AB62" s="419"/>
      <c r="AC62" s="350"/>
      <c r="AD62" s="322"/>
      <c r="AE62" s="323"/>
      <c r="AF62" s="323"/>
      <c r="AG62" s="324"/>
      <c r="AH62" s="338"/>
      <c r="AI62" s="323"/>
      <c r="AJ62" s="323"/>
      <c r="AK62" s="323"/>
      <c r="AL62" s="323"/>
      <c r="AM62" s="324"/>
      <c r="AN62" s="338"/>
      <c r="AO62" s="323"/>
      <c r="AP62" s="324"/>
      <c r="AQ62" s="338"/>
      <c r="AR62" s="323"/>
      <c r="AS62" s="323"/>
      <c r="AT62" s="324"/>
      <c r="AU62" s="336"/>
      <c r="AV62" s="317"/>
      <c r="AW62" s="317"/>
      <c r="AX62" s="317"/>
      <c r="AY62" s="317"/>
      <c r="AZ62" s="348"/>
      <c r="BA62" s="288">
        <f t="shared" si="13"/>
        <v>0</v>
      </c>
      <c r="BB62" s="504" t="str">
        <f t="shared" si="14"/>
        <v>C</v>
      </c>
      <c r="BC62" s="289">
        <f t="shared" si="15"/>
        <v>0</v>
      </c>
      <c r="BD62" s="507" t="str">
        <f t="shared" si="16"/>
        <v>C</v>
      </c>
      <c r="BE62" s="288">
        <f t="shared" si="17"/>
        <v>0</v>
      </c>
      <c r="BF62" s="289">
        <f t="shared" si="18"/>
        <v>0</v>
      </c>
      <c r="BG62" s="289">
        <f t="shared" si="19"/>
        <v>0</v>
      </c>
      <c r="BH62" s="404">
        <f t="shared" si="20"/>
        <v>0</v>
      </c>
      <c r="BI62" s="291">
        <f t="shared" si="21"/>
        <v>0</v>
      </c>
      <c r="BJ62" s="178">
        <f t="shared" si="22"/>
        <v>18.044920877998976</v>
      </c>
      <c r="BK62" s="432"/>
      <c r="BL62" s="256"/>
      <c r="BM62" s="114">
        <f t="shared" si="0"/>
        <v>0</v>
      </c>
      <c r="BN62" s="175">
        <f t="shared" si="1"/>
        <v>0</v>
      </c>
      <c r="BO62" s="298">
        <f t="shared" si="23"/>
        <v>0</v>
      </c>
      <c r="BP62" s="179" t="str">
        <f t="shared" si="24"/>
        <v>C</v>
      </c>
      <c r="BQ62" s="299">
        <f t="shared" si="25"/>
        <v>0</v>
      </c>
      <c r="BR62" s="180" t="str">
        <f t="shared" si="26"/>
        <v>C</v>
      </c>
      <c r="BS62" s="298">
        <f t="shared" si="27"/>
        <v>0</v>
      </c>
      <c r="BT62" s="299">
        <f t="shared" si="54"/>
        <v>0</v>
      </c>
      <c r="BU62" s="299">
        <f t="shared" si="54"/>
        <v>0</v>
      </c>
      <c r="BV62" s="300">
        <f t="shared" si="54"/>
        <v>0</v>
      </c>
      <c r="BW62" s="292">
        <f t="shared" si="28"/>
        <v>0</v>
      </c>
      <c r="BX62" s="295">
        <f t="shared" si="29"/>
        <v>0</v>
      </c>
      <c r="BY62" s="292">
        <f t="shared" si="30"/>
        <v>0</v>
      </c>
      <c r="BZ62" s="293">
        <f t="shared" si="31"/>
        <v>0</v>
      </c>
      <c r="CA62" s="294">
        <f t="shared" si="32"/>
        <v>0</v>
      </c>
      <c r="CB62" s="293">
        <f t="shared" si="33"/>
        <v>0</v>
      </c>
      <c r="CC62" s="294">
        <f t="shared" si="34"/>
        <v>0</v>
      </c>
      <c r="CD62" s="293">
        <f t="shared" si="35"/>
        <v>0</v>
      </c>
      <c r="CE62" s="294">
        <f t="shared" si="36"/>
        <v>0</v>
      </c>
      <c r="CF62" s="293">
        <f t="shared" si="37"/>
        <v>0</v>
      </c>
      <c r="CG62" s="294">
        <f t="shared" si="38"/>
        <v>0</v>
      </c>
      <c r="CH62" s="293">
        <f t="shared" si="39"/>
        <v>0</v>
      </c>
      <c r="CI62" s="294">
        <f t="shared" si="40"/>
        <v>0</v>
      </c>
      <c r="CJ62" s="293">
        <f t="shared" si="41"/>
        <v>0</v>
      </c>
      <c r="CK62" s="294">
        <f t="shared" si="42"/>
        <v>0</v>
      </c>
      <c r="CL62" s="295">
        <f t="shared" si="43"/>
        <v>0</v>
      </c>
      <c r="CM62" s="292">
        <f t="shared" si="44"/>
        <v>0</v>
      </c>
      <c r="CN62" s="293">
        <f t="shared" si="45"/>
        <v>0</v>
      </c>
      <c r="CO62" s="296">
        <f t="shared" si="46"/>
        <v>0</v>
      </c>
      <c r="CP62" s="293">
        <f t="shared" si="47"/>
        <v>0</v>
      </c>
      <c r="CQ62" s="296">
        <f t="shared" si="48"/>
        <v>0</v>
      </c>
      <c r="CR62" s="293">
        <f t="shared" si="49"/>
        <v>0</v>
      </c>
      <c r="CS62" s="294">
        <f t="shared" si="50"/>
        <v>0</v>
      </c>
      <c r="CT62" s="293">
        <f t="shared" si="51"/>
        <v>0</v>
      </c>
      <c r="CU62" s="294">
        <f t="shared" si="52"/>
        <v>0</v>
      </c>
      <c r="CV62" s="297">
        <f t="shared" si="53"/>
        <v>0</v>
      </c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480">
        <v>40</v>
      </c>
      <c r="DI62" s="481">
        <f t="shared" si="10"/>
        <v>0</v>
      </c>
      <c r="DJ62" s="283">
        <f t="shared" si="3"/>
        <v>0</v>
      </c>
      <c r="DK62" s="390">
        <f t="shared" si="4"/>
        <v>0</v>
      </c>
      <c r="DL62" s="391">
        <f t="shared" si="5"/>
        <v>18.044920877998976</v>
      </c>
      <c r="DM62" s="166"/>
      <c r="DN62" s="166"/>
      <c r="DO62" s="166"/>
      <c r="DP62" s="166"/>
      <c r="DQ62" s="166"/>
      <c r="DR62" s="166"/>
      <c r="DS62" s="166"/>
      <c r="EA62" s="182">
        <f t="shared" si="6"/>
        <v>0</v>
      </c>
      <c r="EB62" s="183">
        <f t="shared" si="7"/>
        <v>0</v>
      </c>
      <c r="EC62" s="285">
        <f t="shared" si="8"/>
        <v>0</v>
      </c>
      <c r="ED62" s="287" t="e">
        <f t="shared" si="9"/>
        <v>#DIV/0!</v>
      </c>
      <c r="EE62" s="112" t="e">
        <f t="shared" si="11"/>
        <v>#DIV/0!</v>
      </c>
    </row>
    <row r="63" spans="1:135" ht="13.2" customHeight="1" thickBot="1" x14ac:dyDescent="0.25">
      <c r="A63" s="591" t="s">
        <v>185</v>
      </c>
      <c r="B63" s="592"/>
      <c r="C63" s="592"/>
      <c r="D63" s="484">
        <f>COUNTA(A23:A62)</f>
        <v>0</v>
      </c>
      <c r="E63" s="325">
        <f>SUM(E23:E62)</f>
        <v>0</v>
      </c>
      <c r="F63" s="326">
        <f t="shared" ref="F63:AZ63" si="55">SUM(F23:F62)</f>
        <v>0</v>
      </c>
      <c r="G63" s="326">
        <f t="shared" si="55"/>
        <v>0</v>
      </c>
      <c r="H63" s="326">
        <f t="shared" si="55"/>
        <v>0</v>
      </c>
      <c r="I63" s="405">
        <f t="shared" si="55"/>
        <v>0</v>
      </c>
      <c r="J63" s="325">
        <f t="shared" si="55"/>
        <v>0</v>
      </c>
      <c r="K63" s="326">
        <f t="shared" si="55"/>
        <v>0</v>
      </c>
      <c r="L63" s="326">
        <f t="shared" si="55"/>
        <v>0</v>
      </c>
      <c r="M63" s="405">
        <f t="shared" si="55"/>
        <v>0</v>
      </c>
      <c r="N63" s="339">
        <f t="shared" si="55"/>
        <v>0</v>
      </c>
      <c r="O63" s="326">
        <f t="shared" si="55"/>
        <v>0</v>
      </c>
      <c r="P63" s="326">
        <f t="shared" si="55"/>
        <v>0</v>
      </c>
      <c r="Q63" s="327">
        <f t="shared" si="55"/>
        <v>0</v>
      </c>
      <c r="R63" s="339">
        <f t="shared" si="55"/>
        <v>0</v>
      </c>
      <c r="S63" s="327">
        <f t="shared" si="55"/>
        <v>0</v>
      </c>
      <c r="T63" s="339">
        <f t="shared" si="55"/>
        <v>0</v>
      </c>
      <c r="U63" s="327">
        <f t="shared" si="55"/>
        <v>0</v>
      </c>
      <c r="V63" s="339">
        <f t="shared" si="55"/>
        <v>0</v>
      </c>
      <c r="W63" s="326">
        <f t="shared" si="55"/>
        <v>0</v>
      </c>
      <c r="X63" s="327">
        <f t="shared" si="55"/>
        <v>0</v>
      </c>
      <c r="Y63" s="339">
        <f t="shared" si="55"/>
        <v>0</v>
      </c>
      <c r="Z63" s="326">
        <f t="shared" si="55"/>
        <v>0</v>
      </c>
      <c r="AA63" s="327">
        <f t="shared" si="55"/>
        <v>0</v>
      </c>
      <c r="AB63" s="420">
        <f t="shared" si="55"/>
        <v>0</v>
      </c>
      <c r="AC63" s="351">
        <f t="shared" si="55"/>
        <v>0</v>
      </c>
      <c r="AD63" s="325">
        <f t="shared" si="55"/>
        <v>0</v>
      </c>
      <c r="AE63" s="326">
        <f t="shared" si="55"/>
        <v>0</v>
      </c>
      <c r="AF63" s="326">
        <f t="shared" si="55"/>
        <v>0</v>
      </c>
      <c r="AG63" s="327">
        <f t="shared" si="55"/>
        <v>0</v>
      </c>
      <c r="AH63" s="339">
        <f t="shared" si="55"/>
        <v>0</v>
      </c>
      <c r="AI63" s="326">
        <f t="shared" si="55"/>
        <v>0</v>
      </c>
      <c r="AJ63" s="326">
        <f t="shared" si="55"/>
        <v>0</v>
      </c>
      <c r="AK63" s="326">
        <f t="shared" si="55"/>
        <v>0</v>
      </c>
      <c r="AL63" s="326">
        <f t="shared" si="55"/>
        <v>0</v>
      </c>
      <c r="AM63" s="327">
        <f t="shared" si="55"/>
        <v>0</v>
      </c>
      <c r="AN63" s="339">
        <f t="shared" si="55"/>
        <v>0</v>
      </c>
      <c r="AO63" s="326">
        <f t="shared" si="55"/>
        <v>0</v>
      </c>
      <c r="AP63" s="327">
        <f t="shared" si="55"/>
        <v>0</v>
      </c>
      <c r="AQ63" s="339">
        <f t="shared" si="55"/>
        <v>0</v>
      </c>
      <c r="AR63" s="326">
        <f t="shared" si="55"/>
        <v>0</v>
      </c>
      <c r="AS63" s="326">
        <f t="shared" si="55"/>
        <v>0</v>
      </c>
      <c r="AT63" s="327">
        <f t="shared" si="55"/>
        <v>0</v>
      </c>
      <c r="AU63" s="339">
        <f t="shared" si="55"/>
        <v>0</v>
      </c>
      <c r="AV63" s="326">
        <f t="shared" si="55"/>
        <v>0</v>
      </c>
      <c r="AW63" s="326">
        <f t="shared" si="55"/>
        <v>0</v>
      </c>
      <c r="AX63" s="326">
        <f t="shared" si="55"/>
        <v>0</v>
      </c>
      <c r="AY63" s="326">
        <f t="shared" si="55"/>
        <v>0</v>
      </c>
      <c r="AZ63" s="351">
        <f t="shared" si="55"/>
        <v>0</v>
      </c>
      <c r="BA63" s="185"/>
      <c r="BB63" s="260"/>
      <c r="BC63" s="186"/>
      <c r="BD63" s="187"/>
      <c r="BE63" s="188"/>
      <c r="BF63" s="186"/>
      <c r="BG63" s="186"/>
      <c r="BH63" s="260"/>
      <c r="BI63" s="190"/>
      <c r="BJ63" s="593"/>
      <c r="BK63" s="433"/>
      <c r="BM63" s="568" t="s">
        <v>145</v>
      </c>
      <c r="BN63" s="596"/>
      <c r="BO63" s="192" t="e">
        <f>BA64</f>
        <v>#DIV/0!</v>
      </c>
      <c r="BP63" s="193"/>
      <c r="BQ63" s="194" t="e">
        <f>BC64</f>
        <v>#DIV/0!</v>
      </c>
      <c r="BR63" s="195"/>
      <c r="BS63" s="192" t="e">
        <f t="shared" ref="BS63:BV65" si="56">BE64</f>
        <v>#DIV/0!</v>
      </c>
      <c r="BT63" s="194" t="e">
        <f t="shared" si="56"/>
        <v>#DIV/0!</v>
      </c>
      <c r="BU63" s="194" t="e">
        <f t="shared" si="56"/>
        <v>#DIV/0!</v>
      </c>
      <c r="BV63" s="196" t="e">
        <f t="shared" si="56"/>
        <v>#DIV/0!</v>
      </c>
      <c r="BW63" s="197"/>
      <c r="BX63" s="261" t="e">
        <f>SUM(BX23:BX62)/$D$63</f>
        <v>#DIV/0!</v>
      </c>
      <c r="BY63" s="197"/>
      <c r="BZ63" s="261" t="e">
        <f t="shared" ref="BZ63:CV63" si="57">SUM(BZ23:BZ62)/$D$63</f>
        <v>#DIV/0!</v>
      </c>
      <c r="CA63" s="200"/>
      <c r="CB63" s="198" t="e">
        <f t="shared" si="57"/>
        <v>#DIV/0!</v>
      </c>
      <c r="CC63" s="200"/>
      <c r="CD63" s="198" t="e">
        <f t="shared" si="57"/>
        <v>#DIV/0!</v>
      </c>
      <c r="CE63" s="200"/>
      <c r="CF63" s="198" t="e">
        <f t="shared" si="57"/>
        <v>#DIV/0!</v>
      </c>
      <c r="CG63" s="200"/>
      <c r="CH63" s="198" t="e">
        <f t="shared" si="57"/>
        <v>#DIV/0!</v>
      </c>
      <c r="CI63" s="200"/>
      <c r="CJ63" s="198" t="e">
        <f t="shared" si="57"/>
        <v>#DIV/0!</v>
      </c>
      <c r="CK63" s="200"/>
      <c r="CL63" s="261" t="e">
        <f t="shared" si="57"/>
        <v>#DIV/0!</v>
      </c>
      <c r="CM63" s="197"/>
      <c r="CN63" s="198" t="e">
        <f t="shared" si="57"/>
        <v>#DIV/0!</v>
      </c>
      <c r="CO63" s="199"/>
      <c r="CP63" s="198" t="e">
        <f t="shared" si="57"/>
        <v>#DIV/0!</v>
      </c>
      <c r="CQ63" s="444"/>
      <c r="CR63" s="198" t="e">
        <f>SUM(CR23:CR62)/$D$63</f>
        <v>#DIV/0!</v>
      </c>
      <c r="CS63" s="200"/>
      <c r="CT63" s="198" t="e">
        <f t="shared" si="57"/>
        <v>#DIV/0!</v>
      </c>
      <c r="CU63" s="200"/>
      <c r="CV63" s="201" t="e">
        <f t="shared" si="57"/>
        <v>#DIV/0!</v>
      </c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54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</row>
    <row r="64" spans="1:135" ht="13.2" customHeight="1" thickBot="1" x14ac:dyDescent="0.25">
      <c r="A64" s="597" t="s">
        <v>146</v>
      </c>
      <c r="B64" s="598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AZ64" si="58">F63/$D$63*100</f>
        <v>#DIV/0!</v>
      </c>
      <c r="G64" s="329" t="e">
        <f t="shared" si="58"/>
        <v>#DIV/0!</v>
      </c>
      <c r="H64" s="329" t="e">
        <f t="shared" si="58"/>
        <v>#DIV/0!</v>
      </c>
      <c r="I64" s="406" t="e">
        <f t="shared" si="58"/>
        <v>#DIV/0!</v>
      </c>
      <c r="J64" s="328" t="e">
        <f t="shared" si="58"/>
        <v>#DIV/0!</v>
      </c>
      <c r="K64" s="329" t="e">
        <f t="shared" si="58"/>
        <v>#DIV/0!</v>
      </c>
      <c r="L64" s="329" t="e">
        <f t="shared" si="58"/>
        <v>#DIV/0!</v>
      </c>
      <c r="M64" s="406" t="e">
        <f t="shared" si="58"/>
        <v>#DIV/0!</v>
      </c>
      <c r="N64" s="340" t="e">
        <f t="shared" si="58"/>
        <v>#DIV/0!</v>
      </c>
      <c r="O64" s="329" t="e">
        <f t="shared" si="58"/>
        <v>#DIV/0!</v>
      </c>
      <c r="P64" s="329" t="e">
        <f t="shared" si="58"/>
        <v>#DIV/0!</v>
      </c>
      <c r="Q64" s="330" t="e">
        <f t="shared" si="58"/>
        <v>#DIV/0!</v>
      </c>
      <c r="R64" s="340" t="e">
        <f t="shared" si="58"/>
        <v>#DIV/0!</v>
      </c>
      <c r="S64" s="330" t="e">
        <f t="shared" si="58"/>
        <v>#DIV/0!</v>
      </c>
      <c r="T64" s="340" t="e">
        <f t="shared" si="58"/>
        <v>#DIV/0!</v>
      </c>
      <c r="U64" s="330" t="e">
        <f t="shared" si="58"/>
        <v>#DIV/0!</v>
      </c>
      <c r="V64" s="340" t="e">
        <f t="shared" si="58"/>
        <v>#DIV/0!</v>
      </c>
      <c r="W64" s="329" t="e">
        <f t="shared" si="58"/>
        <v>#DIV/0!</v>
      </c>
      <c r="X64" s="330" t="e">
        <f t="shared" si="58"/>
        <v>#DIV/0!</v>
      </c>
      <c r="Y64" s="340" t="e">
        <f t="shared" si="58"/>
        <v>#DIV/0!</v>
      </c>
      <c r="Z64" s="329" t="e">
        <f t="shared" si="58"/>
        <v>#DIV/0!</v>
      </c>
      <c r="AA64" s="330" t="e">
        <f t="shared" si="58"/>
        <v>#DIV/0!</v>
      </c>
      <c r="AB64" s="421" t="e">
        <f t="shared" si="58"/>
        <v>#DIV/0!</v>
      </c>
      <c r="AC64" s="352" t="e">
        <f t="shared" si="58"/>
        <v>#DIV/0!</v>
      </c>
      <c r="AD64" s="328" t="e">
        <f t="shared" si="58"/>
        <v>#DIV/0!</v>
      </c>
      <c r="AE64" s="329" t="e">
        <f t="shared" si="58"/>
        <v>#DIV/0!</v>
      </c>
      <c r="AF64" s="329" t="e">
        <f t="shared" si="58"/>
        <v>#DIV/0!</v>
      </c>
      <c r="AG64" s="330" t="e">
        <f t="shared" si="58"/>
        <v>#DIV/0!</v>
      </c>
      <c r="AH64" s="340" t="e">
        <f t="shared" si="58"/>
        <v>#DIV/0!</v>
      </c>
      <c r="AI64" s="329" t="e">
        <f t="shared" si="58"/>
        <v>#DIV/0!</v>
      </c>
      <c r="AJ64" s="329" t="e">
        <f t="shared" si="58"/>
        <v>#DIV/0!</v>
      </c>
      <c r="AK64" s="329" t="e">
        <f t="shared" si="58"/>
        <v>#DIV/0!</v>
      </c>
      <c r="AL64" s="329" t="e">
        <f t="shared" si="58"/>
        <v>#DIV/0!</v>
      </c>
      <c r="AM64" s="330" t="e">
        <f t="shared" si="58"/>
        <v>#DIV/0!</v>
      </c>
      <c r="AN64" s="340" t="e">
        <f t="shared" si="58"/>
        <v>#DIV/0!</v>
      </c>
      <c r="AO64" s="329" t="e">
        <f t="shared" si="58"/>
        <v>#DIV/0!</v>
      </c>
      <c r="AP64" s="330" t="e">
        <f t="shared" si="58"/>
        <v>#DIV/0!</v>
      </c>
      <c r="AQ64" s="340" t="e">
        <f>AQ63/$D$63*100</f>
        <v>#DIV/0!</v>
      </c>
      <c r="AR64" s="329" t="e">
        <f t="shared" si="58"/>
        <v>#DIV/0!</v>
      </c>
      <c r="AS64" s="329" t="e">
        <f t="shared" si="58"/>
        <v>#DIV/0!</v>
      </c>
      <c r="AT64" s="330" t="e">
        <f t="shared" si="58"/>
        <v>#DIV/0!</v>
      </c>
      <c r="AU64" s="340" t="e">
        <f t="shared" si="58"/>
        <v>#DIV/0!</v>
      </c>
      <c r="AV64" s="329" t="e">
        <f t="shared" si="58"/>
        <v>#DIV/0!</v>
      </c>
      <c r="AW64" s="329" t="e">
        <f t="shared" si="58"/>
        <v>#DIV/0!</v>
      </c>
      <c r="AX64" s="329" t="e">
        <f t="shared" si="58"/>
        <v>#DIV/0!</v>
      </c>
      <c r="AY64" s="329" t="e">
        <f t="shared" si="58"/>
        <v>#DIV/0!</v>
      </c>
      <c r="AZ64" s="352" t="e">
        <f t="shared" si="58"/>
        <v>#DIV/0!</v>
      </c>
      <c r="BA64" s="205" t="e">
        <f>SUM(BA23:BA62)/$D$63/40*100</f>
        <v>#DIV/0!</v>
      </c>
      <c r="BB64" s="443"/>
      <c r="BC64" s="207" t="e">
        <f>SUM(BC23:BC62)/$D$63/60*100</f>
        <v>#DIV/0!</v>
      </c>
      <c r="BD64" s="208"/>
      <c r="BE64" s="205" t="e">
        <f>SUM(BE23:BE62)/$D$63/40*100</f>
        <v>#DIV/0!</v>
      </c>
      <c r="BF64" s="207" t="e">
        <f>SUM(BF23:BF62)/$D$63/20*100</f>
        <v>#DIV/0!</v>
      </c>
      <c r="BG64" s="207" t="e">
        <f>SUM(BG23:BG62)/$D$63/20*100</f>
        <v>#DIV/0!</v>
      </c>
      <c r="BH64" s="434" t="e">
        <f>SUM(BH23:BH62)/$D$63/20*100</f>
        <v>#DIV/0!</v>
      </c>
      <c r="BI64" s="209" t="e">
        <f>SUM(BI23:BI62)/$D$63</f>
        <v>#DIV/0!</v>
      </c>
      <c r="BJ64" s="594"/>
      <c r="BK64" s="433"/>
      <c r="BM64" s="566" t="s">
        <v>147</v>
      </c>
      <c r="BN64" s="599"/>
      <c r="BO64" s="210">
        <f>BA65</f>
        <v>66.3</v>
      </c>
      <c r="BP64" s="193"/>
      <c r="BQ64" s="211">
        <f>BC65</f>
        <v>60.1</v>
      </c>
      <c r="BR64" s="195"/>
      <c r="BS64" s="210">
        <f t="shared" si="56"/>
        <v>66.3</v>
      </c>
      <c r="BT64" s="211">
        <f t="shared" si="56"/>
        <v>68.8</v>
      </c>
      <c r="BU64" s="211">
        <f t="shared" si="56"/>
        <v>59.2</v>
      </c>
      <c r="BV64" s="212">
        <f>BH65</f>
        <v>52.3</v>
      </c>
      <c r="BW64" s="197"/>
      <c r="BX64" s="261">
        <v>74.2</v>
      </c>
      <c r="BY64" s="197"/>
      <c r="BZ64" s="261">
        <v>75.099999999999994</v>
      </c>
      <c r="CA64" s="200"/>
      <c r="CB64" s="198">
        <v>44.7</v>
      </c>
      <c r="CC64" s="200"/>
      <c r="CD64" s="198">
        <v>91</v>
      </c>
      <c r="CE64" s="200"/>
      <c r="CF64" s="198">
        <v>62.8</v>
      </c>
      <c r="CG64" s="200"/>
      <c r="CH64" s="198">
        <v>64.5</v>
      </c>
      <c r="CI64" s="200"/>
      <c r="CJ64" s="198">
        <v>54.8</v>
      </c>
      <c r="CK64" s="200"/>
      <c r="CL64" s="261">
        <v>90.7</v>
      </c>
      <c r="CM64" s="197"/>
      <c r="CN64" s="198">
        <v>63.4</v>
      </c>
      <c r="CO64" s="199"/>
      <c r="CP64" s="198">
        <v>65.7</v>
      </c>
      <c r="CQ64" s="444"/>
      <c r="CR64" s="198">
        <v>49.4</v>
      </c>
      <c r="CS64" s="200"/>
      <c r="CT64" s="198">
        <v>55.6</v>
      </c>
      <c r="CU64" s="200"/>
      <c r="CV64" s="201">
        <v>50.1</v>
      </c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600" t="s">
        <v>283</v>
      </c>
      <c r="DJ64" s="600"/>
      <c r="DK64" s="600"/>
      <c r="DL64" s="600"/>
      <c r="DM64" s="213"/>
      <c r="DN64" s="166"/>
      <c r="DO64" s="166"/>
      <c r="DP64" s="166"/>
      <c r="DQ64" s="166"/>
      <c r="DR64" s="166"/>
      <c r="DS64" s="166"/>
      <c r="EA64" s="565" t="s">
        <v>285</v>
      </c>
      <c r="EB64" s="565"/>
      <c r="EC64" s="565"/>
      <c r="ED64" s="565"/>
      <c r="EE64" s="565"/>
    </row>
    <row r="65" spans="1:135" ht="13.2" customHeight="1" thickBot="1" x14ac:dyDescent="0.25">
      <c r="A65" s="566" t="s">
        <v>147</v>
      </c>
      <c r="B65" s="567"/>
      <c r="C65" s="214">
        <v>72.2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0">
        <v>66.3</v>
      </c>
      <c r="BB65" s="193"/>
      <c r="BC65" s="211">
        <v>60.1</v>
      </c>
      <c r="BD65" s="195"/>
      <c r="BE65" s="210">
        <v>66.3</v>
      </c>
      <c r="BF65" s="211">
        <v>68.8</v>
      </c>
      <c r="BG65" s="211">
        <v>59.2</v>
      </c>
      <c r="BH65" s="212">
        <v>52.3</v>
      </c>
      <c r="BI65" s="219">
        <v>62.6</v>
      </c>
      <c r="BJ65" s="594"/>
      <c r="BK65" s="433"/>
      <c r="BM65" s="568" t="s">
        <v>148</v>
      </c>
      <c r="BN65" s="569"/>
      <c r="BO65" s="355" t="e">
        <f>BA66</f>
        <v>#DIV/0!</v>
      </c>
      <c r="BP65" s="229"/>
      <c r="BQ65" s="356" t="e">
        <f>BC66</f>
        <v>#DIV/0!</v>
      </c>
      <c r="BR65" s="231"/>
      <c r="BS65" s="228" t="e">
        <f t="shared" si="56"/>
        <v>#DIV/0!</v>
      </c>
      <c r="BT65" s="230" t="e">
        <f t="shared" si="56"/>
        <v>#DIV/0!</v>
      </c>
      <c r="BU65" s="230" t="e">
        <f t="shared" si="56"/>
        <v>#DIV/0!</v>
      </c>
      <c r="BV65" s="280" t="e">
        <f>BH66</f>
        <v>#DIV/0!</v>
      </c>
      <c r="BW65" s="220"/>
      <c r="BX65" s="264" t="e">
        <f>BX63-BX64</f>
        <v>#DIV/0!</v>
      </c>
      <c r="BY65" s="220"/>
      <c r="BZ65" s="264" t="e">
        <f t="shared" ref="BZ65:CV65" si="59">BZ63-BZ64</f>
        <v>#DIV/0!</v>
      </c>
      <c r="CA65" s="223"/>
      <c r="CB65" s="221" t="e">
        <f t="shared" si="59"/>
        <v>#DIV/0!</v>
      </c>
      <c r="CC65" s="223"/>
      <c r="CD65" s="221" t="e">
        <f t="shared" si="59"/>
        <v>#DIV/0!</v>
      </c>
      <c r="CE65" s="223"/>
      <c r="CF65" s="221" t="e">
        <f t="shared" si="59"/>
        <v>#DIV/0!</v>
      </c>
      <c r="CG65" s="223"/>
      <c r="CH65" s="221" t="e">
        <f t="shared" si="59"/>
        <v>#DIV/0!</v>
      </c>
      <c r="CI65" s="223"/>
      <c r="CJ65" s="221" t="e">
        <f t="shared" si="59"/>
        <v>#DIV/0!</v>
      </c>
      <c r="CK65" s="223"/>
      <c r="CL65" s="264" t="e">
        <f t="shared" si="59"/>
        <v>#DIV/0!</v>
      </c>
      <c r="CM65" s="220"/>
      <c r="CN65" s="221" t="e">
        <f t="shared" si="59"/>
        <v>#DIV/0!</v>
      </c>
      <c r="CO65" s="222"/>
      <c r="CP65" s="221" t="e">
        <f t="shared" si="59"/>
        <v>#DIV/0!</v>
      </c>
      <c r="CQ65" s="445"/>
      <c r="CR65" s="221" t="e">
        <f t="shared" si="59"/>
        <v>#DIV/0!</v>
      </c>
      <c r="CS65" s="223"/>
      <c r="CT65" s="221" t="e">
        <f t="shared" si="59"/>
        <v>#DIV/0!</v>
      </c>
      <c r="CU65" s="223"/>
      <c r="CV65" s="224" t="e">
        <f t="shared" si="59"/>
        <v>#DIV/0!</v>
      </c>
      <c r="DI65" s="600"/>
      <c r="DJ65" s="600"/>
      <c r="DK65" s="600"/>
      <c r="DL65" s="600"/>
      <c r="DM65" s="213"/>
      <c r="DN65" s="37"/>
      <c r="DO65" s="37"/>
      <c r="DP65" s="37"/>
      <c r="DQ65" s="37"/>
      <c r="DR65" s="37"/>
      <c r="DS65" s="37"/>
      <c r="EA65" s="565"/>
      <c r="EB65" s="565"/>
      <c r="EC65" s="565"/>
      <c r="ED65" s="565"/>
      <c r="EE65" s="565"/>
    </row>
    <row r="66" spans="1:135" ht="13.2" customHeight="1" thickBot="1" x14ac:dyDescent="0.25">
      <c r="A66" s="566" t="s">
        <v>148</v>
      </c>
      <c r="B66" s="567"/>
      <c r="C66" s="43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8" t="e">
        <f>BA64-BA65</f>
        <v>#DIV/0!</v>
      </c>
      <c r="BB66" s="229"/>
      <c r="BC66" s="230" t="e">
        <f>BC64-BC65</f>
        <v>#DIV/0!</v>
      </c>
      <c r="BD66" s="231"/>
      <c r="BE66" s="228" t="e">
        <f>BE64-BE65</f>
        <v>#DIV/0!</v>
      </c>
      <c r="BF66" s="230" t="e">
        <f>BF64-BF65</f>
        <v>#DIV/0!</v>
      </c>
      <c r="BG66" s="230" t="e">
        <f>BG64-BG65</f>
        <v>#DIV/0!</v>
      </c>
      <c r="BH66" s="436" t="e">
        <f>BH64-BH65</f>
        <v>#DIV/0!</v>
      </c>
      <c r="BI66" s="232" t="e">
        <f>BI64-BI65</f>
        <v>#DIV/0!</v>
      </c>
      <c r="BJ66" s="595"/>
      <c r="BK66" s="433"/>
      <c r="BM66" s="233"/>
      <c r="BN66" s="49" t="s">
        <v>149</v>
      </c>
      <c r="BO66" s="234"/>
      <c r="BP66" s="234"/>
      <c r="BQ66" s="234"/>
      <c r="BR66" s="234"/>
      <c r="BS66" s="234"/>
      <c r="BT66" s="234"/>
      <c r="BU66" s="234"/>
      <c r="BV66" s="234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DI66" s="600"/>
      <c r="DJ66" s="600"/>
      <c r="DK66" s="600"/>
      <c r="DL66" s="600"/>
      <c r="DM66" s="213"/>
      <c r="DN66" s="37"/>
      <c r="DO66" s="37"/>
      <c r="DP66" s="37"/>
      <c r="DQ66" s="37"/>
      <c r="DR66" s="37"/>
      <c r="DS66" s="37"/>
    </row>
    <row r="67" spans="1:135" ht="13.2" customHeight="1" x14ac:dyDescent="0.2">
      <c r="A67" s="584"/>
      <c r="B67" s="584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 t="s">
        <v>152</v>
      </c>
      <c r="AD67" s="238"/>
      <c r="AE67" s="238"/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9"/>
      <c r="BJ67" s="239"/>
      <c r="BK67" s="239"/>
      <c r="BY67" s="240"/>
      <c r="DI67" s="601" t="s">
        <v>286</v>
      </c>
      <c r="DJ67" s="601"/>
      <c r="DK67" s="601"/>
      <c r="DL67" s="601"/>
      <c r="DM67" s="241"/>
      <c r="DN67" s="37"/>
      <c r="DO67" s="37"/>
      <c r="DP67" s="37"/>
      <c r="DQ67" s="37"/>
      <c r="DR67" s="37"/>
      <c r="DS67" s="37"/>
    </row>
    <row r="68" spans="1:135" x14ac:dyDescent="0.2">
      <c r="A68" s="585"/>
      <c r="B68" s="585"/>
      <c r="C68" s="586" t="s">
        <v>184</v>
      </c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BI68" s="37"/>
      <c r="BJ68" s="37"/>
      <c r="BK68" s="37"/>
      <c r="DI68" s="601"/>
      <c r="DJ68" s="601"/>
      <c r="DK68" s="601"/>
      <c r="DL68" s="601"/>
      <c r="DM68" s="241"/>
      <c r="DN68" s="37"/>
      <c r="DO68" s="37"/>
      <c r="DP68" s="37"/>
      <c r="DQ68" s="37"/>
      <c r="DR68" s="37"/>
      <c r="DS68" s="37"/>
    </row>
    <row r="69" spans="1:135" x14ac:dyDescent="0.2">
      <c r="C69" s="602" t="s">
        <v>287</v>
      </c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BI69" s="37"/>
      <c r="BJ69" s="37"/>
      <c r="BK69" s="37"/>
      <c r="DI69" s="601"/>
      <c r="DJ69" s="601"/>
      <c r="DK69" s="601"/>
      <c r="DL69" s="601"/>
      <c r="DM69" s="37"/>
      <c r="DN69" s="37"/>
      <c r="DO69" s="37"/>
      <c r="DP69" s="37"/>
      <c r="DQ69" s="37"/>
      <c r="DR69" s="37"/>
      <c r="DS69" s="37"/>
    </row>
  </sheetData>
  <mergeCells count="293">
    <mergeCell ref="DX11:EB13"/>
    <mergeCell ref="DH21:DH22"/>
    <mergeCell ref="C1:AA3"/>
    <mergeCell ref="DO2:DZ4"/>
    <mergeCell ref="DK4:DK5"/>
    <mergeCell ref="DL4:DM5"/>
    <mergeCell ref="BB5:BI6"/>
    <mergeCell ref="DK6:DK9"/>
    <mergeCell ref="DL6:DM9"/>
    <mergeCell ref="CJ7:CN10"/>
    <mergeCell ref="CM13:CN16"/>
    <mergeCell ref="CO13:CP16"/>
    <mergeCell ref="CQ13:CR16"/>
    <mergeCell ref="CU13:CV16"/>
    <mergeCell ref="CK13:CL16"/>
    <mergeCell ref="BW13:BX16"/>
    <mergeCell ref="BY13:BZ16"/>
    <mergeCell ref="BC12:BC21"/>
    <mergeCell ref="BD12:BD21"/>
    <mergeCell ref="BI12:BI21"/>
    <mergeCell ref="BJ12:BJ21"/>
    <mergeCell ref="BM12:BM22"/>
    <mergeCell ref="BN12:BN22"/>
    <mergeCell ref="E15:E16"/>
    <mergeCell ref="F15:F16"/>
    <mergeCell ref="A12:A22"/>
    <mergeCell ref="B12:B22"/>
    <mergeCell ref="C12:C21"/>
    <mergeCell ref="D12:D21"/>
    <mergeCell ref="E12:AZ13"/>
    <mergeCell ref="BA12:BA21"/>
    <mergeCell ref="CI12:CJ12"/>
    <mergeCell ref="CK12:CL12"/>
    <mergeCell ref="BO12:BO21"/>
    <mergeCell ref="BP12:BP21"/>
    <mergeCell ref="BQ12:BQ21"/>
    <mergeCell ref="BR12:BR21"/>
    <mergeCell ref="BW12:BX12"/>
    <mergeCell ref="BY12:BZ12"/>
    <mergeCell ref="BU13:BU21"/>
    <mergeCell ref="BV13:BV21"/>
    <mergeCell ref="E14:I14"/>
    <mergeCell ref="J14:M14"/>
    <mergeCell ref="N14:Q14"/>
    <mergeCell ref="CA13:CB16"/>
    <mergeCell ref="CC13:CD16"/>
    <mergeCell ref="CE13:CF16"/>
    <mergeCell ref="CG13:CH16"/>
    <mergeCell ref="CI13:CJ16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CM12:CN12"/>
    <mergeCell ref="CO12:CP12"/>
    <mergeCell ref="CS12:CT12"/>
    <mergeCell ref="CU12:CV12"/>
    <mergeCell ref="BE13:BE21"/>
    <mergeCell ref="BF13:BF21"/>
    <mergeCell ref="BG13:BG21"/>
    <mergeCell ref="BH13:BH21"/>
    <mergeCell ref="BS13:BS21"/>
    <mergeCell ref="BT13:BT21"/>
    <mergeCell ref="CA12:CB12"/>
    <mergeCell ref="CC12:CD12"/>
    <mergeCell ref="CE12:CF12"/>
    <mergeCell ref="CG12:CH12"/>
    <mergeCell ref="H15:H16"/>
    <mergeCell ref="I15:I16"/>
    <mergeCell ref="J15:J16"/>
    <mergeCell ref="K15:K16"/>
    <mergeCell ref="L15:L16"/>
    <mergeCell ref="M15:M16"/>
    <mergeCell ref="AB15:AB16"/>
    <mergeCell ref="T15:T16"/>
    <mergeCell ref="U15:U16"/>
    <mergeCell ref="V15:V16"/>
    <mergeCell ref="W15:W16"/>
    <mergeCell ref="X15:X16"/>
    <mergeCell ref="N15:N16"/>
    <mergeCell ref="O15:O16"/>
    <mergeCell ref="P15:P16"/>
    <mergeCell ref="Q15:Q16"/>
    <mergeCell ref="R15:R16"/>
    <mergeCell ref="S15:S16"/>
    <mergeCell ref="Y15:AA16"/>
    <mergeCell ref="E17:E18"/>
    <mergeCell ref="F17:F18"/>
    <mergeCell ref="G17:G18"/>
    <mergeCell ref="H17:H18"/>
    <mergeCell ref="I17:I18"/>
    <mergeCell ref="J17:J18"/>
    <mergeCell ref="AY15:AY16"/>
    <mergeCell ref="AZ15:AZ16"/>
    <mergeCell ref="AR15:AT16"/>
    <mergeCell ref="AN15:AN16"/>
    <mergeCell ref="AO15:AO16"/>
    <mergeCell ref="AP15:AP16"/>
    <mergeCell ref="AQ15:AQ16"/>
    <mergeCell ref="AI15:AI16"/>
    <mergeCell ref="AJ15:AJ16"/>
    <mergeCell ref="AK15:AK16"/>
    <mergeCell ref="AG15:AG16"/>
    <mergeCell ref="AH15:AH16"/>
    <mergeCell ref="AL15:AM16"/>
    <mergeCell ref="AD15:AD16"/>
    <mergeCell ref="AE15:AE16"/>
    <mergeCell ref="AF15:AF16"/>
    <mergeCell ref="AC15:AC16"/>
    <mergeCell ref="G15:G16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BX18:BX21"/>
    <mergeCell ref="BY18:BY21"/>
    <mergeCell ref="BZ18:BZ21"/>
    <mergeCell ref="CA18:CA21"/>
    <mergeCell ref="CB18:CB21"/>
    <mergeCell ref="CC18:CC21"/>
    <mergeCell ref="CD18:CD21"/>
    <mergeCell ref="CE18:CE21"/>
    <mergeCell ref="AU17:AU18"/>
    <mergeCell ref="AX17:AX18"/>
    <mergeCell ref="AY17:AY18"/>
    <mergeCell ref="AZ17:AZ18"/>
    <mergeCell ref="AV17:AV18"/>
    <mergeCell ref="AW17:AW18"/>
    <mergeCell ref="CT18:CT21"/>
    <mergeCell ref="CU18:CU21"/>
    <mergeCell ref="CV18:CV21"/>
    <mergeCell ref="EB18:ED19"/>
    <mergeCell ref="E19:E20"/>
    <mergeCell ref="F19:F20"/>
    <mergeCell ref="G19:G20"/>
    <mergeCell ref="H19:H20"/>
    <mergeCell ref="I19:I20"/>
    <mergeCell ref="J19:J20"/>
    <mergeCell ref="CL18:CL21"/>
    <mergeCell ref="CM18:CM21"/>
    <mergeCell ref="CN18:CN21"/>
    <mergeCell ref="CO18:CO21"/>
    <mergeCell ref="CP18:CP21"/>
    <mergeCell ref="CS18:CS21"/>
    <mergeCell ref="CF18:CF21"/>
    <mergeCell ref="CG18:CG21"/>
    <mergeCell ref="CH18:CH21"/>
    <mergeCell ref="CI18:CI21"/>
    <mergeCell ref="CJ18:CJ21"/>
    <mergeCell ref="CK18:CK21"/>
    <mergeCell ref="DJ17:DK18"/>
    <mergeCell ref="BW18:BW21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EG23:EI23"/>
    <mergeCell ref="DN25:DO25"/>
    <mergeCell ref="EG25:EJ2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A66:B66"/>
    <mergeCell ref="A67:B67"/>
    <mergeCell ref="A68:B68"/>
    <mergeCell ref="C68:X68"/>
    <mergeCell ref="DQ32:DR32"/>
    <mergeCell ref="DU32:DX32"/>
    <mergeCell ref="DN35:DP35"/>
    <mergeCell ref="EG40:EN42"/>
    <mergeCell ref="A63:C63"/>
    <mergeCell ref="BJ63:BJ66"/>
    <mergeCell ref="BM63:BN63"/>
    <mergeCell ref="A64:B64"/>
    <mergeCell ref="BM64:BN64"/>
    <mergeCell ref="DI64:DL66"/>
    <mergeCell ref="DI67:DL69"/>
    <mergeCell ref="C69:Z69"/>
    <mergeCell ref="R14:S14"/>
    <mergeCell ref="T14:U14"/>
    <mergeCell ref="V14:X14"/>
    <mergeCell ref="Y14:AA14"/>
    <mergeCell ref="AB14:AC14"/>
    <mergeCell ref="AD14:AG14"/>
    <mergeCell ref="EA64:EE65"/>
    <mergeCell ref="A65:B65"/>
    <mergeCell ref="BM65:BN65"/>
    <mergeCell ref="DQ29:DR29"/>
    <mergeCell ref="DU29:DV29"/>
    <mergeCell ref="DQ30:DR30"/>
    <mergeCell ref="DU30:DV30"/>
    <mergeCell ref="DQ31:DR31"/>
    <mergeCell ref="DU31:DV31"/>
    <mergeCell ref="DJ19:DL20"/>
    <mergeCell ref="DI21:DI22"/>
    <mergeCell ref="DJ21:DJ22"/>
    <mergeCell ref="DK21:DK22"/>
    <mergeCell ref="DL21:DL22"/>
    <mergeCell ref="AU19:AU20"/>
    <mergeCell ref="AX19:AX20"/>
    <mergeCell ref="AY19:AY20"/>
    <mergeCell ref="AZ19:AZ20"/>
    <mergeCell ref="CQ18:CQ21"/>
    <mergeCell ref="CR18:CR21"/>
    <mergeCell ref="CQ12:CR12"/>
    <mergeCell ref="CS13:CT16"/>
    <mergeCell ref="AH14:AM14"/>
    <mergeCell ref="AN14:AP14"/>
    <mergeCell ref="AQ14:AT14"/>
    <mergeCell ref="AU14:AZ14"/>
    <mergeCell ref="AU15:AV16"/>
    <mergeCell ref="AW15:AX16"/>
    <mergeCell ref="AV19:AV20"/>
    <mergeCell ref="AW19:AW20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70"/>
  <sheetViews>
    <sheetView zoomScaleNormal="100" workbookViewId="0">
      <pane xSplit="2" ySplit="22" topLeftCell="J52" activePane="bottomRight" state="frozen"/>
      <selection pane="topRight" activeCell="C1" sqref="C1"/>
      <selection pane="bottomLeft" activeCell="A23" sqref="A23"/>
      <selection pane="bottomRight" activeCell="BF58" sqref="BF58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61" width="3.77734375" customWidth="1"/>
    <col min="62" max="63" width="3.88671875" customWidth="1"/>
    <col min="64" max="64" width="4.88671875" customWidth="1"/>
    <col min="65" max="65" width="4.33203125" customWidth="1"/>
    <col min="66" max="67" width="3.21875" customWidth="1"/>
    <col min="68" max="68" width="12.33203125" customWidth="1"/>
    <col min="69" max="69" width="4.33203125" customWidth="1"/>
    <col min="70" max="70" width="2.44140625" customWidth="1"/>
    <col min="71" max="71" width="4.33203125" customWidth="1"/>
    <col min="72" max="72" width="2.77734375" customWidth="1"/>
    <col min="73" max="77" width="4.33203125" customWidth="1"/>
    <col min="78" max="103" width="4.109375" customWidth="1"/>
    <col min="104" max="113" width="4" customWidth="1"/>
    <col min="114" max="114" width="4.21875" customWidth="1"/>
    <col min="115" max="115" width="3.88671875" customWidth="1"/>
    <col min="116" max="116" width="3.6640625" customWidth="1"/>
    <col min="117" max="117" width="10.88671875" customWidth="1"/>
    <col min="118" max="120" width="5.88671875" customWidth="1"/>
    <col min="121" max="121" width="6.88671875" customWidth="1"/>
    <col min="122" max="133" width="4.21875" customWidth="1"/>
    <col min="134" max="134" width="3.77734375" customWidth="1"/>
    <col min="135" max="135" width="9.6640625" customWidth="1"/>
    <col min="136" max="136" width="6.21875" customWidth="1"/>
    <col min="137" max="137" width="7.33203125" customWidth="1"/>
    <col min="138" max="138" width="9.88671875" customWidth="1"/>
    <col min="139" max="139" width="3.44140625" customWidth="1"/>
    <col min="141" max="141" width="7.77734375" customWidth="1"/>
    <col min="142" max="142" width="6.44140625" customWidth="1"/>
    <col min="143" max="143" width="7.109375" customWidth="1"/>
    <col min="144" max="144" width="8.44140625" customWidth="1"/>
    <col min="145" max="145" width="6.44140625" customWidth="1"/>
    <col min="148" max="148" width="3.44140625" customWidth="1"/>
  </cols>
  <sheetData>
    <row r="1" spans="1:140" ht="7.5" customHeight="1" x14ac:dyDescent="0.2">
      <c r="B1" s="38" t="s">
        <v>37</v>
      </c>
      <c r="C1" s="733" t="s">
        <v>38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ED1" s="37"/>
      <c r="EE1" s="41"/>
      <c r="EF1" s="37"/>
      <c r="EG1" s="37"/>
      <c r="EH1" s="37"/>
    </row>
    <row r="2" spans="1:140" ht="7.5" customHeight="1" x14ac:dyDescent="0.2">
      <c r="B2" s="38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DJ2" s="40"/>
      <c r="DK2" s="40"/>
      <c r="DL2" s="40"/>
      <c r="DM2" s="40"/>
      <c r="DN2" s="40"/>
      <c r="DO2" s="242"/>
      <c r="DP2" s="40"/>
      <c r="DQ2" s="40"/>
      <c r="DR2" s="734" t="s">
        <v>153</v>
      </c>
      <c r="DS2" s="734"/>
      <c r="DT2" s="734"/>
      <c r="DU2" s="734"/>
      <c r="DV2" s="734"/>
      <c r="DW2" s="734"/>
      <c r="DX2" s="734"/>
      <c r="DY2" s="734"/>
      <c r="DZ2" s="734"/>
      <c r="EA2" s="734"/>
      <c r="EB2" s="734"/>
      <c r="EC2" s="734"/>
      <c r="ED2" s="37"/>
      <c r="EE2" s="41"/>
      <c r="EF2" s="37"/>
      <c r="EG2" s="37"/>
      <c r="EH2" s="37"/>
    </row>
    <row r="3" spans="1:140" ht="7.5" customHeight="1" x14ac:dyDescent="0.2">
      <c r="B3" s="3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DJ3" s="40"/>
      <c r="DK3" s="40"/>
      <c r="DL3" s="40"/>
      <c r="DM3" s="40"/>
      <c r="DN3" s="40"/>
      <c r="DO3" s="40"/>
      <c r="DP3" s="40"/>
      <c r="DQ3" s="40"/>
      <c r="DR3" s="734"/>
      <c r="DS3" s="734"/>
      <c r="DT3" s="734"/>
      <c r="DU3" s="734"/>
      <c r="DV3" s="734"/>
      <c r="DW3" s="734"/>
      <c r="DX3" s="734"/>
      <c r="DY3" s="734"/>
      <c r="DZ3" s="734"/>
      <c r="EA3" s="734"/>
      <c r="EB3" s="734"/>
      <c r="EC3" s="734"/>
      <c r="ED3" s="37"/>
      <c r="EE3" s="41"/>
      <c r="EF3" s="37"/>
      <c r="EG3" s="37"/>
      <c r="EH3" s="37"/>
    </row>
    <row r="4" spans="1:140" ht="7.5" customHeight="1" x14ac:dyDescent="0.2">
      <c r="BL4" s="37"/>
      <c r="BM4" s="37"/>
      <c r="DJ4" s="40"/>
      <c r="DK4" s="40"/>
      <c r="DL4" s="40"/>
      <c r="DM4" s="40"/>
      <c r="DN4" s="735" t="s">
        <v>154</v>
      </c>
      <c r="DO4" s="735" t="s">
        <v>155</v>
      </c>
      <c r="DP4" s="735"/>
      <c r="DQ4" s="40"/>
      <c r="DR4" s="734"/>
      <c r="DS4" s="734"/>
      <c r="DT4" s="734"/>
      <c r="DU4" s="734"/>
      <c r="DV4" s="734"/>
      <c r="DW4" s="734"/>
      <c r="DX4" s="734"/>
      <c r="DY4" s="734"/>
      <c r="DZ4" s="734"/>
      <c r="EA4" s="734"/>
      <c r="EB4" s="734"/>
      <c r="EC4" s="734"/>
      <c r="ED4" s="37"/>
      <c r="EE4" s="41"/>
      <c r="EF4" s="37"/>
      <c r="EG4" s="37"/>
      <c r="EH4" s="37"/>
    </row>
    <row r="5" spans="1:140" ht="7.5" customHeight="1" x14ac:dyDescent="0.2">
      <c r="BD5" s="736" t="s">
        <v>39</v>
      </c>
      <c r="BE5" s="736"/>
      <c r="BF5" s="736"/>
      <c r="BG5" s="736"/>
      <c r="BH5" s="736"/>
      <c r="BI5" s="736"/>
      <c r="BJ5" s="736"/>
      <c r="BK5" s="736"/>
      <c r="BL5" s="736"/>
      <c r="BM5" s="42"/>
      <c r="DJ5" s="40"/>
      <c r="DK5" s="40"/>
      <c r="DL5" s="40"/>
      <c r="DM5" s="40"/>
      <c r="DN5" s="735"/>
      <c r="DO5" s="735"/>
      <c r="DP5" s="735"/>
      <c r="DQ5" s="40"/>
      <c r="DR5" s="40"/>
      <c r="DS5" s="40"/>
      <c r="DT5" s="40"/>
      <c r="DU5" s="40"/>
      <c r="DV5" s="40"/>
      <c r="DW5" s="40"/>
      <c r="ED5" s="37"/>
      <c r="EE5" s="41"/>
      <c r="EF5" s="37"/>
      <c r="EG5" s="37"/>
      <c r="EH5" s="37"/>
    </row>
    <row r="6" spans="1:140" ht="7.5" customHeight="1" x14ac:dyDescent="0.2">
      <c r="BD6" s="736"/>
      <c r="BE6" s="736"/>
      <c r="BF6" s="736"/>
      <c r="BG6" s="736"/>
      <c r="BH6" s="736"/>
      <c r="BI6" s="736"/>
      <c r="BJ6" s="736"/>
      <c r="BK6" s="736"/>
      <c r="BL6" s="736"/>
      <c r="BM6" s="42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DJ6" s="40"/>
      <c r="DK6" s="40"/>
      <c r="DL6" s="40"/>
      <c r="DM6" s="40"/>
      <c r="DN6" s="735"/>
      <c r="DO6" s="735"/>
      <c r="DP6" s="735"/>
      <c r="DQ6" s="40"/>
      <c r="DR6" s="40"/>
      <c r="DS6" s="40"/>
      <c r="DT6" s="40"/>
      <c r="DU6" s="40"/>
      <c r="DV6" s="40"/>
      <c r="DW6" s="40"/>
      <c r="ED6" s="37"/>
      <c r="EE6" s="41"/>
      <c r="EF6" s="37"/>
      <c r="EG6" s="688" t="s">
        <v>158</v>
      </c>
      <c r="EH6" s="688"/>
      <c r="EI6" s="688"/>
      <c r="EJ6" s="688"/>
    </row>
    <row r="7" spans="1:140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689" t="s">
        <v>183</v>
      </c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760" t="s">
        <v>213</v>
      </c>
      <c r="AM7" s="760"/>
      <c r="AN7" s="760"/>
      <c r="AO7" s="760"/>
      <c r="AP7" s="760"/>
      <c r="AQ7" s="760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267"/>
      <c r="BE7" s="267"/>
      <c r="BF7" s="267"/>
      <c r="BG7" s="691" t="s">
        <v>170</v>
      </c>
      <c r="BH7" s="691"/>
      <c r="BI7" s="691"/>
      <c r="BJ7" s="691"/>
      <c r="BK7" s="691"/>
      <c r="BL7" s="691"/>
      <c r="BM7" s="44"/>
      <c r="BS7" s="43"/>
      <c r="BW7" s="689" t="s">
        <v>41</v>
      </c>
      <c r="BX7" s="689"/>
      <c r="BY7" s="689"/>
      <c r="BZ7" s="689"/>
      <c r="CA7" s="689"/>
      <c r="CB7" s="689"/>
      <c r="CC7" s="689"/>
      <c r="CD7" s="689"/>
      <c r="CE7" s="689"/>
      <c r="CF7" s="689"/>
      <c r="CG7" s="689"/>
      <c r="CH7" s="689"/>
      <c r="CI7" s="689"/>
      <c r="CJ7" s="689"/>
      <c r="CK7" s="689"/>
      <c r="CL7" s="689"/>
      <c r="CM7" s="689"/>
      <c r="CN7" s="689"/>
      <c r="CO7" s="760" t="s">
        <v>213</v>
      </c>
      <c r="CP7" s="760"/>
      <c r="CQ7" s="760"/>
      <c r="CR7" s="760"/>
      <c r="DJ7" s="40"/>
      <c r="DK7" s="40"/>
      <c r="DL7" s="40"/>
      <c r="DM7" s="40"/>
      <c r="DN7" s="735"/>
      <c r="DO7" s="735"/>
      <c r="DP7" s="735"/>
      <c r="DQ7" s="40"/>
      <c r="DR7" s="40"/>
      <c r="DS7" s="40"/>
      <c r="DT7" s="40"/>
      <c r="DU7" s="40"/>
      <c r="DV7" s="40"/>
      <c r="DW7" s="40"/>
      <c r="ED7" s="37"/>
      <c r="EE7" s="41"/>
      <c r="EF7" s="37"/>
      <c r="EG7" s="688"/>
      <c r="EH7" s="688"/>
      <c r="EI7" s="688"/>
      <c r="EJ7" s="688"/>
    </row>
    <row r="8" spans="1:140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  <c r="AE8" s="689"/>
      <c r="AF8" s="689"/>
      <c r="AG8" s="689"/>
      <c r="AH8" s="689"/>
      <c r="AI8" s="689"/>
      <c r="AJ8" s="689"/>
      <c r="AK8" s="689"/>
      <c r="AL8" s="760"/>
      <c r="AM8" s="760"/>
      <c r="AN8" s="760"/>
      <c r="AO8" s="760"/>
      <c r="AP8" s="760"/>
      <c r="AQ8" s="760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267"/>
      <c r="BE8" s="267"/>
      <c r="BF8" s="267"/>
      <c r="BG8" s="691"/>
      <c r="BH8" s="691"/>
      <c r="BI8" s="691"/>
      <c r="BJ8" s="691"/>
      <c r="BK8" s="691"/>
      <c r="BL8" s="691"/>
      <c r="BM8" s="44"/>
      <c r="BQ8" s="45"/>
      <c r="BR8" s="45"/>
      <c r="BW8" s="689"/>
      <c r="BX8" s="689"/>
      <c r="BY8" s="689"/>
      <c r="BZ8" s="689"/>
      <c r="CA8" s="689"/>
      <c r="CB8" s="689"/>
      <c r="CC8" s="689"/>
      <c r="CD8" s="689"/>
      <c r="CE8" s="689"/>
      <c r="CF8" s="689"/>
      <c r="CG8" s="689"/>
      <c r="CH8" s="689"/>
      <c r="CI8" s="689"/>
      <c r="CJ8" s="689"/>
      <c r="CK8" s="689"/>
      <c r="CL8" s="689"/>
      <c r="CM8" s="689"/>
      <c r="CN8" s="689"/>
      <c r="CO8" s="760"/>
      <c r="CP8" s="760"/>
      <c r="CQ8" s="760"/>
      <c r="CR8" s="760"/>
      <c r="DJ8" s="40"/>
      <c r="DK8" s="40"/>
      <c r="DL8" s="40"/>
      <c r="DM8" s="40"/>
      <c r="DN8" s="735"/>
      <c r="DO8" s="735"/>
      <c r="DP8" s="735"/>
      <c r="DQ8" s="40"/>
      <c r="DR8" s="40"/>
      <c r="DS8" s="40"/>
      <c r="DT8" s="40"/>
      <c r="DU8" s="40"/>
      <c r="DV8" s="40"/>
      <c r="DW8" s="40"/>
      <c r="ED8" s="37"/>
      <c r="EE8" s="41"/>
      <c r="EF8" s="37"/>
      <c r="EG8" s="243"/>
      <c r="EH8" s="243"/>
      <c r="EI8" s="244"/>
      <c r="EJ8" s="244"/>
    </row>
    <row r="9" spans="1:140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689"/>
      <c r="AK9" s="689"/>
      <c r="AL9" s="760"/>
      <c r="AM9" s="760"/>
      <c r="AN9" s="760"/>
      <c r="AO9" s="760"/>
      <c r="AP9" s="760"/>
      <c r="AQ9" s="760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267"/>
      <c r="BE9" s="267"/>
      <c r="BF9" s="267"/>
      <c r="BG9" s="691" t="s">
        <v>171</v>
      </c>
      <c r="BH9" s="691"/>
      <c r="BI9" s="691"/>
      <c r="BJ9" s="691"/>
      <c r="BK9" s="691"/>
      <c r="BL9" s="691"/>
      <c r="BM9" s="46"/>
      <c r="BP9" s="37"/>
      <c r="BQ9" s="45"/>
      <c r="BR9" s="45"/>
      <c r="BW9" s="689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J9" s="689"/>
      <c r="CK9" s="689"/>
      <c r="CL9" s="689"/>
      <c r="CM9" s="689"/>
      <c r="CN9" s="689"/>
      <c r="CO9" s="760"/>
      <c r="CP9" s="760"/>
      <c r="CQ9" s="760"/>
      <c r="CR9" s="760"/>
      <c r="DJ9" s="40"/>
      <c r="DK9" s="40"/>
      <c r="DL9" s="40"/>
      <c r="DM9" s="40"/>
      <c r="DN9" s="735"/>
      <c r="DO9" s="735"/>
      <c r="DP9" s="735"/>
      <c r="DT9" s="245"/>
      <c r="DU9" s="245"/>
      <c r="DV9" s="245"/>
      <c r="DW9" s="245"/>
      <c r="DX9" s="245"/>
      <c r="DY9" s="245"/>
      <c r="DZ9" s="245"/>
      <c r="EA9" s="245"/>
      <c r="EB9" s="245"/>
      <c r="ED9" s="37"/>
      <c r="EE9" s="41"/>
      <c r="EF9" s="37"/>
      <c r="EG9" s="244"/>
      <c r="EH9" s="244"/>
      <c r="EI9" s="244"/>
      <c r="EJ9" s="244"/>
    </row>
    <row r="10" spans="1:140" ht="8.25" customHeight="1" x14ac:dyDescent="0.2">
      <c r="I10" s="43"/>
      <c r="J10" s="43"/>
      <c r="K10" s="43"/>
      <c r="L10" s="43"/>
      <c r="M10" s="43"/>
      <c r="N10" s="43"/>
      <c r="O10" s="43"/>
      <c r="P10" s="43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760"/>
      <c r="AM10" s="760"/>
      <c r="AN10" s="760"/>
      <c r="AO10" s="760"/>
      <c r="AP10" s="760"/>
      <c r="AQ10" s="760"/>
      <c r="BC10" s="47"/>
      <c r="BD10" s="267"/>
      <c r="BE10" s="267"/>
      <c r="BF10" s="267"/>
      <c r="BG10" s="691"/>
      <c r="BH10" s="691"/>
      <c r="BI10" s="691"/>
      <c r="BJ10" s="691"/>
      <c r="BK10" s="691"/>
      <c r="BL10" s="691"/>
      <c r="BM10" s="46"/>
      <c r="BQ10" s="45"/>
      <c r="BR10" s="45"/>
      <c r="BW10" s="689"/>
      <c r="BX10" s="689"/>
      <c r="BY10" s="689"/>
      <c r="BZ10" s="689"/>
      <c r="CA10" s="689"/>
      <c r="CB10" s="689"/>
      <c r="CC10" s="689"/>
      <c r="CD10" s="689"/>
      <c r="CE10" s="689"/>
      <c r="CF10" s="689"/>
      <c r="CG10" s="689"/>
      <c r="CH10" s="689"/>
      <c r="CI10" s="689"/>
      <c r="CJ10" s="689"/>
      <c r="CK10" s="689"/>
      <c r="CL10" s="689"/>
      <c r="CM10" s="689"/>
      <c r="CN10" s="689"/>
      <c r="CO10" s="760"/>
      <c r="CP10" s="760"/>
      <c r="CQ10" s="760"/>
      <c r="CR10" s="760"/>
      <c r="CS10" s="48"/>
      <c r="CT10" s="48"/>
      <c r="CU10" s="48"/>
      <c r="CV10" s="48"/>
      <c r="CW10" s="48"/>
      <c r="CX10" s="48"/>
      <c r="CY10" s="48"/>
      <c r="DJ10" s="40"/>
      <c r="DK10" s="40"/>
      <c r="DL10" s="40"/>
      <c r="DM10" s="40"/>
      <c r="DN10" s="40"/>
      <c r="DO10" s="40"/>
      <c r="DP10" s="40"/>
      <c r="DT10" s="245"/>
      <c r="DU10" s="245"/>
      <c r="DV10" s="245"/>
      <c r="DW10" s="245"/>
      <c r="DX10" s="245"/>
      <c r="DY10" s="245"/>
      <c r="DZ10" s="245"/>
      <c r="EA10" s="245"/>
      <c r="EB10" s="245"/>
      <c r="ED10" s="37"/>
      <c r="EE10" s="41"/>
      <c r="EF10" s="37"/>
      <c r="EG10" s="688" t="s">
        <v>157</v>
      </c>
      <c r="EH10" s="688"/>
      <c r="EI10" s="688"/>
      <c r="EJ10" s="688"/>
    </row>
    <row r="11" spans="1:140" ht="8.25" customHeight="1" thickBot="1" x14ac:dyDescent="0.25">
      <c r="B11" s="1"/>
      <c r="BL11" s="37"/>
      <c r="BM11" s="37"/>
      <c r="DJ11" s="40"/>
      <c r="DK11" s="40"/>
      <c r="DL11" s="40"/>
      <c r="DM11" s="40"/>
      <c r="DN11" s="40"/>
      <c r="DO11" s="40"/>
      <c r="DP11" s="40"/>
      <c r="DS11" s="689" t="s">
        <v>107</v>
      </c>
      <c r="DT11" s="689"/>
      <c r="DU11" s="689"/>
      <c r="DV11" s="689"/>
      <c r="DW11" s="689"/>
      <c r="DX11" s="689"/>
      <c r="DY11" s="689"/>
      <c r="DZ11" s="689"/>
      <c r="EA11" s="761" t="s">
        <v>213</v>
      </c>
      <c r="EB11" s="761"/>
      <c r="EC11" s="761"/>
      <c r="ED11" s="761"/>
      <c r="EE11" s="41"/>
      <c r="EF11" s="37"/>
      <c r="EG11" s="688"/>
      <c r="EH11" s="688"/>
      <c r="EI11" s="688"/>
      <c r="EJ11" s="688"/>
    </row>
    <row r="12" spans="1:140" ht="10.5" customHeight="1" x14ac:dyDescent="0.2">
      <c r="A12" s="704" t="s">
        <v>1</v>
      </c>
      <c r="B12" s="707" t="s">
        <v>224</v>
      </c>
      <c r="C12" s="709" t="s">
        <v>296</v>
      </c>
      <c r="D12" s="712" t="s">
        <v>9</v>
      </c>
      <c r="E12" s="714" t="s">
        <v>317</v>
      </c>
      <c r="F12" s="715"/>
      <c r="G12" s="715"/>
      <c r="H12" s="715"/>
      <c r="I12" s="715"/>
      <c r="J12" s="715"/>
      <c r="K12" s="715"/>
      <c r="L12" s="715"/>
      <c r="M12" s="715"/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5"/>
      <c r="AN12" s="715"/>
      <c r="AO12" s="715"/>
      <c r="AP12" s="715"/>
      <c r="AQ12" s="715"/>
      <c r="AR12" s="715"/>
      <c r="AS12" s="715"/>
      <c r="AT12" s="715"/>
      <c r="AU12" s="715"/>
      <c r="AV12" s="715"/>
      <c r="AW12" s="715"/>
      <c r="AX12" s="715"/>
      <c r="AY12" s="715"/>
      <c r="AZ12" s="715"/>
      <c r="BA12" s="715"/>
      <c r="BB12" s="716"/>
      <c r="BC12" s="720" t="s">
        <v>293</v>
      </c>
      <c r="BD12" s="692" t="s">
        <v>43</v>
      </c>
      <c r="BE12" s="721" t="s">
        <v>288</v>
      </c>
      <c r="BF12" s="722" t="s">
        <v>14</v>
      </c>
      <c r="BG12" s="52">
        <v>1</v>
      </c>
      <c r="BH12" s="268">
        <v>2</v>
      </c>
      <c r="BI12" s="268">
        <v>3</v>
      </c>
      <c r="BJ12" s="51">
        <v>4</v>
      </c>
      <c r="BK12" s="51">
        <v>5</v>
      </c>
      <c r="BL12" s="747" t="s">
        <v>4</v>
      </c>
      <c r="BM12" s="747" t="s">
        <v>48</v>
      </c>
      <c r="BO12" s="704" t="s">
        <v>1</v>
      </c>
      <c r="BP12" s="707" t="s">
        <v>225</v>
      </c>
      <c r="BQ12" s="720" t="s">
        <v>293</v>
      </c>
      <c r="BR12" s="692" t="s">
        <v>43</v>
      </c>
      <c r="BS12" s="721" t="s">
        <v>288</v>
      </c>
      <c r="BT12" s="722" t="s">
        <v>14</v>
      </c>
      <c r="BU12" s="52">
        <v>1</v>
      </c>
      <c r="BV12" s="51">
        <v>2</v>
      </c>
      <c r="BW12" s="269">
        <v>3</v>
      </c>
      <c r="BX12" s="269">
        <v>4</v>
      </c>
      <c r="BY12" s="53">
        <v>5</v>
      </c>
      <c r="BZ12" s="695" t="s">
        <v>298</v>
      </c>
      <c r="CA12" s="530"/>
      <c r="CB12" s="529" t="s">
        <v>298</v>
      </c>
      <c r="CC12" s="530"/>
      <c r="CD12" s="529" t="s">
        <v>299</v>
      </c>
      <c r="CE12" s="530"/>
      <c r="CF12" s="529" t="s">
        <v>300</v>
      </c>
      <c r="CG12" s="530"/>
      <c r="CH12" s="529" t="s">
        <v>294</v>
      </c>
      <c r="CI12" s="530"/>
      <c r="CJ12" s="529" t="s">
        <v>294</v>
      </c>
      <c r="CK12" s="530"/>
      <c r="CL12" s="529" t="s">
        <v>298</v>
      </c>
      <c r="CM12" s="530"/>
      <c r="CN12" s="529" t="s">
        <v>301</v>
      </c>
      <c r="CO12" s="530"/>
      <c r="CP12" s="529" t="s">
        <v>299</v>
      </c>
      <c r="CQ12" s="696"/>
      <c r="CR12" s="695" t="s">
        <v>297</v>
      </c>
      <c r="CS12" s="530"/>
      <c r="CT12" s="529" t="s">
        <v>291</v>
      </c>
      <c r="CU12" s="530"/>
      <c r="CV12" s="529" t="s">
        <v>290</v>
      </c>
      <c r="CW12" s="530"/>
      <c r="CX12" s="529" t="s">
        <v>289</v>
      </c>
      <c r="CY12" s="697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40"/>
      <c r="DK12" s="40"/>
      <c r="DL12" s="40"/>
      <c r="DM12" s="40"/>
      <c r="DN12" s="40"/>
      <c r="DO12" s="40"/>
      <c r="DP12" s="40"/>
      <c r="DQ12" s="40"/>
      <c r="DR12" s="40"/>
      <c r="DS12" s="689"/>
      <c r="DT12" s="689"/>
      <c r="DU12" s="689"/>
      <c r="DV12" s="689"/>
      <c r="DW12" s="689"/>
      <c r="DX12" s="689"/>
      <c r="DY12" s="689"/>
      <c r="DZ12" s="689"/>
      <c r="EA12" s="761"/>
      <c r="EB12" s="761"/>
      <c r="EC12" s="761"/>
      <c r="ED12" s="761"/>
      <c r="EE12" s="41"/>
      <c r="EF12" s="37"/>
      <c r="EG12" s="37"/>
      <c r="EH12" s="37"/>
    </row>
    <row r="13" spans="1:140" ht="10.5" customHeight="1" x14ac:dyDescent="0.2">
      <c r="A13" s="705"/>
      <c r="B13" s="708"/>
      <c r="C13" s="710"/>
      <c r="D13" s="713"/>
      <c r="E13" s="717"/>
      <c r="F13" s="718"/>
      <c r="G13" s="718"/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  <c r="AN13" s="718"/>
      <c r="AO13" s="718"/>
      <c r="AP13" s="718"/>
      <c r="AQ13" s="718"/>
      <c r="AR13" s="718"/>
      <c r="AS13" s="718"/>
      <c r="AT13" s="718"/>
      <c r="AU13" s="718"/>
      <c r="AV13" s="718"/>
      <c r="AW13" s="718"/>
      <c r="AX13" s="718"/>
      <c r="AY13" s="718"/>
      <c r="AZ13" s="718"/>
      <c r="BA13" s="718"/>
      <c r="BB13" s="719"/>
      <c r="BC13" s="698"/>
      <c r="BD13" s="693"/>
      <c r="BE13" s="700"/>
      <c r="BF13" s="723"/>
      <c r="BG13" s="698" t="s">
        <v>172</v>
      </c>
      <c r="BH13" s="700" t="s">
        <v>173</v>
      </c>
      <c r="BI13" s="700" t="s">
        <v>174</v>
      </c>
      <c r="BJ13" s="700" t="s">
        <v>175</v>
      </c>
      <c r="BK13" s="700" t="s">
        <v>176</v>
      </c>
      <c r="BL13" s="748"/>
      <c r="BM13" s="748"/>
      <c r="BO13" s="705"/>
      <c r="BP13" s="708"/>
      <c r="BQ13" s="698"/>
      <c r="BR13" s="693"/>
      <c r="BS13" s="700"/>
      <c r="BT13" s="723"/>
      <c r="BU13" s="698" t="s">
        <v>177</v>
      </c>
      <c r="BV13" s="700" t="s">
        <v>178</v>
      </c>
      <c r="BW13" s="700" t="s">
        <v>179</v>
      </c>
      <c r="BX13" s="700" t="s">
        <v>180</v>
      </c>
      <c r="BY13" s="700" t="s">
        <v>181</v>
      </c>
      <c r="BZ13" s="737" t="s">
        <v>49</v>
      </c>
      <c r="CA13" s="686"/>
      <c r="CB13" s="686" t="s">
        <v>50</v>
      </c>
      <c r="CC13" s="686"/>
      <c r="CD13" s="686" t="s">
        <v>51</v>
      </c>
      <c r="CE13" s="686"/>
      <c r="CF13" s="686" t="s">
        <v>52</v>
      </c>
      <c r="CG13" s="686"/>
      <c r="CH13" s="686" t="s">
        <v>53</v>
      </c>
      <c r="CI13" s="686"/>
      <c r="CJ13" s="686" t="s">
        <v>54</v>
      </c>
      <c r="CK13" s="686"/>
      <c r="CL13" s="686" t="s">
        <v>55</v>
      </c>
      <c r="CM13" s="686"/>
      <c r="CN13" s="686" t="s">
        <v>56</v>
      </c>
      <c r="CO13" s="686"/>
      <c r="CP13" s="686" t="s">
        <v>57</v>
      </c>
      <c r="CQ13" s="745"/>
      <c r="CR13" s="737" t="s">
        <v>58</v>
      </c>
      <c r="CS13" s="686"/>
      <c r="CT13" s="686" t="s">
        <v>59</v>
      </c>
      <c r="CU13" s="686"/>
      <c r="CV13" s="686" t="s">
        <v>60</v>
      </c>
      <c r="CW13" s="686"/>
      <c r="CX13" s="686" t="s">
        <v>159</v>
      </c>
      <c r="CY13" s="743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40"/>
      <c r="DK13" s="40"/>
      <c r="DL13" s="40"/>
      <c r="DM13" s="40"/>
      <c r="DN13" s="40"/>
      <c r="DO13" s="40"/>
      <c r="DP13" s="40"/>
      <c r="DS13" s="689"/>
      <c r="DT13" s="689"/>
      <c r="DU13" s="689"/>
      <c r="DV13" s="689"/>
      <c r="DW13" s="689"/>
      <c r="DX13" s="689"/>
      <c r="DY13" s="689"/>
      <c r="DZ13" s="689"/>
      <c r="EA13" s="761"/>
      <c r="EB13" s="761"/>
      <c r="EC13" s="761"/>
      <c r="ED13" s="761"/>
      <c r="EE13" s="41"/>
      <c r="EF13" s="37"/>
      <c r="EG13" s="37"/>
      <c r="EH13" s="37"/>
    </row>
    <row r="14" spans="1:140" ht="10.5" customHeight="1" x14ac:dyDescent="0.2">
      <c r="A14" s="705"/>
      <c r="B14" s="708"/>
      <c r="C14" s="710"/>
      <c r="D14" s="713"/>
      <c r="E14" s="725" t="s">
        <v>228</v>
      </c>
      <c r="F14" s="726"/>
      <c r="G14" s="728"/>
      <c r="H14" s="758" t="s">
        <v>229</v>
      </c>
      <c r="I14" s="759"/>
      <c r="J14" s="729" t="s">
        <v>230</v>
      </c>
      <c r="K14" s="755"/>
      <c r="L14" s="755"/>
      <c r="M14" s="755"/>
      <c r="N14" s="756"/>
      <c r="O14" s="729" t="s">
        <v>231</v>
      </c>
      <c r="P14" s="755"/>
      <c r="Q14" s="755"/>
      <c r="R14" s="755"/>
      <c r="S14" s="755"/>
      <c r="T14" s="756"/>
      <c r="U14" s="729" t="s">
        <v>232</v>
      </c>
      <c r="V14" s="755"/>
      <c r="W14" s="755"/>
      <c r="X14" s="756"/>
      <c r="Y14" s="729" t="s">
        <v>233</v>
      </c>
      <c r="Z14" s="755"/>
      <c r="AA14" s="755"/>
      <c r="AB14" s="756"/>
      <c r="AC14" s="729" t="s">
        <v>234</v>
      </c>
      <c r="AD14" s="755"/>
      <c r="AE14" s="755"/>
      <c r="AF14" s="755"/>
      <c r="AG14" s="755"/>
      <c r="AH14" s="756"/>
      <c r="AI14" s="758" t="s">
        <v>235</v>
      </c>
      <c r="AJ14" s="759"/>
      <c r="AK14" s="729" t="s">
        <v>236</v>
      </c>
      <c r="AL14" s="755"/>
      <c r="AM14" s="757"/>
      <c r="AN14" s="725" t="s">
        <v>237</v>
      </c>
      <c r="AO14" s="755"/>
      <c r="AP14" s="756"/>
      <c r="AQ14" s="729" t="s">
        <v>238</v>
      </c>
      <c r="AR14" s="755"/>
      <c r="AS14" s="755"/>
      <c r="AT14" s="755"/>
      <c r="AU14" s="756"/>
      <c r="AV14" s="729" t="s">
        <v>239</v>
      </c>
      <c r="AW14" s="755"/>
      <c r="AX14" s="755"/>
      <c r="AY14" s="756"/>
      <c r="AZ14" s="729" t="s">
        <v>240</v>
      </c>
      <c r="BA14" s="755"/>
      <c r="BB14" s="757"/>
      <c r="BC14" s="698"/>
      <c r="BD14" s="693"/>
      <c r="BE14" s="700"/>
      <c r="BF14" s="723"/>
      <c r="BG14" s="698"/>
      <c r="BH14" s="700"/>
      <c r="BI14" s="700"/>
      <c r="BJ14" s="700"/>
      <c r="BK14" s="700"/>
      <c r="BL14" s="748"/>
      <c r="BM14" s="748"/>
      <c r="BN14" s="248"/>
      <c r="BO14" s="705"/>
      <c r="BP14" s="708"/>
      <c r="BQ14" s="698"/>
      <c r="BR14" s="693"/>
      <c r="BS14" s="700"/>
      <c r="BT14" s="723"/>
      <c r="BU14" s="698"/>
      <c r="BV14" s="700"/>
      <c r="BW14" s="700"/>
      <c r="BX14" s="700"/>
      <c r="BY14" s="700"/>
      <c r="BZ14" s="737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686"/>
      <c r="CM14" s="686"/>
      <c r="CN14" s="686"/>
      <c r="CO14" s="686"/>
      <c r="CP14" s="686"/>
      <c r="CQ14" s="745"/>
      <c r="CR14" s="737"/>
      <c r="CS14" s="686"/>
      <c r="CT14" s="686"/>
      <c r="CU14" s="686"/>
      <c r="CV14" s="686"/>
      <c r="CW14" s="686"/>
      <c r="CX14" s="686"/>
      <c r="CY14" s="743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40"/>
      <c r="DK14" s="40"/>
      <c r="DL14" s="40"/>
      <c r="DM14" s="37"/>
      <c r="DN14" s="37"/>
      <c r="DO14" s="40"/>
      <c r="DP14" s="40"/>
      <c r="ED14" s="37"/>
      <c r="EE14" s="41"/>
      <c r="EF14" s="37"/>
      <c r="EG14" s="37"/>
      <c r="EH14" s="37"/>
    </row>
    <row r="15" spans="1:140" ht="10.5" customHeight="1" x14ac:dyDescent="0.2">
      <c r="A15" s="705"/>
      <c r="B15" s="708"/>
      <c r="C15" s="710"/>
      <c r="D15" s="713"/>
      <c r="E15" s="762" t="s">
        <v>61</v>
      </c>
      <c r="F15" s="752" t="s">
        <v>62</v>
      </c>
      <c r="G15" s="753" t="s">
        <v>63</v>
      </c>
      <c r="H15" s="679" t="s">
        <v>64</v>
      </c>
      <c r="I15" s="753" t="s">
        <v>65</v>
      </c>
      <c r="J15" s="679" t="s">
        <v>66</v>
      </c>
      <c r="K15" s="752" t="s">
        <v>67</v>
      </c>
      <c r="L15" s="752" t="s">
        <v>68</v>
      </c>
      <c r="M15" s="752" t="s">
        <v>69</v>
      </c>
      <c r="N15" s="753" t="s">
        <v>70</v>
      </c>
      <c r="O15" s="679" t="s">
        <v>71</v>
      </c>
      <c r="P15" s="752" t="s">
        <v>72</v>
      </c>
      <c r="Q15" s="752" t="s">
        <v>73</v>
      </c>
      <c r="R15" s="752" t="s">
        <v>74</v>
      </c>
      <c r="S15" s="752" t="s">
        <v>75</v>
      </c>
      <c r="T15" s="753" t="s">
        <v>76</v>
      </c>
      <c r="U15" s="679" t="s">
        <v>77</v>
      </c>
      <c r="V15" s="752" t="s">
        <v>78</v>
      </c>
      <c r="W15" s="752" t="s">
        <v>79</v>
      </c>
      <c r="X15" s="753" t="s">
        <v>80</v>
      </c>
      <c r="Y15" s="679" t="s">
        <v>81</v>
      </c>
      <c r="Z15" s="752" t="s">
        <v>82</v>
      </c>
      <c r="AA15" s="752" t="s">
        <v>83</v>
      </c>
      <c r="AB15" s="753" t="s">
        <v>84</v>
      </c>
      <c r="AC15" s="679" t="s">
        <v>85</v>
      </c>
      <c r="AD15" s="752" t="s">
        <v>86</v>
      </c>
      <c r="AE15" s="752" t="s">
        <v>87</v>
      </c>
      <c r="AF15" s="752" t="s">
        <v>88</v>
      </c>
      <c r="AG15" s="752" t="s">
        <v>89</v>
      </c>
      <c r="AH15" s="753" t="s">
        <v>90</v>
      </c>
      <c r="AI15" s="679" t="s">
        <v>91</v>
      </c>
      <c r="AJ15" s="753" t="s">
        <v>92</v>
      </c>
      <c r="AK15" s="679" t="s">
        <v>93</v>
      </c>
      <c r="AL15" s="752" t="s">
        <v>94</v>
      </c>
      <c r="AM15" s="754" t="s">
        <v>95</v>
      </c>
      <c r="AN15" s="762" t="s">
        <v>96</v>
      </c>
      <c r="AO15" s="752" t="s">
        <v>97</v>
      </c>
      <c r="AP15" s="753" t="s">
        <v>98</v>
      </c>
      <c r="AQ15" s="679" t="s">
        <v>99</v>
      </c>
      <c r="AR15" s="752" t="s">
        <v>100</v>
      </c>
      <c r="AS15" s="752" t="s">
        <v>101</v>
      </c>
      <c r="AT15" s="752" t="s">
        <v>102</v>
      </c>
      <c r="AU15" s="753" t="s">
        <v>103</v>
      </c>
      <c r="AV15" s="679" t="s">
        <v>104</v>
      </c>
      <c r="AW15" s="752" t="s">
        <v>105</v>
      </c>
      <c r="AX15" s="752" t="s">
        <v>163</v>
      </c>
      <c r="AY15" s="753" t="s">
        <v>164</v>
      </c>
      <c r="AZ15" s="679" t="s">
        <v>165</v>
      </c>
      <c r="BA15" s="752" t="s">
        <v>166</v>
      </c>
      <c r="BB15" s="754" t="s">
        <v>167</v>
      </c>
      <c r="BC15" s="698"/>
      <c r="BD15" s="693"/>
      <c r="BE15" s="700"/>
      <c r="BF15" s="723"/>
      <c r="BG15" s="698"/>
      <c r="BH15" s="700"/>
      <c r="BI15" s="700"/>
      <c r="BJ15" s="700"/>
      <c r="BK15" s="700"/>
      <c r="BL15" s="748"/>
      <c r="BM15" s="748"/>
      <c r="BO15" s="705"/>
      <c r="BP15" s="708"/>
      <c r="BQ15" s="698"/>
      <c r="BR15" s="693"/>
      <c r="BS15" s="700"/>
      <c r="BT15" s="723"/>
      <c r="BU15" s="698"/>
      <c r="BV15" s="700"/>
      <c r="BW15" s="700"/>
      <c r="BX15" s="700"/>
      <c r="BY15" s="700"/>
      <c r="BZ15" s="737"/>
      <c r="CA15" s="686"/>
      <c r="CB15" s="686"/>
      <c r="CC15" s="686"/>
      <c r="CD15" s="686"/>
      <c r="CE15" s="686"/>
      <c r="CF15" s="686"/>
      <c r="CG15" s="686"/>
      <c r="CH15" s="686"/>
      <c r="CI15" s="686"/>
      <c r="CJ15" s="686"/>
      <c r="CK15" s="686"/>
      <c r="CL15" s="686"/>
      <c r="CM15" s="686"/>
      <c r="CN15" s="686"/>
      <c r="CO15" s="686"/>
      <c r="CP15" s="686"/>
      <c r="CQ15" s="745"/>
      <c r="CR15" s="737"/>
      <c r="CS15" s="686"/>
      <c r="CT15" s="686"/>
      <c r="CU15" s="686"/>
      <c r="CV15" s="686"/>
      <c r="CW15" s="686"/>
      <c r="CX15" s="686"/>
      <c r="CY15" s="743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40"/>
      <c r="DK15" s="40"/>
      <c r="DL15" s="40"/>
      <c r="DM15" s="40"/>
      <c r="DN15" s="40"/>
      <c r="DO15" s="40"/>
      <c r="DP15" s="40"/>
      <c r="DQ15" s="40"/>
      <c r="DR15" s="37"/>
      <c r="DS15" s="40"/>
      <c r="DT15" s="40"/>
      <c r="DU15" s="40"/>
      <c r="DV15" s="40"/>
      <c r="ED15" s="37"/>
      <c r="EE15" s="41"/>
      <c r="EF15" s="37"/>
      <c r="EG15" s="37"/>
      <c r="EH15" s="37"/>
    </row>
    <row r="16" spans="1:140" ht="10.5" customHeight="1" x14ac:dyDescent="0.2">
      <c r="A16" s="705"/>
      <c r="B16" s="708"/>
      <c r="C16" s="710"/>
      <c r="D16" s="713"/>
      <c r="E16" s="762"/>
      <c r="F16" s="752"/>
      <c r="G16" s="550"/>
      <c r="H16" s="554"/>
      <c r="I16" s="550"/>
      <c r="J16" s="554"/>
      <c r="K16" s="548"/>
      <c r="L16" s="548"/>
      <c r="M16" s="548"/>
      <c r="N16" s="550"/>
      <c r="O16" s="554"/>
      <c r="P16" s="548"/>
      <c r="Q16" s="548"/>
      <c r="R16" s="752"/>
      <c r="S16" s="548"/>
      <c r="T16" s="550"/>
      <c r="U16" s="554"/>
      <c r="V16" s="548"/>
      <c r="W16" s="548"/>
      <c r="X16" s="550"/>
      <c r="Y16" s="554"/>
      <c r="Z16" s="548"/>
      <c r="AA16" s="548"/>
      <c r="AB16" s="550"/>
      <c r="AC16" s="554"/>
      <c r="AD16" s="548"/>
      <c r="AE16" s="548"/>
      <c r="AF16" s="548"/>
      <c r="AG16" s="548"/>
      <c r="AH16" s="550"/>
      <c r="AI16" s="554"/>
      <c r="AJ16" s="550"/>
      <c r="AK16" s="554"/>
      <c r="AL16" s="752"/>
      <c r="AM16" s="622"/>
      <c r="AN16" s="624"/>
      <c r="AO16" s="548"/>
      <c r="AP16" s="550"/>
      <c r="AQ16" s="554"/>
      <c r="AR16" s="548"/>
      <c r="AS16" s="548"/>
      <c r="AT16" s="752"/>
      <c r="AU16" s="753"/>
      <c r="AV16" s="554"/>
      <c r="AW16" s="548"/>
      <c r="AX16" s="548"/>
      <c r="AY16" s="550"/>
      <c r="AZ16" s="554"/>
      <c r="BA16" s="548"/>
      <c r="BB16" s="622"/>
      <c r="BC16" s="698"/>
      <c r="BD16" s="693"/>
      <c r="BE16" s="700"/>
      <c r="BF16" s="723"/>
      <c r="BG16" s="698"/>
      <c r="BH16" s="700"/>
      <c r="BI16" s="700"/>
      <c r="BJ16" s="700"/>
      <c r="BK16" s="700"/>
      <c r="BL16" s="748"/>
      <c r="BM16" s="748"/>
      <c r="BO16" s="705"/>
      <c r="BP16" s="708"/>
      <c r="BQ16" s="698"/>
      <c r="BR16" s="693"/>
      <c r="BS16" s="700"/>
      <c r="BT16" s="723"/>
      <c r="BU16" s="698"/>
      <c r="BV16" s="700"/>
      <c r="BW16" s="700"/>
      <c r="BX16" s="700"/>
      <c r="BY16" s="700"/>
      <c r="BZ16" s="738"/>
      <c r="CA16" s="687"/>
      <c r="CB16" s="687"/>
      <c r="CC16" s="687"/>
      <c r="CD16" s="687"/>
      <c r="CE16" s="687"/>
      <c r="CF16" s="687"/>
      <c r="CG16" s="687"/>
      <c r="CH16" s="687"/>
      <c r="CI16" s="687"/>
      <c r="CJ16" s="687"/>
      <c r="CK16" s="687"/>
      <c r="CL16" s="687"/>
      <c r="CM16" s="687"/>
      <c r="CN16" s="687"/>
      <c r="CO16" s="687"/>
      <c r="CP16" s="687"/>
      <c r="CQ16" s="746"/>
      <c r="CR16" s="738"/>
      <c r="CS16" s="687"/>
      <c r="CT16" s="687"/>
      <c r="CU16" s="687"/>
      <c r="CV16" s="687"/>
      <c r="CW16" s="687"/>
      <c r="CX16" s="687"/>
      <c r="CY16" s="744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40"/>
      <c r="DK16" s="40"/>
      <c r="DL16" s="40"/>
      <c r="DM16" s="40"/>
      <c r="DN16" s="40"/>
      <c r="DO16" s="40"/>
      <c r="DP16" s="40"/>
      <c r="DQ16" s="40"/>
      <c r="DR16" s="37"/>
      <c r="DS16" s="40"/>
      <c r="DT16" s="40"/>
      <c r="DU16" s="40"/>
      <c r="DV16" s="40"/>
      <c r="ED16" s="37"/>
      <c r="EE16" s="41"/>
      <c r="EF16" s="37"/>
      <c r="EG16" s="37"/>
      <c r="EH16" s="37"/>
    </row>
    <row r="17" spans="1:145" ht="10.5" customHeight="1" x14ac:dyDescent="0.2">
      <c r="A17" s="705"/>
      <c r="B17" s="708"/>
      <c r="C17" s="710"/>
      <c r="D17" s="713"/>
      <c r="E17" s="652" t="s">
        <v>295</v>
      </c>
      <c r="F17" s="546" t="s">
        <v>295</v>
      </c>
      <c r="G17" s="553" t="s">
        <v>295</v>
      </c>
      <c r="H17" s="551" t="s">
        <v>295</v>
      </c>
      <c r="I17" s="553" t="s">
        <v>295</v>
      </c>
      <c r="J17" s="551" t="s">
        <v>295</v>
      </c>
      <c r="K17" s="546" t="s">
        <v>295</v>
      </c>
      <c r="L17" s="546" t="s">
        <v>295</v>
      </c>
      <c r="M17" s="546" t="s">
        <v>295</v>
      </c>
      <c r="N17" s="553" t="s">
        <v>295</v>
      </c>
      <c r="O17" s="551" t="s">
        <v>295</v>
      </c>
      <c r="P17" s="546" t="s">
        <v>295</v>
      </c>
      <c r="Q17" s="546" t="s">
        <v>295</v>
      </c>
      <c r="R17" s="546" t="s">
        <v>295</v>
      </c>
      <c r="S17" s="546" t="s">
        <v>295</v>
      </c>
      <c r="T17" s="553" t="s">
        <v>295</v>
      </c>
      <c r="U17" s="551" t="s">
        <v>295</v>
      </c>
      <c r="V17" s="546" t="s">
        <v>295</v>
      </c>
      <c r="W17" s="546" t="s">
        <v>295</v>
      </c>
      <c r="X17" s="553" t="s">
        <v>295</v>
      </c>
      <c r="Y17" s="551" t="s">
        <v>295</v>
      </c>
      <c r="Z17" s="546" t="s">
        <v>295</v>
      </c>
      <c r="AA17" s="546" t="s">
        <v>295</v>
      </c>
      <c r="AB17" s="553" t="s">
        <v>295</v>
      </c>
      <c r="AC17" s="551" t="s">
        <v>295</v>
      </c>
      <c r="AD17" s="546" t="s">
        <v>295</v>
      </c>
      <c r="AE17" s="546" t="s">
        <v>295</v>
      </c>
      <c r="AF17" s="546" t="s">
        <v>295</v>
      </c>
      <c r="AG17" s="546" t="s">
        <v>295</v>
      </c>
      <c r="AH17" s="553" t="s">
        <v>295</v>
      </c>
      <c r="AI17" s="551" t="s">
        <v>295</v>
      </c>
      <c r="AJ17" s="553" t="s">
        <v>295</v>
      </c>
      <c r="AK17" s="551" t="s">
        <v>295</v>
      </c>
      <c r="AL17" s="546" t="s">
        <v>295</v>
      </c>
      <c r="AM17" s="650" t="s">
        <v>295</v>
      </c>
      <c r="AN17" s="652" t="s">
        <v>292</v>
      </c>
      <c r="AO17" s="546" t="s">
        <v>292</v>
      </c>
      <c r="AP17" s="553" t="s">
        <v>292</v>
      </c>
      <c r="AQ17" s="551" t="s">
        <v>292</v>
      </c>
      <c r="AR17" s="546" t="s">
        <v>292</v>
      </c>
      <c r="AS17" s="546" t="s">
        <v>292</v>
      </c>
      <c r="AT17" s="546" t="s">
        <v>292</v>
      </c>
      <c r="AU17" s="553" t="s">
        <v>292</v>
      </c>
      <c r="AV17" s="551" t="s">
        <v>292</v>
      </c>
      <c r="AW17" s="546" t="s">
        <v>292</v>
      </c>
      <c r="AX17" s="546" t="s">
        <v>292</v>
      </c>
      <c r="AY17" s="553" t="s">
        <v>292</v>
      </c>
      <c r="AZ17" s="551" t="s">
        <v>292</v>
      </c>
      <c r="BA17" s="546" t="s">
        <v>292</v>
      </c>
      <c r="BB17" s="650" t="s">
        <v>292</v>
      </c>
      <c r="BC17" s="698"/>
      <c r="BD17" s="693"/>
      <c r="BE17" s="700"/>
      <c r="BF17" s="723"/>
      <c r="BG17" s="698"/>
      <c r="BH17" s="700"/>
      <c r="BI17" s="700"/>
      <c r="BJ17" s="700"/>
      <c r="BK17" s="700"/>
      <c r="BL17" s="748"/>
      <c r="BM17" s="748"/>
      <c r="BO17" s="705"/>
      <c r="BP17" s="708"/>
      <c r="BQ17" s="698"/>
      <c r="BR17" s="693"/>
      <c r="BS17" s="700"/>
      <c r="BT17" s="723"/>
      <c r="BU17" s="698"/>
      <c r="BV17" s="700"/>
      <c r="BW17" s="700"/>
      <c r="BX17" s="700"/>
      <c r="BY17" s="700"/>
      <c r="BZ17" s="57" t="s">
        <v>106</v>
      </c>
      <c r="CA17" s="58"/>
      <c r="CB17" s="59"/>
      <c r="CC17" s="60"/>
      <c r="CD17" s="59"/>
      <c r="CE17" s="58"/>
      <c r="CF17" s="61"/>
      <c r="CG17" s="60"/>
      <c r="CH17" s="59"/>
      <c r="CI17" s="58"/>
      <c r="CJ17" s="59"/>
      <c r="CK17" s="58"/>
      <c r="CL17" s="59"/>
      <c r="CM17" s="58"/>
      <c r="CN17" s="59"/>
      <c r="CO17" s="58"/>
      <c r="CP17" s="59"/>
      <c r="CQ17" s="60"/>
      <c r="CR17" s="277"/>
      <c r="CS17" s="58"/>
      <c r="CT17" s="59"/>
      <c r="CU17" s="58"/>
      <c r="CV17" s="59"/>
      <c r="CW17" s="249"/>
      <c r="CX17" s="59"/>
      <c r="CY17" s="62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40"/>
      <c r="DK17" s="40"/>
      <c r="DL17" s="40"/>
      <c r="DM17" s="641" t="s">
        <v>281</v>
      </c>
      <c r="DN17" s="642"/>
      <c r="DO17" s="40"/>
      <c r="DP17" s="40"/>
      <c r="DQ17" s="40"/>
      <c r="DR17" s="252"/>
      <c r="DS17" s="252"/>
      <c r="DT17" s="252"/>
      <c r="DU17" s="252"/>
      <c r="DV17" s="252"/>
      <c r="ED17" s="37"/>
      <c r="EE17" s="41"/>
      <c r="EF17" s="37"/>
      <c r="EG17" s="37"/>
      <c r="EH17" s="37"/>
    </row>
    <row r="18" spans="1:145" ht="10.5" customHeight="1" x14ac:dyDescent="0.2">
      <c r="A18" s="705"/>
      <c r="B18" s="708"/>
      <c r="C18" s="710"/>
      <c r="D18" s="713"/>
      <c r="E18" s="659"/>
      <c r="F18" s="647"/>
      <c r="G18" s="648"/>
      <c r="H18" s="646"/>
      <c r="I18" s="648"/>
      <c r="J18" s="646"/>
      <c r="K18" s="644"/>
      <c r="L18" s="644"/>
      <c r="M18" s="644"/>
      <c r="N18" s="645"/>
      <c r="O18" s="646"/>
      <c r="P18" s="647"/>
      <c r="Q18" s="647"/>
      <c r="R18" s="647"/>
      <c r="S18" s="647"/>
      <c r="T18" s="648"/>
      <c r="U18" s="649"/>
      <c r="V18" s="644"/>
      <c r="W18" s="644"/>
      <c r="X18" s="645"/>
      <c r="Y18" s="646"/>
      <c r="Z18" s="647"/>
      <c r="AA18" s="647"/>
      <c r="AB18" s="648"/>
      <c r="AC18" s="646"/>
      <c r="AD18" s="647"/>
      <c r="AE18" s="644"/>
      <c r="AF18" s="644"/>
      <c r="AG18" s="644"/>
      <c r="AH18" s="645"/>
      <c r="AI18" s="649"/>
      <c r="AJ18" s="645"/>
      <c r="AK18" s="649"/>
      <c r="AL18" s="647"/>
      <c r="AM18" s="651"/>
      <c r="AN18" s="653"/>
      <c r="AO18" s="644"/>
      <c r="AP18" s="645"/>
      <c r="AQ18" s="649"/>
      <c r="AR18" s="644"/>
      <c r="AS18" s="644"/>
      <c r="AT18" s="644"/>
      <c r="AU18" s="645"/>
      <c r="AV18" s="649"/>
      <c r="AW18" s="644"/>
      <c r="AX18" s="644"/>
      <c r="AY18" s="645"/>
      <c r="AZ18" s="649"/>
      <c r="BA18" s="644"/>
      <c r="BB18" s="651"/>
      <c r="BC18" s="698"/>
      <c r="BD18" s="693"/>
      <c r="BE18" s="700"/>
      <c r="BF18" s="723"/>
      <c r="BG18" s="698"/>
      <c r="BH18" s="700"/>
      <c r="BI18" s="700"/>
      <c r="BJ18" s="700"/>
      <c r="BK18" s="700"/>
      <c r="BL18" s="748"/>
      <c r="BM18" s="748"/>
      <c r="BO18" s="705"/>
      <c r="BP18" s="708"/>
      <c r="BQ18" s="698"/>
      <c r="BR18" s="693"/>
      <c r="BS18" s="700"/>
      <c r="BT18" s="723"/>
      <c r="BU18" s="698"/>
      <c r="BV18" s="700"/>
      <c r="BW18" s="700"/>
      <c r="BX18" s="700"/>
      <c r="BY18" s="700"/>
      <c r="BZ18" s="638" t="s">
        <v>108</v>
      </c>
      <c r="CA18" s="526" t="s">
        <v>109</v>
      </c>
      <c r="CB18" s="629" t="s">
        <v>108</v>
      </c>
      <c r="CC18" s="526" t="s">
        <v>109</v>
      </c>
      <c r="CD18" s="629" t="s">
        <v>108</v>
      </c>
      <c r="CE18" s="526" t="s">
        <v>109</v>
      </c>
      <c r="CF18" s="629" t="s">
        <v>108</v>
      </c>
      <c r="CG18" s="526" t="s">
        <v>109</v>
      </c>
      <c r="CH18" s="629" t="s">
        <v>108</v>
      </c>
      <c r="CI18" s="526" t="s">
        <v>109</v>
      </c>
      <c r="CJ18" s="629" t="s">
        <v>108</v>
      </c>
      <c r="CK18" s="526" t="s">
        <v>109</v>
      </c>
      <c r="CL18" s="629" t="s">
        <v>108</v>
      </c>
      <c r="CM18" s="526" t="s">
        <v>109</v>
      </c>
      <c r="CN18" s="629" t="s">
        <v>108</v>
      </c>
      <c r="CO18" s="526" t="s">
        <v>109</v>
      </c>
      <c r="CP18" s="629" t="s">
        <v>108</v>
      </c>
      <c r="CQ18" s="635" t="s">
        <v>109</v>
      </c>
      <c r="CR18" s="638" t="s">
        <v>108</v>
      </c>
      <c r="CS18" s="526" t="s">
        <v>109</v>
      </c>
      <c r="CT18" s="629" t="s">
        <v>108</v>
      </c>
      <c r="CU18" s="526" t="s">
        <v>109</v>
      </c>
      <c r="CV18" s="629" t="s">
        <v>108</v>
      </c>
      <c r="CW18" s="766" t="s">
        <v>109</v>
      </c>
      <c r="CX18" s="629" t="s">
        <v>108</v>
      </c>
      <c r="CY18" s="763" t="s">
        <v>109</v>
      </c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40"/>
      <c r="DK18" s="40"/>
      <c r="DL18" s="40"/>
      <c r="DM18" s="642"/>
      <c r="DN18" s="642"/>
      <c r="DO18" s="40"/>
      <c r="DP18" s="40"/>
      <c r="DQ18" s="40"/>
      <c r="DR18" s="252"/>
      <c r="DS18" s="252"/>
      <c r="DT18" s="252"/>
      <c r="DU18" s="252"/>
      <c r="DV18" s="252"/>
      <c r="ED18" s="37"/>
      <c r="EE18" s="633" t="s">
        <v>110</v>
      </c>
      <c r="EF18" s="634"/>
      <c r="EG18" s="634"/>
      <c r="EH18" s="37"/>
    </row>
    <row r="19" spans="1:145" ht="10.5" customHeight="1" x14ac:dyDescent="0.2">
      <c r="A19" s="705"/>
      <c r="B19" s="708"/>
      <c r="C19" s="710"/>
      <c r="D19" s="713"/>
      <c r="E19" s="623">
        <v>4</v>
      </c>
      <c r="F19" s="547">
        <v>4</v>
      </c>
      <c r="G19" s="549">
        <v>4</v>
      </c>
      <c r="H19" s="552">
        <v>4</v>
      </c>
      <c r="I19" s="549">
        <v>4</v>
      </c>
      <c r="J19" s="552">
        <v>3</v>
      </c>
      <c r="K19" s="547">
        <v>3</v>
      </c>
      <c r="L19" s="547">
        <v>3</v>
      </c>
      <c r="M19" s="547">
        <v>3</v>
      </c>
      <c r="N19" s="549">
        <v>3</v>
      </c>
      <c r="O19" s="552">
        <v>5</v>
      </c>
      <c r="P19" s="547">
        <v>5</v>
      </c>
      <c r="Q19" s="547">
        <v>5</v>
      </c>
      <c r="R19" s="547">
        <v>5</v>
      </c>
      <c r="S19" s="547">
        <v>5</v>
      </c>
      <c r="T19" s="549">
        <v>5</v>
      </c>
      <c r="U19" s="552">
        <v>1</v>
      </c>
      <c r="V19" s="547">
        <v>1</v>
      </c>
      <c r="W19" s="547">
        <v>1</v>
      </c>
      <c r="X19" s="549">
        <v>1</v>
      </c>
      <c r="Y19" s="552">
        <v>1</v>
      </c>
      <c r="Z19" s="547">
        <v>1</v>
      </c>
      <c r="AA19" s="547">
        <v>1</v>
      </c>
      <c r="AB19" s="549">
        <v>1</v>
      </c>
      <c r="AC19" s="552">
        <v>4</v>
      </c>
      <c r="AD19" s="547">
        <v>4</v>
      </c>
      <c r="AE19" s="547">
        <v>4</v>
      </c>
      <c r="AF19" s="547">
        <v>4</v>
      </c>
      <c r="AG19" s="547">
        <v>4</v>
      </c>
      <c r="AH19" s="549">
        <v>4</v>
      </c>
      <c r="AI19" s="552">
        <v>2</v>
      </c>
      <c r="AJ19" s="549">
        <v>2</v>
      </c>
      <c r="AK19" s="552">
        <v>3</v>
      </c>
      <c r="AL19" s="547">
        <v>3</v>
      </c>
      <c r="AM19" s="621">
        <v>3</v>
      </c>
      <c r="AN19" s="623">
        <v>5</v>
      </c>
      <c r="AO19" s="547">
        <v>5</v>
      </c>
      <c r="AP19" s="549">
        <v>5</v>
      </c>
      <c r="AQ19" s="552">
        <v>4</v>
      </c>
      <c r="AR19" s="547">
        <v>4</v>
      </c>
      <c r="AS19" s="547">
        <v>4</v>
      </c>
      <c r="AT19" s="547">
        <v>4</v>
      </c>
      <c r="AU19" s="549">
        <v>4</v>
      </c>
      <c r="AV19" s="552">
        <v>3</v>
      </c>
      <c r="AW19" s="547">
        <v>3</v>
      </c>
      <c r="AX19" s="547">
        <v>3</v>
      </c>
      <c r="AY19" s="549">
        <v>3</v>
      </c>
      <c r="AZ19" s="552">
        <v>2</v>
      </c>
      <c r="BA19" s="547">
        <v>2</v>
      </c>
      <c r="BB19" s="621">
        <v>2</v>
      </c>
      <c r="BC19" s="698"/>
      <c r="BD19" s="693"/>
      <c r="BE19" s="700"/>
      <c r="BF19" s="723"/>
      <c r="BG19" s="698"/>
      <c r="BH19" s="700"/>
      <c r="BI19" s="700"/>
      <c r="BJ19" s="700"/>
      <c r="BK19" s="700"/>
      <c r="BL19" s="748"/>
      <c r="BM19" s="748"/>
      <c r="BO19" s="705"/>
      <c r="BP19" s="708"/>
      <c r="BQ19" s="698"/>
      <c r="BR19" s="693"/>
      <c r="BS19" s="700"/>
      <c r="BT19" s="723"/>
      <c r="BU19" s="698"/>
      <c r="BV19" s="700"/>
      <c r="BW19" s="700"/>
      <c r="BX19" s="700"/>
      <c r="BY19" s="700"/>
      <c r="BZ19" s="639"/>
      <c r="CA19" s="527"/>
      <c r="CB19" s="630"/>
      <c r="CC19" s="527"/>
      <c r="CD19" s="630"/>
      <c r="CE19" s="527"/>
      <c r="CF19" s="630"/>
      <c r="CG19" s="527"/>
      <c r="CH19" s="630"/>
      <c r="CI19" s="527"/>
      <c r="CJ19" s="630"/>
      <c r="CK19" s="527"/>
      <c r="CL19" s="630"/>
      <c r="CM19" s="527"/>
      <c r="CN19" s="630"/>
      <c r="CO19" s="527"/>
      <c r="CP19" s="630"/>
      <c r="CQ19" s="636"/>
      <c r="CR19" s="639"/>
      <c r="CS19" s="527"/>
      <c r="CT19" s="630"/>
      <c r="CU19" s="527"/>
      <c r="CV19" s="630"/>
      <c r="CW19" s="766"/>
      <c r="CX19" s="630"/>
      <c r="CY19" s="764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40"/>
      <c r="DK19" s="40"/>
      <c r="DL19" s="63" t="s">
        <v>111</v>
      </c>
      <c r="DM19" s="573" t="s">
        <v>182</v>
      </c>
      <c r="DN19" s="573"/>
      <c r="DO19" s="573"/>
      <c r="DP19" s="64"/>
      <c r="DQ19" s="65"/>
      <c r="DR19" s="65"/>
      <c r="DS19" s="65"/>
      <c r="DT19" s="65"/>
      <c r="DU19" s="65"/>
      <c r="DV19" s="66"/>
      <c r="ED19" s="37"/>
      <c r="EE19" s="634"/>
      <c r="EF19" s="634"/>
      <c r="EG19" s="634"/>
      <c r="EH19" s="37"/>
    </row>
    <row r="20" spans="1:145" ht="10.5" customHeight="1" thickBot="1" x14ac:dyDescent="0.25">
      <c r="A20" s="705"/>
      <c r="B20" s="708"/>
      <c r="C20" s="710"/>
      <c r="D20" s="713"/>
      <c r="E20" s="624"/>
      <c r="F20" s="548"/>
      <c r="G20" s="550"/>
      <c r="H20" s="554"/>
      <c r="I20" s="550"/>
      <c r="J20" s="554"/>
      <c r="K20" s="548"/>
      <c r="L20" s="548"/>
      <c r="M20" s="548"/>
      <c r="N20" s="550"/>
      <c r="O20" s="554"/>
      <c r="P20" s="548"/>
      <c r="Q20" s="548"/>
      <c r="R20" s="548"/>
      <c r="S20" s="548"/>
      <c r="T20" s="550"/>
      <c r="U20" s="554"/>
      <c r="V20" s="548"/>
      <c r="W20" s="547"/>
      <c r="X20" s="550"/>
      <c r="Y20" s="552"/>
      <c r="Z20" s="547"/>
      <c r="AA20" s="547"/>
      <c r="AB20" s="550"/>
      <c r="AC20" s="554"/>
      <c r="AD20" s="548"/>
      <c r="AE20" s="548"/>
      <c r="AF20" s="548"/>
      <c r="AG20" s="548"/>
      <c r="AH20" s="550"/>
      <c r="AI20" s="554"/>
      <c r="AJ20" s="550"/>
      <c r="AK20" s="554"/>
      <c r="AL20" s="548"/>
      <c r="AM20" s="622"/>
      <c r="AN20" s="624"/>
      <c r="AO20" s="548"/>
      <c r="AP20" s="550"/>
      <c r="AQ20" s="554"/>
      <c r="AR20" s="548"/>
      <c r="AS20" s="548"/>
      <c r="AT20" s="548"/>
      <c r="AU20" s="550"/>
      <c r="AV20" s="554"/>
      <c r="AW20" s="548"/>
      <c r="AX20" s="548"/>
      <c r="AY20" s="550"/>
      <c r="AZ20" s="554"/>
      <c r="BA20" s="548"/>
      <c r="BB20" s="622"/>
      <c r="BC20" s="698"/>
      <c r="BD20" s="693"/>
      <c r="BE20" s="700"/>
      <c r="BF20" s="723"/>
      <c r="BG20" s="698"/>
      <c r="BH20" s="700"/>
      <c r="BI20" s="700"/>
      <c r="BJ20" s="700"/>
      <c r="BK20" s="700"/>
      <c r="BL20" s="748"/>
      <c r="BM20" s="748"/>
      <c r="BO20" s="705"/>
      <c r="BP20" s="708"/>
      <c r="BQ20" s="698"/>
      <c r="BR20" s="693"/>
      <c r="BS20" s="700"/>
      <c r="BT20" s="723"/>
      <c r="BU20" s="698"/>
      <c r="BV20" s="700"/>
      <c r="BW20" s="700"/>
      <c r="BX20" s="700"/>
      <c r="BY20" s="700"/>
      <c r="BZ20" s="639"/>
      <c r="CA20" s="527"/>
      <c r="CB20" s="630"/>
      <c r="CC20" s="527"/>
      <c r="CD20" s="630"/>
      <c r="CE20" s="527"/>
      <c r="CF20" s="630"/>
      <c r="CG20" s="527"/>
      <c r="CH20" s="630"/>
      <c r="CI20" s="527"/>
      <c r="CJ20" s="630"/>
      <c r="CK20" s="527"/>
      <c r="CL20" s="630"/>
      <c r="CM20" s="527"/>
      <c r="CN20" s="630"/>
      <c r="CO20" s="527"/>
      <c r="CP20" s="630"/>
      <c r="CQ20" s="636"/>
      <c r="CR20" s="639"/>
      <c r="CS20" s="527"/>
      <c r="CT20" s="630"/>
      <c r="CU20" s="527"/>
      <c r="CV20" s="630"/>
      <c r="CW20" s="766"/>
      <c r="CX20" s="630"/>
      <c r="CY20" s="764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L20" s="63"/>
      <c r="DM20" s="574"/>
      <c r="DN20" s="574"/>
      <c r="DO20" s="574"/>
      <c r="DP20" s="64"/>
      <c r="DQ20" s="619" t="s">
        <v>113</v>
      </c>
      <c r="DR20" s="619"/>
      <c r="DS20" s="620" t="e">
        <f>$BL$64</f>
        <v>#DIV/0!</v>
      </c>
      <c r="DT20" s="620"/>
      <c r="DU20" s="65"/>
      <c r="DV20" s="66"/>
      <c r="ED20" s="37"/>
      <c r="EE20" s="41"/>
      <c r="EF20" s="37"/>
      <c r="EG20" s="37"/>
      <c r="EH20" s="37"/>
    </row>
    <row r="21" spans="1:145" ht="10.5" customHeight="1" x14ac:dyDescent="0.2">
      <c r="A21" s="705"/>
      <c r="B21" s="708"/>
      <c r="C21" s="711"/>
      <c r="D21" s="713"/>
      <c r="E21" s="301"/>
      <c r="F21" s="302"/>
      <c r="G21" s="303"/>
      <c r="H21" s="331"/>
      <c r="I21" s="303"/>
      <c r="J21" s="331"/>
      <c r="K21" s="302"/>
      <c r="L21" s="302"/>
      <c r="M21" s="302"/>
      <c r="N21" s="303"/>
      <c r="O21" s="331"/>
      <c r="P21" s="302"/>
      <c r="Q21" s="302"/>
      <c r="R21" s="302"/>
      <c r="S21" s="448"/>
      <c r="T21" s="449"/>
      <c r="U21" s="354"/>
      <c r="V21" s="302"/>
      <c r="W21" s="368"/>
      <c r="X21" s="303"/>
      <c r="Y21" s="450"/>
      <c r="Z21" s="448"/>
      <c r="AA21" s="302"/>
      <c r="AB21" s="303"/>
      <c r="AC21" s="331"/>
      <c r="AD21" s="302"/>
      <c r="AE21" s="302"/>
      <c r="AF21" s="302"/>
      <c r="AG21" s="302"/>
      <c r="AH21" s="303"/>
      <c r="AI21" s="331"/>
      <c r="AJ21" s="303"/>
      <c r="AK21" s="450"/>
      <c r="AL21" s="448"/>
      <c r="AM21" s="492"/>
      <c r="AN21" s="301"/>
      <c r="AO21" s="341"/>
      <c r="AP21" s="353"/>
      <c r="AQ21" s="354"/>
      <c r="AR21" s="341"/>
      <c r="AS21" s="341"/>
      <c r="AT21" s="341"/>
      <c r="AU21" s="353"/>
      <c r="AV21" s="493"/>
      <c r="AW21" s="494"/>
      <c r="AX21" s="494"/>
      <c r="AY21" s="495"/>
      <c r="AZ21" s="354"/>
      <c r="BA21" s="341"/>
      <c r="BB21" s="343"/>
      <c r="BC21" s="699"/>
      <c r="BD21" s="694"/>
      <c r="BE21" s="701"/>
      <c r="BF21" s="724"/>
      <c r="BG21" s="699"/>
      <c r="BH21" s="701"/>
      <c r="BI21" s="701"/>
      <c r="BJ21" s="701"/>
      <c r="BK21" s="701"/>
      <c r="BL21" s="749"/>
      <c r="BM21" s="749"/>
      <c r="BO21" s="705"/>
      <c r="BP21" s="708"/>
      <c r="BQ21" s="699"/>
      <c r="BR21" s="694"/>
      <c r="BS21" s="701"/>
      <c r="BT21" s="724"/>
      <c r="BU21" s="699"/>
      <c r="BV21" s="701"/>
      <c r="BW21" s="701"/>
      <c r="BX21" s="701"/>
      <c r="BY21" s="701"/>
      <c r="BZ21" s="640"/>
      <c r="CA21" s="528"/>
      <c r="CB21" s="631"/>
      <c r="CC21" s="528"/>
      <c r="CD21" s="631"/>
      <c r="CE21" s="528"/>
      <c r="CF21" s="631"/>
      <c r="CG21" s="528"/>
      <c r="CH21" s="631"/>
      <c r="CI21" s="528"/>
      <c r="CJ21" s="631"/>
      <c r="CK21" s="528"/>
      <c r="CL21" s="631"/>
      <c r="CM21" s="528"/>
      <c r="CN21" s="631"/>
      <c r="CO21" s="528"/>
      <c r="CP21" s="631"/>
      <c r="CQ21" s="637"/>
      <c r="CR21" s="640"/>
      <c r="CS21" s="528"/>
      <c r="CT21" s="631"/>
      <c r="CU21" s="528"/>
      <c r="CV21" s="631"/>
      <c r="CW21" s="766"/>
      <c r="CX21" s="631"/>
      <c r="CY21" s="765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K21" s="731" t="s">
        <v>282</v>
      </c>
      <c r="DL21" s="575" t="s">
        <v>117</v>
      </c>
      <c r="DM21" s="575" t="s">
        <v>114</v>
      </c>
      <c r="DN21" s="577" t="s">
        <v>115</v>
      </c>
      <c r="DO21" s="579" t="s">
        <v>116</v>
      </c>
      <c r="DP21" s="68"/>
      <c r="DQ21" s="619"/>
      <c r="DR21" s="619"/>
      <c r="DS21" s="620"/>
      <c r="DT21" s="620"/>
      <c r="DU21" s="65"/>
      <c r="DV21" s="68"/>
      <c r="ED21" s="609" t="s">
        <v>117</v>
      </c>
      <c r="EE21" s="611" t="s">
        <v>118</v>
      </c>
      <c r="EF21" s="613" t="s">
        <v>28</v>
      </c>
      <c r="EG21" s="615" t="s">
        <v>119</v>
      </c>
      <c r="EH21" s="617" t="s">
        <v>120</v>
      </c>
    </row>
    <row r="22" spans="1:145" ht="10.95" customHeight="1" thickBot="1" x14ac:dyDescent="0.2">
      <c r="A22" s="706"/>
      <c r="B22" s="708"/>
      <c r="C22" s="70">
        <v>10</v>
      </c>
      <c r="D22" s="71"/>
      <c r="E22" s="304">
        <v>2</v>
      </c>
      <c r="F22" s="305">
        <v>2</v>
      </c>
      <c r="G22" s="306">
        <v>2</v>
      </c>
      <c r="H22" s="332">
        <v>2</v>
      </c>
      <c r="I22" s="306">
        <v>2</v>
      </c>
      <c r="J22" s="332">
        <v>2</v>
      </c>
      <c r="K22" s="305">
        <v>2</v>
      </c>
      <c r="L22" s="305">
        <v>2</v>
      </c>
      <c r="M22" s="305">
        <v>2</v>
      </c>
      <c r="N22" s="306">
        <v>2</v>
      </c>
      <c r="O22" s="332">
        <v>2</v>
      </c>
      <c r="P22" s="305">
        <v>2</v>
      </c>
      <c r="Q22" s="305">
        <v>2</v>
      </c>
      <c r="R22" s="305">
        <v>2</v>
      </c>
      <c r="S22" s="305">
        <v>2</v>
      </c>
      <c r="T22" s="306">
        <v>2</v>
      </c>
      <c r="U22" s="332">
        <v>2</v>
      </c>
      <c r="V22" s="305">
        <v>2</v>
      </c>
      <c r="W22" s="305">
        <v>2</v>
      </c>
      <c r="X22" s="306">
        <v>2</v>
      </c>
      <c r="Y22" s="332">
        <v>2</v>
      </c>
      <c r="Z22" s="305">
        <v>2</v>
      </c>
      <c r="AA22" s="305">
        <v>2</v>
      </c>
      <c r="AB22" s="306">
        <v>2</v>
      </c>
      <c r="AC22" s="332">
        <v>2</v>
      </c>
      <c r="AD22" s="305">
        <v>2</v>
      </c>
      <c r="AE22" s="305">
        <v>2</v>
      </c>
      <c r="AF22" s="305">
        <v>2</v>
      </c>
      <c r="AG22" s="305">
        <v>2</v>
      </c>
      <c r="AH22" s="306">
        <v>2</v>
      </c>
      <c r="AI22" s="332">
        <v>2</v>
      </c>
      <c r="AJ22" s="306">
        <v>2</v>
      </c>
      <c r="AK22" s="332">
        <v>2</v>
      </c>
      <c r="AL22" s="305">
        <v>2</v>
      </c>
      <c r="AM22" s="344">
        <v>2</v>
      </c>
      <c r="AN22" s="304">
        <v>2</v>
      </c>
      <c r="AO22" s="305">
        <v>2</v>
      </c>
      <c r="AP22" s="306">
        <v>2</v>
      </c>
      <c r="AQ22" s="332">
        <v>2</v>
      </c>
      <c r="AR22" s="305">
        <v>2</v>
      </c>
      <c r="AS22" s="305">
        <v>2</v>
      </c>
      <c r="AT22" s="305">
        <v>2</v>
      </c>
      <c r="AU22" s="306">
        <v>2</v>
      </c>
      <c r="AV22" s="332">
        <v>2</v>
      </c>
      <c r="AW22" s="305">
        <v>2</v>
      </c>
      <c r="AX22" s="305">
        <v>2</v>
      </c>
      <c r="AY22" s="306">
        <v>2</v>
      </c>
      <c r="AZ22" s="332">
        <v>2</v>
      </c>
      <c r="BA22" s="305">
        <v>2</v>
      </c>
      <c r="BB22" s="344">
        <v>2</v>
      </c>
      <c r="BC22" s="72">
        <v>70</v>
      </c>
      <c r="BD22" s="74"/>
      <c r="BE22" s="76">
        <v>30</v>
      </c>
      <c r="BF22" s="71"/>
      <c r="BG22" s="72">
        <v>16</v>
      </c>
      <c r="BH22" s="73">
        <v>10</v>
      </c>
      <c r="BI22" s="73">
        <v>24</v>
      </c>
      <c r="BJ22" s="74">
        <v>32</v>
      </c>
      <c r="BK22" s="74">
        <v>18</v>
      </c>
      <c r="BL22" s="77">
        <v>100</v>
      </c>
      <c r="BM22" s="77"/>
      <c r="BO22" s="706"/>
      <c r="BP22" s="708"/>
      <c r="BQ22" s="72">
        <f>BC22</f>
        <v>70</v>
      </c>
      <c r="BR22" s="74"/>
      <c r="BS22" s="76">
        <f>BE22</f>
        <v>30</v>
      </c>
      <c r="BT22" s="71"/>
      <c r="BU22" s="72">
        <f>BG22</f>
        <v>16</v>
      </c>
      <c r="BV22" s="74">
        <f>BH22</f>
        <v>10</v>
      </c>
      <c r="BW22" s="74">
        <f t="shared" ref="BW22" si="0">BI22</f>
        <v>24</v>
      </c>
      <c r="BX22" s="74">
        <f>BJ22</f>
        <v>32</v>
      </c>
      <c r="BY22" s="79">
        <f>BK22</f>
        <v>18</v>
      </c>
      <c r="BZ22" s="80">
        <v>6</v>
      </c>
      <c r="CA22" s="81"/>
      <c r="CB22" s="82">
        <v>4</v>
      </c>
      <c r="CC22" s="81"/>
      <c r="CD22" s="82">
        <v>10</v>
      </c>
      <c r="CE22" s="81"/>
      <c r="CF22" s="82">
        <v>12</v>
      </c>
      <c r="CG22" s="81"/>
      <c r="CH22" s="82">
        <v>8</v>
      </c>
      <c r="CI22" s="81"/>
      <c r="CJ22" s="82">
        <v>8</v>
      </c>
      <c r="CK22" s="81"/>
      <c r="CL22" s="82">
        <v>12</v>
      </c>
      <c r="CM22" s="81"/>
      <c r="CN22" s="82">
        <v>4</v>
      </c>
      <c r="CO22" s="81"/>
      <c r="CP22" s="82">
        <v>6</v>
      </c>
      <c r="CQ22" s="253"/>
      <c r="CR22" s="80">
        <v>6</v>
      </c>
      <c r="CS22" s="81"/>
      <c r="CT22" s="82">
        <v>10</v>
      </c>
      <c r="CU22" s="81"/>
      <c r="CV22" s="82">
        <v>8</v>
      </c>
      <c r="CW22" s="253"/>
      <c r="CX22" s="82">
        <v>6</v>
      </c>
      <c r="CY22" s="8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K22" s="732"/>
      <c r="DL22" s="576"/>
      <c r="DM22" s="576"/>
      <c r="DN22" s="578"/>
      <c r="DO22" s="580"/>
      <c r="DP22" s="68"/>
      <c r="DQ22" s="619" t="s">
        <v>121</v>
      </c>
      <c r="DR22" s="619"/>
      <c r="DS22" s="620" t="e">
        <f>EO27</f>
        <v>#DIV/0!</v>
      </c>
      <c r="DT22" s="620"/>
      <c r="DU22" s="65"/>
      <c r="DV22" s="68"/>
      <c r="ED22" s="610"/>
      <c r="EE22" s="612"/>
      <c r="EF22" s="614"/>
      <c r="EG22" s="616"/>
      <c r="EH22" s="618"/>
    </row>
    <row r="23" spans="1:145" ht="13.2" customHeight="1" x14ac:dyDescent="0.2">
      <c r="A23" s="85"/>
      <c r="B23" s="86"/>
      <c r="C23" s="87"/>
      <c r="D23" s="488" t="str">
        <f>IF(C23&gt;=10,"A",IF(C23&gt;=4,"B","C"))</f>
        <v>C</v>
      </c>
      <c r="E23" s="307"/>
      <c r="F23" s="308"/>
      <c r="G23" s="309"/>
      <c r="H23" s="333"/>
      <c r="I23" s="309"/>
      <c r="J23" s="333"/>
      <c r="K23" s="308"/>
      <c r="L23" s="308"/>
      <c r="M23" s="308"/>
      <c r="N23" s="309"/>
      <c r="O23" s="333"/>
      <c r="P23" s="308"/>
      <c r="Q23" s="308"/>
      <c r="R23" s="308"/>
      <c r="S23" s="308"/>
      <c r="T23" s="309"/>
      <c r="U23" s="333"/>
      <c r="V23" s="308"/>
      <c r="W23" s="308"/>
      <c r="X23" s="309"/>
      <c r="Y23" s="333"/>
      <c r="Z23" s="308"/>
      <c r="AA23" s="308"/>
      <c r="AB23" s="309"/>
      <c r="AC23" s="333"/>
      <c r="AD23" s="308"/>
      <c r="AE23" s="308"/>
      <c r="AF23" s="308"/>
      <c r="AG23" s="308"/>
      <c r="AH23" s="309"/>
      <c r="AI23" s="333"/>
      <c r="AJ23" s="309"/>
      <c r="AK23" s="333"/>
      <c r="AL23" s="308"/>
      <c r="AM23" s="345"/>
      <c r="AN23" s="307"/>
      <c r="AO23" s="308"/>
      <c r="AP23" s="309"/>
      <c r="AQ23" s="333"/>
      <c r="AR23" s="308"/>
      <c r="AS23" s="308"/>
      <c r="AT23" s="308"/>
      <c r="AU23" s="309"/>
      <c r="AV23" s="333"/>
      <c r="AW23" s="308"/>
      <c r="AX23" s="308"/>
      <c r="AY23" s="309"/>
      <c r="AZ23" s="333"/>
      <c r="BA23" s="308"/>
      <c r="BB23" s="345"/>
      <c r="BC23" s="90">
        <f>SUM(E23:AM23)*2</f>
        <v>0</v>
      </c>
      <c r="BD23" s="496" t="str">
        <f>IF(BC23&gt;=62,"A",IF(BC23&gt;=36,"B","C"))</f>
        <v>C</v>
      </c>
      <c r="BE23" s="270">
        <f>SUM(AN23:BB23)*2</f>
        <v>0</v>
      </c>
      <c r="BF23" s="184" t="str">
        <f>IF(BE23&gt;=26,"A",IF(BE23&gt;=14,"B","C"))</f>
        <v>C</v>
      </c>
      <c r="BG23" s="90">
        <f>SUM(U23:AB23)*2</f>
        <v>0</v>
      </c>
      <c r="BH23" s="270">
        <f>SUM(AI23:AJ23)*2+SUM(AZ23:BB23)*2</f>
        <v>0</v>
      </c>
      <c r="BI23" s="91">
        <f>SUM(J23:N23)*2+SUM(AK23:AM23)*2+SUM(AV23:AY23)*2</f>
        <v>0</v>
      </c>
      <c r="BJ23" s="91">
        <f>SUM(E23:I23)*2+SUM(AC23:AH23)*2+SUM(AQ23:AU23)*2</f>
        <v>0</v>
      </c>
      <c r="BK23" s="92">
        <f>SUM(O23:T23)*2+SUM(AN23:AP23)*2</f>
        <v>0</v>
      </c>
      <c r="BL23" s="93">
        <f t="shared" ref="BL23:BL62" si="1">BC23+BE23</f>
        <v>0</v>
      </c>
      <c r="BM23" s="94">
        <f>(BL23-74.3)/19.42*10+50</f>
        <v>11.740473738414011</v>
      </c>
      <c r="BN23" s="256"/>
      <c r="BO23" s="85">
        <f>A23</f>
        <v>0</v>
      </c>
      <c r="BP23" s="86">
        <f>B23</f>
        <v>0</v>
      </c>
      <c r="BQ23" s="96">
        <f>BC23/70*100</f>
        <v>0</v>
      </c>
      <c r="BR23" s="97" t="str">
        <f>BD23</f>
        <v>C</v>
      </c>
      <c r="BS23" s="98">
        <f>BE23/30*100</f>
        <v>0</v>
      </c>
      <c r="BT23" s="88" t="str">
        <f>BF23</f>
        <v>C</v>
      </c>
      <c r="BU23" s="96">
        <f>BG23/16*100</f>
        <v>0</v>
      </c>
      <c r="BV23" s="98">
        <f>BH23/10*100</f>
        <v>0</v>
      </c>
      <c r="BW23" s="98">
        <f>BI23/24*100</f>
        <v>0</v>
      </c>
      <c r="BX23" s="271">
        <f>BJ23/32*100</f>
        <v>0</v>
      </c>
      <c r="BY23" s="99">
        <f>BK23/18*100</f>
        <v>0</v>
      </c>
      <c r="BZ23" s="100">
        <f>SUM(E23:G23)*2</f>
        <v>0</v>
      </c>
      <c r="CA23" s="101">
        <f>BZ23/6*100</f>
        <v>0</v>
      </c>
      <c r="CB23" s="102">
        <f>SUM(H23:I23)*2</f>
        <v>0</v>
      </c>
      <c r="CC23" s="101">
        <f>CB23/4*100</f>
        <v>0</v>
      </c>
      <c r="CD23" s="102">
        <f>SUM(J23:N23)*2</f>
        <v>0</v>
      </c>
      <c r="CE23" s="101">
        <f>CD23/10*100</f>
        <v>0</v>
      </c>
      <c r="CF23" s="102">
        <f>SUM(O23:T23)*2</f>
        <v>0</v>
      </c>
      <c r="CG23" s="101">
        <f>CF23/12*100</f>
        <v>0</v>
      </c>
      <c r="CH23" s="102">
        <f>SUM(U23:X23)*2</f>
        <v>0</v>
      </c>
      <c r="CI23" s="101">
        <f>CH23/8*100</f>
        <v>0</v>
      </c>
      <c r="CJ23" s="102">
        <f>SUM(Y23:AB23)*2</f>
        <v>0</v>
      </c>
      <c r="CK23" s="101">
        <f>CJ23/8*100</f>
        <v>0</v>
      </c>
      <c r="CL23" s="102">
        <f>SUM(AC23:AH23)*2</f>
        <v>0</v>
      </c>
      <c r="CM23" s="101">
        <f>CL23/12*100</f>
        <v>0</v>
      </c>
      <c r="CN23" s="102">
        <f>SUM(AI23:AJ23)*2</f>
        <v>0</v>
      </c>
      <c r="CO23" s="101">
        <f>CN23/4*100</f>
        <v>0</v>
      </c>
      <c r="CP23" s="102">
        <f>SUM(AK23:AM23)*2</f>
        <v>0</v>
      </c>
      <c r="CQ23" s="257">
        <f>CP23/6*100</f>
        <v>0</v>
      </c>
      <c r="CR23" s="100">
        <f>SUM(AN23:AP23)*2</f>
        <v>0</v>
      </c>
      <c r="CS23" s="101">
        <f>CR23/6*100</f>
        <v>0</v>
      </c>
      <c r="CT23" s="102">
        <f>SUM(AQ23:AU23)*2</f>
        <v>0</v>
      </c>
      <c r="CU23" s="101">
        <f>CT23/10*100</f>
        <v>0</v>
      </c>
      <c r="CV23" s="102">
        <f>SUM(AV23:AY23)*2</f>
        <v>0</v>
      </c>
      <c r="CW23" s="257">
        <f>CV23/8*100</f>
        <v>0</v>
      </c>
      <c r="CX23" s="102">
        <f>SUM(AZ23:BB23)*2</f>
        <v>0</v>
      </c>
      <c r="CY23" s="104">
        <f>CX23/6*100</f>
        <v>0</v>
      </c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105"/>
      <c r="DK23" s="477">
        <v>1</v>
      </c>
      <c r="DL23" s="478">
        <f>A23</f>
        <v>0</v>
      </c>
      <c r="DM23" s="281">
        <f>B23</f>
        <v>0</v>
      </c>
      <c r="DN23" s="373">
        <f>BL23</f>
        <v>0</v>
      </c>
      <c r="DO23" s="374">
        <f>BM23</f>
        <v>11.740473738414011</v>
      </c>
      <c r="DP23" s="107"/>
      <c r="DQ23" s="619"/>
      <c r="DR23" s="619"/>
      <c r="DS23" s="620"/>
      <c r="DT23" s="620"/>
      <c r="DU23" s="37"/>
      <c r="DV23" s="37"/>
      <c r="ED23" s="108">
        <f>A23</f>
        <v>0</v>
      </c>
      <c r="EE23" s="109">
        <f>B23</f>
        <v>0</v>
      </c>
      <c r="EF23" s="110">
        <f>BL23</f>
        <v>0</v>
      </c>
      <c r="EG23" s="111" t="e">
        <f>BL23-$BL$64</f>
        <v>#DIV/0!</v>
      </c>
      <c r="EH23" s="112" t="e">
        <f>EG23^2</f>
        <v>#DIV/0!</v>
      </c>
      <c r="EJ23" s="603" t="s">
        <v>122</v>
      </c>
      <c r="EK23" s="603"/>
      <c r="EL23" s="603"/>
      <c r="EM23" s="113"/>
      <c r="EN23" s="113"/>
      <c r="EO23" s="113"/>
    </row>
    <row r="24" spans="1:145" ht="13.2" customHeight="1" x14ac:dyDescent="0.2">
      <c r="A24" s="114"/>
      <c r="B24" s="115"/>
      <c r="C24" s="116"/>
      <c r="D24" s="500" t="str">
        <f>IF(C24&gt;=10,"A",IF(C24&gt;=4,"B","C"))</f>
        <v>C</v>
      </c>
      <c r="E24" s="310"/>
      <c r="F24" s="311"/>
      <c r="G24" s="312"/>
      <c r="H24" s="334"/>
      <c r="I24" s="312"/>
      <c r="J24" s="334"/>
      <c r="K24" s="311"/>
      <c r="L24" s="311"/>
      <c r="M24" s="311"/>
      <c r="N24" s="312"/>
      <c r="O24" s="334"/>
      <c r="P24" s="311"/>
      <c r="Q24" s="311"/>
      <c r="R24" s="311"/>
      <c r="S24" s="311"/>
      <c r="T24" s="312"/>
      <c r="U24" s="334"/>
      <c r="V24" s="311"/>
      <c r="W24" s="311"/>
      <c r="X24" s="312"/>
      <c r="Y24" s="334"/>
      <c r="Z24" s="311"/>
      <c r="AA24" s="311"/>
      <c r="AB24" s="312"/>
      <c r="AC24" s="334"/>
      <c r="AD24" s="311"/>
      <c r="AE24" s="311"/>
      <c r="AF24" s="311"/>
      <c r="AG24" s="311"/>
      <c r="AH24" s="312"/>
      <c r="AI24" s="334"/>
      <c r="AJ24" s="312"/>
      <c r="AK24" s="334"/>
      <c r="AL24" s="311"/>
      <c r="AM24" s="346"/>
      <c r="AN24" s="310"/>
      <c r="AO24" s="311"/>
      <c r="AP24" s="312"/>
      <c r="AQ24" s="334"/>
      <c r="AR24" s="311"/>
      <c r="AS24" s="311"/>
      <c r="AT24" s="311"/>
      <c r="AU24" s="312"/>
      <c r="AV24" s="334"/>
      <c r="AW24" s="311"/>
      <c r="AX24" s="311"/>
      <c r="AY24" s="312"/>
      <c r="AZ24" s="334"/>
      <c r="BA24" s="311"/>
      <c r="BB24" s="346"/>
      <c r="BC24" s="119">
        <f>SUM(E24:AM24)*2</f>
        <v>0</v>
      </c>
      <c r="BD24" s="508" t="str">
        <f>IF(BC24&gt;=62,"A",IF(BC24&gt;=36,"B","C"))</f>
        <v>C</v>
      </c>
      <c r="BE24" s="120">
        <f>SUM(AN24:BB24)*2</f>
        <v>0</v>
      </c>
      <c r="BF24" s="505" t="str">
        <f>IF(BE24&gt;=26,"A",IF(BE24&gt;=14,"B","C"))</f>
        <v>C</v>
      </c>
      <c r="BG24" s="119">
        <f>SUM(U24:AB24)*2</f>
        <v>0</v>
      </c>
      <c r="BH24" s="272">
        <f>SUM(AI24:AJ24)*2+SUM(AZ24:BB24)*2</f>
        <v>0</v>
      </c>
      <c r="BI24" s="120">
        <f>SUM(J24:N24)*2+SUM(AK24:AM24)*2+SUM(AV24:AY24)*2</f>
        <v>0</v>
      </c>
      <c r="BJ24" s="120">
        <f>SUM(E24:I24)*2+SUM(AC24:AH24)*2+SUM(AQ24:AU24)*2</f>
        <v>0</v>
      </c>
      <c r="BK24" s="121">
        <f>SUM(O24:T24)*2+SUM(AN24:AP24)*2</f>
        <v>0</v>
      </c>
      <c r="BL24" s="122">
        <f>BC24+BE24</f>
        <v>0</v>
      </c>
      <c r="BM24" s="123">
        <f>(BL24-74.3)/19.42*10+50</f>
        <v>11.740473738414011</v>
      </c>
      <c r="BN24" s="256"/>
      <c r="BO24" s="114">
        <f>A24</f>
        <v>0</v>
      </c>
      <c r="BP24" s="115">
        <f t="shared" ref="BP24:BP62" si="2">B24</f>
        <v>0</v>
      </c>
      <c r="BQ24" s="124">
        <f>BC24/70*100</f>
        <v>0</v>
      </c>
      <c r="BR24" s="125" t="str">
        <f>BD24</f>
        <v>C</v>
      </c>
      <c r="BS24" s="126">
        <f>BE24/30*100</f>
        <v>0</v>
      </c>
      <c r="BT24" s="117" t="str">
        <f>BF24</f>
        <v>C</v>
      </c>
      <c r="BU24" s="124">
        <f t="shared" ref="BU24:BU62" si="3">BG24/16*100</f>
        <v>0</v>
      </c>
      <c r="BV24" s="126">
        <f t="shared" ref="BV24:BV62" si="4">BH24/10*100</f>
        <v>0</v>
      </c>
      <c r="BW24" s="126">
        <f t="shared" ref="BW24:BW62" si="5">BI24/24*100</f>
        <v>0</v>
      </c>
      <c r="BX24" s="273">
        <f t="shared" ref="BX24:BX62" si="6">BJ24/32*100</f>
        <v>0</v>
      </c>
      <c r="BY24" s="127">
        <f>BK24/18*100</f>
        <v>0</v>
      </c>
      <c r="BZ24" s="292">
        <f>SUM(E24:G24)*2</f>
        <v>0</v>
      </c>
      <c r="CA24" s="293">
        <f>BZ24/6*100</f>
        <v>0</v>
      </c>
      <c r="CB24" s="294">
        <f>SUM(H24:I24)*2</f>
        <v>0</v>
      </c>
      <c r="CC24" s="293">
        <f>CB24/4*100</f>
        <v>0</v>
      </c>
      <c r="CD24" s="294">
        <f>SUM(J24:N24)*2</f>
        <v>0</v>
      </c>
      <c r="CE24" s="293">
        <f>CD24/10*100</f>
        <v>0</v>
      </c>
      <c r="CF24" s="294">
        <f>SUM(O24:T24)*2</f>
        <v>0</v>
      </c>
      <c r="CG24" s="293">
        <f>CF24/12*100</f>
        <v>0</v>
      </c>
      <c r="CH24" s="294">
        <f>SUM(U24:X24)*2</f>
        <v>0</v>
      </c>
      <c r="CI24" s="293">
        <f>CH24/8*100</f>
        <v>0</v>
      </c>
      <c r="CJ24" s="294">
        <f>SUM(Y24:AB24)*2</f>
        <v>0</v>
      </c>
      <c r="CK24" s="293">
        <f>CJ24/8*100</f>
        <v>0</v>
      </c>
      <c r="CL24" s="294">
        <f>SUM(AC24:AH24)*2</f>
        <v>0</v>
      </c>
      <c r="CM24" s="293">
        <f>CL24/12*100</f>
        <v>0</v>
      </c>
      <c r="CN24" s="294">
        <f>SUM(AI24:AJ24)*2</f>
        <v>0</v>
      </c>
      <c r="CO24" s="293">
        <f>CN24/4*100</f>
        <v>0</v>
      </c>
      <c r="CP24" s="294">
        <f>SUM(AK24:AM24)*2</f>
        <v>0</v>
      </c>
      <c r="CQ24" s="295">
        <f>CP24/6*100</f>
        <v>0</v>
      </c>
      <c r="CR24" s="292">
        <f>SUM(AN24:AP24)*2</f>
        <v>0</v>
      </c>
      <c r="CS24" s="293">
        <f>CR24/6*100</f>
        <v>0</v>
      </c>
      <c r="CT24" s="294">
        <f>SUM(AQ24:AU24)*2</f>
        <v>0</v>
      </c>
      <c r="CU24" s="293">
        <f>CT24/10*100</f>
        <v>0</v>
      </c>
      <c r="CV24" s="294">
        <f>SUM(AV24:AY24)*2</f>
        <v>0</v>
      </c>
      <c r="CW24" s="295">
        <f>CV24/8*100</f>
        <v>0</v>
      </c>
      <c r="CX24" s="294">
        <f>SUM(AZ24:BB24)*2</f>
        <v>0</v>
      </c>
      <c r="CY24" s="297">
        <f>CX24/6*100</f>
        <v>0</v>
      </c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105"/>
      <c r="DK24" s="479">
        <v>2</v>
      </c>
      <c r="DL24" s="478">
        <f t="shared" ref="DL24:DL62" si="7">A24</f>
        <v>0</v>
      </c>
      <c r="DM24" s="282">
        <f t="shared" ref="DM24:DM62" si="8">B24</f>
        <v>0</v>
      </c>
      <c r="DN24" s="106">
        <f t="shared" ref="DN24:DN62" si="9">BL24</f>
        <v>0</v>
      </c>
      <c r="DO24" s="389">
        <f t="shared" ref="DO24:DO62" si="10">BM24</f>
        <v>11.740473738414011</v>
      </c>
      <c r="DP24" s="107"/>
      <c r="DQ24" s="37"/>
      <c r="DR24" s="37"/>
      <c r="DS24" s="37"/>
      <c r="DT24" s="37"/>
      <c r="DU24" s="37"/>
      <c r="DV24" s="37"/>
      <c r="ED24" s="130">
        <f>A24</f>
        <v>0</v>
      </c>
      <c r="EE24" s="131">
        <f>B24</f>
        <v>0</v>
      </c>
      <c r="EF24" s="110">
        <f t="shared" ref="EF24:EF62" si="11">BL24</f>
        <v>0</v>
      </c>
      <c r="EG24" s="111" t="e">
        <f t="shared" ref="EG24:EG62" si="12">BL24-$BL$64</f>
        <v>#DIV/0!</v>
      </c>
      <c r="EH24" s="112" t="e">
        <f t="shared" ref="EH24:EH62" si="13">EG24^2</f>
        <v>#DIV/0!</v>
      </c>
      <c r="EJ24" s="113"/>
      <c r="EK24" s="113"/>
      <c r="EL24" s="113"/>
      <c r="EM24" s="113"/>
      <c r="EN24" s="113"/>
      <c r="EO24" s="113"/>
    </row>
    <row r="25" spans="1:145" ht="13.2" customHeight="1" x14ac:dyDescent="0.2">
      <c r="A25" s="55"/>
      <c r="B25" s="132"/>
      <c r="C25" s="133"/>
      <c r="D25" s="21" t="str">
        <f t="shared" ref="D25:D62" si="14">IF(C25&gt;=10,"A",IF(C25&gt;=4,"B","C"))</f>
        <v>C</v>
      </c>
      <c r="E25" s="313"/>
      <c r="F25" s="314"/>
      <c r="G25" s="315"/>
      <c r="H25" s="335"/>
      <c r="I25" s="315"/>
      <c r="J25" s="335"/>
      <c r="K25" s="314"/>
      <c r="L25" s="314"/>
      <c r="M25" s="314"/>
      <c r="N25" s="315"/>
      <c r="O25" s="335"/>
      <c r="P25" s="314"/>
      <c r="Q25" s="314"/>
      <c r="R25" s="314"/>
      <c r="S25" s="314"/>
      <c r="T25" s="315"/>
      <c r="U25" s="335"/>
      <c r="V25" s="314"/>
      <c r="W25" s="314"/>
      <c r="X25" s="315"/>
      <c r="Y25" s="335"/>
      <c r="Z25" s="314"/>
      <c r="AA25" s="314"/>
      <c r="AB25" s="315"/>
      <c r="AC25" s="335"/>
      <c r="AD25" s="314"/>
      <c r="AE25" s="314"/>
      <c r="AF25" s="314"/>
      <c r="AG25" s="314"/>
      <c r="AH25" s="315"/>
      <c r="AI25" s="335"/>
      <c r="AJ25" s="315"/>
      <c r="AK25" s="335"/>
      <c r="AL25" s="314"/>
      <c r="AM25" s="347"/>
      <c r="AN25" s="313"/>
      <c r="AO25" s="314"/>
      <c r="AP25" s="315"/>
      <c r="AQ25" s="335"/>
      <c r="AR25" s="314"/>
      <c r="AS25" s="314"/>
      <c r="AT25" s="314"/>
      <c r="AU25" s="315"/>
      <c r="AV25" s="335"/>
      <c r="AW25" s="314"/>
      <c r="AX25" s="314"/>
      <c r="AY25" s="315"/>
      <c r="AZ25" s="335"/>
      <c r="BA25" s="314"/>
      <c r="BB25" s="347"/>
      <c r="BC25" s="136">
        <f t="shared" ref="BC25:BC62" si="15">SUM(E25:AM25)*2</f>
        <v>0</v>
      </c>
      <c r="BD25" s="24" t="str">
        <f t="shared" ref="BD25:BD62" si="16">IF(BC25&gt;=62,"A",IF(BC25&gt;=36,"B","C"))</f>
        <v>C</v>
      </c>
      <c r="BE25" s="137">
        <f t="shared" ref="BE25:BE62" si="17">SUM(AN25:BB25)*2</f>
        <v>0</v>
      </c>
      <c r="BF25" s="506" t="str">
        <f t="shared" ref="BF25:BF62" si="18">IF(BE25&gt;=26,"A",IF(BE25&gt;=14,"B","C"))</f>
        <v>C</v>
      </c>
      <c r="BG25" s="136">
        <f t="shared" ref="BG25:BG62" si="19">SUM(U25:AB25)*2</f>
        <v>0</v>
      </c>
      <c r="BH25" s="274">
        <f t="shared" ref="BH25:BH62" si="20">SUM(AI25:AJ25)*2+SUM(AZ25:BB25)*2</f>
        <v>0</v>
      </c>
      <c r="BI25" s="137">
        <f t="shared" ref="BI25:BI62" si="21">SUM(J25:N25)*2+SUM(AK25:AM25)*2+SUM(AV25:AY25)*2</f>
        <v>0</v>
      </c>
      <c r="BJ25" s="137">
        <f t="shared" ref="BJ25:BJ62" si="22">SUM(E25:I25)*2+SUM(AC25:AH25)*2+SUM(AQ25:AU25)*2</f>
        <v>0</v>
      </c>
      <c r="BK25" s="138">
        <f t="shared" ref="BK25:BK62" si="23">SUM(O25:T25)*2+SUM(AN25:AP25)*2</f>
        <v>0</v>
      </c>
      <c r="BL25" s="139">
        <f t="shared" si="1"/>
        <v>0</v>
      </c>
      <c r="BM25" s="140">
        <f t="shared" ref="BM25:BM62" si="24">(BL25-74.3)/19.42*10+50</f>
        <v>11.740473738414011</v>
      </c>
      <c r="BN25" s="256"/>
      <c r="BO25" s="55">
        <f t="shared" ref="BO25:BO62" si="25">A25</f>
        <v>0</v>
      </c>
      <c r="BP25" s="132">
        <f t="shared" si="2"/>
        <v>0</v>
      </c>
      <c r="BQ25" s="141">
        <f t="shared" ref="BQ25:BQ62" si="26">BC25/70*100</f>
        <v>0</v>
      </c>
      <c r="BR25" s="142" t="str">
        <f t="shared" ref="BR25:BR62" si="27">BD25</f>
        <v>C</v>
      </c>
      <c r="BS25" s="143">
        <f t="shared" ref="BS25:BS62" si="28">BE25/30*100</f>
        <v>0</v>
      </c>
      <c r="BT25" s="134" t="str">
        <f t="shared" ref="BT25:BT62" si="29">BF25</f>
        <v>C</v>
      </c>
      <c r="BU25" s="141">
        <f t="shared" si="3"/>
        <v>0</v>
      </c>
      <c r="BV25" s="143">
        <f t="shared" si="4"/>
        <v>0</v>
      </c>
      <c r="BW25" s="143">
        <f t="shared" si="5"/>
        <v>0</v>
      </c>
      <c r="BX25" s="275">
        <f t="shared" si="6"/>
        <v>0</v>
      </c>
      <c r="BY25" s="144">
        <f t="shared" ref="BY25:BY62" si="30">BK25/18*100</f>
        <v>0</v>
      </c>
      <c r="BZ25" s="100">
        <f t="shared" ref="BZ25:BZ62" si="31">SUM(E25:G25)*2</f>
        <v>0</v>
      </c>
      <c r="CA25" s="101">
        <f t="shared" ref="CA25:CA62" si="32">BZ25/6*100</f>
        <v>0</v>
      </c>
      <c r="CB25" s="102">
        <f t="shared" ref="CB25:CB62" si="33">SUM(H25:I25)*2</f>
        <v>0</v>
      </c>
      <c r="CC25" s="101">
        <f t="shared" ref="CC25:CC62" si="34">CB25/4*100</f>
        <v>0</v>
      </c>
      <c r="CD25" s="102">
        <f t="shared" ref="CD25:CD62" si="35">SUM(J25:N25)*2</f>
        <v>0</v>
      </c>
      <c r="CE25" s="101">
        <f t="shared" ref="CE25:CE62" si="36">CD25/10*100</f>
        <v>0</v>
      </c>
      <c r="CF25" s="102">
        <f t="shared" ref="CF25:CF62" si="37">SUM(O25:T25)*2</f>
        <v>0</v>
      </c>
      <c r="CG25" s="101">
        <f t="shared" ref="CG25:CG62" si="38">CF25/12*100</f>
        <v>0</v>
      </c>
      <c r="CH25" s="102">
        <f t="shared" ref="CH25:CH62" si="39">SUM(U25:X25)*2</f>
        <v>0</v>
      </c>
      <c r="CI25" s="101">
        <f t="shared" ref="CI25:CI62" si="40">CH25/8*100</f>
        <v>0</v>
      </c>
      <c r="CJ25" s="102">
        <f t="shared" ref="CJ25:CJ62" si="41">SUM(Y25:AB25)*2</f>
        <v>0</v>
      </c>
      <c r="CK25" s="101">
        <f t="shared" ref="CK25:CK62" si="42">CJ25/8*100</f>
        <v>0</v>
      </c>
      <c r="CL25" s="102">
        <f t="shared" ref="CL25:CL62" si="43">SUM(AC25:AH25)*2</f>
        <v>0</v>
      </c>
      <c r="CM25" s="101">
        <f t="shared" ref="CM25:CM62" si="44">CL25/12*100</f>
        <v>0</v>
      </c>
      <c r="CN25" s="102">
        <f t="shared" ref="CN25:CN62" si="45">SUM(AI25:AJ25)*2</f>
        <v>0</v>
      </c>
      <c r="CO25" s="101">
        <f t="shared" ref="CO25:CO62" si="46">CN25/4*100</f>
        <v>0</v>
      </c>
      <c r="CP25" s="102">
        <f t="shared" ref="CP25:CP62" si="47">SUM(AK25:AM25)*2</f>
        <v>0</v>
      </c>
      <c r="CQ25" s="257">
        <f t="shared" ref="CQ25:CQ62" si="48">CP25/6*100</f>
        <v>0</v>
      </c>
      <c r="CR25" s="100">
        <f t="shared" ref="CR25:CR62" si="49">SUM(AN25:AP25)*2</f>
        <v>0</v>
      </c>
      <c r="CS25" s="101">
        <f t="shared" ref="CS25:CS62" si="50">CR25/6*100</f>
        <v>0</v>
      </c>
      <c r="CT25" s="102">
        <f t="shared" ref="CT25:CT62" si="51">SUM(AQ25:AU25)*2</f>
        <v>0</v>
      </c>
      <c r="CU25" s="101">
        <f t="shared" ref="CU25:CU62" si="52">CT25/10*100</f>
        <v>0</v>
      </c>
      <c r="CV25" s="102">
        <f t="shared" ref="CV25:CV62" si="53">SUM(AV25:AY25)*2</f>
        <v>0</v>
      </c>
      <c r="CW25" s="257">
        <f t="shared" ref="CW25:CW62" si="54">CV25/8*100</f>
        <v>0</v>
      </c>
      <c r="CX25" s="102">
        <f t="shared" ref="CX25:CX62" si="55">SUM(AZ25:BB25)*2</f>
        <v>0</v>
      </c>
      <c r="CY25" s="104">
        <f t="shared" ref="CY25:CY62" si="56">CX25/6*100</f>
        <v>0</v>
      </c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37"/>
      <c r="DK25" s="479">
        <v>3</v>
      </c>
      <c r="DL25" s="478">
        <f t="shared" si="7"/>
        <v>0</v>
      </c>
      <c r="DM25" s="282">
        <f t="shared" si="8"/>
        <v>0</v>
      </c>
      <c r="DN25" s="106">
        <f t="shared" si="9"/>
        <v>0</v>
      </c>
      <c r="DO25" s="389">
        <f t="shared" si="10"/>
        <v>11.740473738414011</v>
      </c>
      <c r="DP25" s="107"/>
      <c r="DQ25" s="604" t="s">
        <v>123</v>
      </c>
      <c r="DR25" s="605"/>
      <c r="DS25" s="426">
        <v>5</v>
      </c>
      <c r="DT25" s="146">
        <v>15</v>
      </c>
      <c r="DU25" s="146">
        <v>25</v>
      </c>
      <c r="DV25" s="146">
        <v>35</v>
      </c>
      <c r="DW25" s="146">
        <v>45</v>
      </c>
      <c r="DX25" s="2">
        <v>55</v>
      </c>
      <c r="DY25" s="146">
        <v>65</v>
      </c>
      <c r="DZ25" s="146">
        <v>75</v>
      </c>
      <c r="EA25" s="146">
        <v>85</v>
      </c>
      <c r="EB25" s="146">
        <v>95</v>
      </c>
      <c r="EC25" s="151"/>
      <c r="ED25" s="130">
        <f t="shared" ref="ED25:EE62" si="57">A25</f>
        <v>0</v>
      </c>
      <c r="EE25" s="131">
        <f t="shared" si="57"/>
        <v>0</v>
      </c>
      <c r="EF25" s="110">
        <f t="shared" si="11"/>
        <v>0</v>
      </c>
      <c r="EG25" s="111" t="e">
        <f t="shared" si="12"/>
        <v>#DIV/0!</v>
      </c>
      <c r="EH25" s="112" t="e">
        <f t="shared" si="13"/>
        <v>#DIV/0!</v>
      </c>
      <c r="EJ25" s="603" t="s">
        <v>124</v>
      </c>
      <c r="EK25" s="603"/>
      <c r="EL25" s="603"/>
      <c r="EM25" s="603"/>
      <c r="EN25" s="147" t="e">
        <f>SUM(EH23:EH62)/$D$63</f>
        <v>#DIV/0!</v>
      </c>
    </row>
    <row r="26" spans="1:145" ht="13.2" customHeight="1" x14ac:dyDescent="0.2">
      <c r="A26" s="114"/>
      <c r="B26" s="115"/>
      <c r="C26" s="116"/>
      <c r="D26" s="500" t="str">
        <f t="shared" si="14"/>
        <v>C</v>
      </c>
      <c r="E26" s="310"/>
      <c r="F26" s="311"/>
      <c r="G26" s="312"/>
      <c r="H26" s="334"/>
      <c r="I26" s="312"/>
      <c r="J26" s="334"/>
      <c r="K26" s="311"/>
      <c r="L26" s="311"/>
      <c r="M26" s="311"/>
      <c r="N26" s="312"/>
      <c r="O26" s="334"/>
      <c r="P26" s="311"/>
      <c r="Q26" s="311"/>
      <c r="R26" s="311"/>
      <c r="S26" s="311"/>
      <c r="T26" s="312"/>
      <c r="U26" s="334"/>
      <c r="V26" s="311"/>
      <c r="W26" s="311"/>
      <c r="X26" s="312"/>
      <c r="Y26" s="334"/>
      <c r="Z26" s="311"/>
      <c r="AA26" s="311"/>
      <c r="AB26" s="312"/>
      <c r="AC26" s="334"/>
      <c r="AD26" s="311"/>
      <c r="AE26" s="311"/>
      <c r="AF26" s="311"/>
      <c r="AG26" s="311"/>
      <c r="AH26" s="312"/>
      <c r="AI26" s="334"/>
      <c r="AJ26" s="312"/>
      <c r="AK26" s="334"/>
      <c r="AL26" s="311"/>
      <c r="AM26" s="346"/>
      <c r="AN26" s="310"/>
      <c r="AO26" s="311"/>
      <c r="AP26" s="312"/>
      <c r="AQ26" s="334"/>
      <c r="AR26" s="311"/>
      <c r="AS26" s="311"/>
      <c r="AT26" s="311"/>
      <c r="AU26" s="312"/>
      <c r="AV26" s="334"/>
      <c r="AW26" s="311"/>
      <c r="AX26" s="311"/>
      <c r="AY26" s="312"/>
      <c r="AZ26" s="334"/>
      <c r="BA26" s="311"/>
      <c r="BB26" s="346"/>
      <c r="BC26" s="119">
        <f t="shared" si="15"/>
        <v>0</v>
      </c>
      <c r="BD26" s="508" t="str">
        <f t="shared" si="16"/>
        <v>C</v>
      </c>
      <c r="BE26" s="120">
        <f t="shared" si="17"/>
        <v>0</v>
      </c>
      <c r="BF26" s="505" t="str">
        <f t="shared" si="18"/>
        <v>C</v>
      </c>
      <c r="BG26" s="119">
        <f t="shared" si="19"/>
        <v>0</v>
      </c>
      <c r="BH26" s="272">
        <f t="shared" si="20"/>
        <v>0</v>
      </c>
      <c r="BI26" s="120">
        <f t="shared" si="21"/>
        <v>0</v>
      </c>
      <c r="BJ26" s="120">
        <f t="shared" si="22"/>
        <v>0</v>
      </c>
      <c r="BK26" s="121">
        <f t="shared" si="23"/>
        <v>0</v>
      </c>
      <c r="BL26" s="122">
        <f t="shared" si="1"/>
        <v>0</v>
      </c>
      <c r="BM26" s="123">
        <f t="shared" si="24"/>
        <v>11.740473738414011</v>
      </c>
      <c r="BN26" s="256"/>
      <c r="BO26" s="114">
        <f t="shared" si="25"/>
        <v>0</v>
      </c>
      <c r="BP26" s="115">
        <f t="shared" si="2"/>
        <v>0</v>
      </c>
      <c r="BQ26" s="124">
        <f t="shared" si="26"/>
        <v>0</v>
      </c>
      <c r="BR26" s="125" t="str">
        <f t="shared" si="27"/>
        <v>C</v>
      </c>
      <c r="BS26" s="126">
        <f t="shared" si="28"/>
        <v>0</v>
      </c>
      <c r="BT26" s="117" t="str">
        <f t="shared" si="29"/>
        <v>C</v>
      </c>
      <c r="BU26" s="124">
        <f t="shared" si="3"/>
        <v>0</v>
      </c>
      <c r="BV26" s="126">
        <f t="shared" si="4"/>
        <v>0</v>
      </c>
      <c r="BW26" s="126">
        <f t="shared" si="5"/>
        <v>0</v>
      </c>
      <c r="BX26" s="273">
        <f t="shared" si="6"/>
        <v>0</v>
      </c>
      <c r="BY26" s="127">
        <f t="shared" si="30"/>
        <v>0</v>
      </c>
      <c r="BZ26" s="292">
        <f t="shared" si="31"/>
        <v>0</v>
      </c>
      <c r="CA26" s="293">
        <f t="shared" si="32"/>
        <v>0</v>
      </c>
      <c r="CB26" s="294">
        <f t="shared" si="33"/>
        <v>0</v>
      </c>
      <c r="CC26" s="293">
        <f t="shared" si="34"/>
        <v>0</v>
      </c>
      <c r="CD26" s="294">
        <f t="shared" si="35"/>
        <v>0</v>
      </c>
      <c r="CE26" s="293">
        <f t="shared" si="36"/>
        <v>0</v>
      </c>
      <c r="CF26" s="294">
        <f t="shared" si="37"/>
        <v>0</v>
      </c>
      <c r="CG26" s="293">
        <f t="shared" si="38"/>
        <v>0</v>
      </c>
      <c r="CH26" s="294">
        <f t="shared" si="39"/>
        <v>0</v>
      </c>
      <c r="CI26" s="293">
        <f t="shared" si="40"/>
        <v>0</v>
      </c>
      <c r="CJ26" s="294">
        <f t="shared" si="41"/>
        <v>0</v>
      </c>
      <c r="CK26" s="293">
        <f t="shared" si="42"/>
        <v>0</v>
      </c>
      <c r="CL26" s="294">
        <f t="shared" si="43"/>
        <v>0</v>
      </c>
      <c r="CM26" s="293">
        <f t="shared" si="44"/>
        <v>0</v>
      </c>
      <c r="CN26" s="294">
        <f t="shared" si="45"/>
        <v>0</v>
      </c>
      <c r="CO26" s="293">
        <f t="shared" si="46"/>
        <v>0</v>
      </c>
      <c r="CP26" s="294">
        <f t="shared" si="47"/>
        <v>0</v>
      </c>
      <c r="CQ26" s="295">
        <f t="shared" si="48"/>
        <v>0</v>
      </c>
      <c r="CR26" s="292">
        <f t="shared" si="49"/>
        <v>0</v>
      </c>
      <c r="CS26" s="293">
        <f t="shared" si="50"/>
        <v>0</v>
      </c>
      <c r="CT26" s="294">
        <f t="shared" si="51"/>
        <v>0</v>
      </c>
      <c r="CU26" s="293">
        <f t="shared" si="52"/>
        <v>0</v>
      </c>
      <c r="CV26" s="294">
        <f t="shared" si="53"/>
        <v>0</v>
      </c>
      <c r="CW26" s="295">
        <f t="shared" si="54"/>
        <v>0</v>
      </c>
      <c r="CX26" s="294">
        <f t="shared" si="55"/>
        <v>0</v>
      </c>
      <c r="CY26" s="297">
        <f t="shared" si="56"/>
        <v>0</v>
      </c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148"/>
      <c r="DK26" s="479">
        <v>4</v>
      </c>
      <c r="DL26" s="478">
        <f t="shared" si="7"/>
        <v>0</v>
      </c>
      <c r="DM26" s="282">
        <f t="shared" si="8"/>
        <v>0</v>
      </c>
      <c r="DN26" s="106">
        <f t="shared" si="9"/>
        <v>0</v>
      </c>
      <c r="DO26" s="389">
        <f t="shared" si="10"/>
        <v>11.740473738414011</v>
      </c>
      <c r="DP26" s="107"/>
      <c r="DQ26" s="606" t="s">
        <v>125</v>
      </c>
      <c r="DR26" s="607"/>
      <c r="DS26" s="146"/>
      <c r="DT26" s="149"/>
      <c r="DU26" s="149"/>
      <c r="DV26" s="149"/>
      <c r="DW26" s="149"/>
      <c r="DX26" s="150"/>
      <c r="DY26" s="2"/>
      <c r="DZ26" s="2"/>
      <c r="EA26" s="2"/>
      <c r="EB26" s="2"/>
      <c r="EC26" s="154"/>
      <c r="ED26" s="130">
        <f t="shared" si="57"/>
        <v>0</v>
      </c>
      <c r="EE26" s="131">
        <f t="shared" si="57"/>
        <v>0</v>
      </c>
      <c r="EF26" s="110">
        <f t="shared" si="11"/>
        <v>0</v>
      </c>
      <c r="EG26" s="111" t="e">
        <f t="shared" si="12"/>
        <v>#DIV/0!</v>
      </c>
      <c r="EH26" s="112" t="e">
        <f t="shared" si="13"/>
        <v>#DIV/0!</v>
      </c>
      <c r="EJ26" s="113"/>
      <c r="EK26" s="113"/>
      <c r="EL26" s="113"/>
      <c r="EM26" s="113"/>
      <c r="EN26" s="113"/>
      <c r="EO26" s="113"/>
    </row>
    <row r="27" spans="1:145" ht="13.2" customHeight="1" x14ac:dyDescent="0.2">
      <c r="A27" s="55"/>
      <c r="B27" s="132"/>
      <c r="C27" s="133"/>
      <c r="D27" s="21" t="str">
        <f t="shared" si="14"/>
        <v>C</v>
      </c>
      <c r="E27" s="313"/>
      <c r="F27" s="314"/>
      <c r="G27" s="315"/>
      <c r="H27" s="335"/>
      <c r="I27" s="315"/>
      <c r="J27" s="335"/>
      <c r="K27" s="314"/>
      <c r="L27" s="314"/>
      <c r="M27" s="314"/>
      <c r="N27" s="315"/>
      <c r="O27" s="335"/>
      <c r="P27" s="314"/>
      <c r="Q27" s="314"/>
      <c r="R27" s="314"/>
      <c r="S27" s="314"/>
      <c r="T27" s="315"/>
      <c r="U27" s="335"/>
      <c r="V27" s="314"/>
      <c r="W27" s="314"/>
      <c r="X27" s="315"/>
      <c r="Y27" s="335"/>
      <c r="Z27" s="314"/>
      <c r="AA27" s="314"/>
      <c r="AB27" s="315"/>
      <c r="AC27" s="335"/>
      <c r="AD27" s="314"/>
      <c r="AE27" s="314"/>
      <c r="AF27" s="314"/>
      <c r="AG27" s="314"/>
      <c r="AH27" s="315"/>
      <c r="AI27" s="335"/>
      <c r="AJ27" s="315"/>
      <c r="AK27" s="335"/>
      <c r="AL27" s="314"/>
      <c r="AM27" s="347"/>
      <c r="AN27" s="313"/>
      <c r="AO27" s="314"/>
      <c r="AP27" s="315"/>
      <c r="AQ27" s="335"/>
      <c r="AR27" s="314"/>
      <c r="AS27" s="314"/>
      <c r="AT27" s="314"/>
      <c r="AU27" s="315"/>
      <c r="AV27" s="335"/>
      <c r="AW27" s="314"/>
      <c r="AX27" s="314"/>
      <c r="AY27" s="315"/>
      <c r="AZ27" s="335"/>
      <c r="BA27" s="314"/>
      <c r="BB27" s="347"/>
      <c r="BC27" s="136">
        <f t="shared" si="15"/>
        <v>0</v>
      </c>
      <c r="BD27" s="24" t="str">
        <f t="shared" si="16"/>
        <v>C</v>
      </c>
      <c r="BE27" s="137">
        <f t="shared" si="17"/>
        <v>0</v>
      </c>
      <c r="BF27" s="506" t="str">
        <f t="shared" si="18"/>
        <v>C</v>
      </c>
      <c r="BG27" s="136">
        <f t="shared" si="19"/>
        <v>0</v>
      </c>
      <c r="BH27" s="274">
        <f t="shared" si="20"/>
        <v>0</v>
      </c>
      <c r="BI27" s="137">
        <f t="shared" si="21"/>
        <v>0</v>
      </c>
      <c r="BJ27" s="137">
        <f t="shared" si="22"/>
        <v>0</v>
      </c>
      <c r="BK27" s="138">
        <f t="shared" si="23"/>
        <v>0</v>
      </c>
      <c r="BL27" s="139">
        <f t="shared" si="1"/>
        <v>0</v>
      </c>
      <c r="BM27" s="140">
        <f t="shared" si="24"/>
        <v>11.740473738414011</v>
      </c>
      <c r="BN27" s="256"/>
      <c r="BO27" s="55">
        <f t="shared" si="25"/>
        <v>0</v>
      </c>
      <c r="BP27" s="132">
        <f t="shared" si="2"/>
        <v>0</v>
      </c>
      <c r="BQ27" s="141">
        <f t="shared" si="26"/>
        <v>0</v>
      </c>
      <c r="BR27" s="142" t="str">
        <f t="shared" si="27"/>
        <v>C</v>
      </c>
      <c r="BS27" s="143">
        <f t="shared" si="28"/>
        <v>0</v>
      </c>
      <c r="BT27" s="134" t="str">
        <f t="shared" si="29"/>
        <v>C</v>
      </c>
      <c r="BU27" s="141">
        <f t="shared" si="3"/>
        <v>0</v>
      </c>
      <c r="BV27" s="143">
        <f t="shared" si="4"/>
        <v>0</v>
      </c>
      <c r="BW27" s="143">
        <f t="shared" si="5"/>
        <v>0</v>
      </c>
      <c r="BX27" s="275">
        <f t="shared" si="6"/>
        <v>0</v>
      </c>
      <c r="BY27" s="144">
        <f t="shared" si="30"/>
        <v>0</v>
      </c>
      <c r="BZ27" s="100">
        <f t="shared" si="31"/>
        <v>0</v>
      </c>
      <c r="CA27" s="101">
        <f t="shared" si="32"/>
        <v>0</v>
      </c>
      <c r="CB27" s="102">
        <f t="shared" si="33"/>
        <v>0</v>
      </c>
      <c r="CC27" s="101">
        <f t="shared" si="34"/>
        <v>0</v>
      </c>
      <c r="CD27" s="102">
        <f t="shared" si="35"/>
        <v>0</v>
      </c>
      <c r="CE27" s="101">
        <f t="shared" si="36"/>
        <v>0</v>
      </c>
      <c r="CF27" s="102">
        <f t="shared" si="37"/>
        <v>0</v>
      </c>
      <c r="CG27" s="101">
        <f t="shared" si="38"/>
        <v>0</v>
      </c>
      <c r="CH27" s="102">
        <f t="shared" si="39"/>
        <v>0</v>
      </c>
      <c r="CI27" s="101">
        <f t="shared" si="40"/>
        <v>0</v>
      </c>
      <c r="CJ27" s="102">
        <f t="shared" si="41"/>
        <v>0</v>
      </c>
      <c r="CK27" s="101">
        <f t="shared" si="42"/>
        <v>0</v>
      </c>
      <c r="CL27" s="102">
        <f t="shared" si="43"/>
        <v>0</v>
      </c>
      <c r="CM27" s="101">
        <f t="shared" si="44"/>
        <v>0</v>
      </c>
      <c r="CN27" s="102">
        <f t="shared" si="45"/>
        <v>0</v>
      </c>
      <c r="CO27" s="101">
        <f t="shared" si="46"/>
        <v>0</v>
      </c>
      <c r="CP27" s="102">
        <f t="shared" si="47"/>
        <v>0</v>
      </c>
      <c r="CQ27" s="257">
        <f t="shared" si="48"/>
        <v>0</v>
      </c>
      <c r="CR27" s="100">
        <f t="shared" si="49"/>
        <v>0</v>
      </c>
      <c r="CS27" s="101">
        <f t="shared" si="50"/>
        <v>0</v>
      </c>
      <c r="CT27" s="102">
        <f t="shared" si="51"/>
        <v>0</v>
      </c>
      <c r="CU27" s="101">
        <f t="shared" si="52"/>
        <v>0</v>
      </c>
      <c r="CV27" s="102">
        <f t="shared" si="53"/>
        <v>0</v>
      </c>
      <c r="CW27" s="257">
        <f t="shared" si="54"/>
        <v>0</v>
      </c>
      <c r="CX27" s="102">
        <f t="shared" si="55"/>
        <v>0</v>
      </c>
      <c r="CY27" s="104">
        <f t="shared" si="56"/>
        <v>0</v>
      </c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148"/>
      <c r="DK27" s="479">
        <v>5</v>
      </c>
      <c r="DL27" s="478">
        <f t="shared" si="7"/>
        <v>0</v>
      </c>
      <c r="DM27" s="282">
        <f t="shared" si="8"/>
        <v>0</v>
      </c>
      <c r="DN27" s="106">
        <f t="shared" si="9"/>
        <v>0</v>
      </c>
      <c r="DO27" s="389">
        <f t="shared" si="10"/>
        <v>11.740473738414011</v>
      </c>
      <c r="DP27" s="107"/>
      <c r="DQ27" s="151"/>
      <c r="DR27" s="151"/>
      <c r="DS27" s="151"/>
      <c r="DT27" s="151"/>
      <c r="DU27" s="151"/>
      <c r="DV27" s="151"/>
      <c r="ED27" s="130">
        <f t="shared" si="57"/>
        <v>0</v>
      </c>
      <c r="EE27" s="131">
        <f t="shared" si="57"/>
        <v>0</v>
      </c>
      <c r="EF27" s="110">
        <f t="shared" si="11"/>
        <v>0</v>
      </c>
      <c r="EG27" s="111" t="e">
        <f t="shared" si="12"/>
        <v>#DIV/0!</v>
      </c>
      <c r="EH27" s="112" t="e">
        <f t="shared" si="13"/>
        <v>#DIV/0!</v>
      </c>
      <c r="EJ27" s="603" t="s">
        <v>126</v>
      </c>
      <c r="EK27" s="603"/>
      <c r="EL27" s="603"/>
      <c r="EM27" s="603"/>
      <c r="EN27" s="603"/>
      <c r="EO27" s="397" t="e">
        <f>EN25^(1/2)</f>
        <v>#DIV/0!</v>
      </c>
    </row>
    <row r="28" spans="1:145" ht="13.2" customHeight="1" x14ac:dyDescent="0.2">
      <c r="A28" s="114"/>
      <c r="B28" s="115"/>
      <c r="C28" s="116"/>
      <c r="D28" s="500" t="str">
        <f t="shared" si="14"/>
        <v>C</v>
      </c>
      <c r="E28" s="310"/>
      <c r="F28" s="311"/>
      <c r="G28" s="312"/>
      <c r="H28" s="334"/>
      <c r="I28" s="312"/>
      <c r="J28" s="334"/>
      <c r="K28" s="311"/>
      <c r="L28" s="311"/>
      <c r="M28" s="311"/>
      <c r="N28" s="312"/>
      <c r="O28" s="334"/>
      <c r="P28" s="311"/>
      <c r="Q28" s="311"/>
      <c r="R28" s="311"/>
      <c r="S28" s="311"/>
      <c r="T28" s="312"/>
      <c r="U28" s="334"/>
      <c r="V28" s="311"/>
      <c r="W28" s="311"/>
      <c r="X28" s="312"/>
      <c r="Y28" s="334"/>
      <c r="Z28" s="311"/>
      <c r="AA28" s="311"/>
      <c r="AB28" s="312"/>
      <c r="AC28" s="334"/>
      <c r="AD28" s="311"/>
      <c r="AE28" s="311"/>
      <c r="AF28" s="311"/>
      <c r="AG28" s="311"/>
      <c r="AH28" s="312"/>
      <c r="AI28" s="334"/>
      <c r="AJ28" s="312"/>
      <c r="AK28" s="334"/>
      <c r="AL28" s="311"/>
      <c r="AM28" s="346"/>
      <c r="AN28" s="310"/>
      <c r="AO28" s="311"/>
      <c r="AP28" s="312"/>
      <c r="AQ28" s="334"/>
      <c r="AR28" s="311"/>
      <c r="AS28" s="311"/>
      <c r="AT28" s="311"/>
      <c r="AU28" s="312"/>
      <c r="AV28" s="334"/>
      <c r="AW28" s="311"/>
      <c r="AX28" s="311"/>
      <c r="AY28" s="312"/>
      <c r="AZ28" s="334"/>
      <c r="BA28" s="311"/>
      <c r="BB28" s="346"/>
      <c r="BC28" s="119">
        <f t="shared" si="15"/>
        <v>0</v>
      </c>
      <c r="BD28" s="508" t="str">
        <f t="shared" si="16"/>
        <v>C</v>
      </c>
      <c r="BE28" s="120">
        <f t="shared" si="17"/>
        <v>0</v>
      </c>
      <c r="BF28" s="505" t="str">
        <f t="shared" si="18"/>
        <v>C</v>
      </c>
      <c r="BG28" s="119">
        <f t="shared" si="19"/>
        <v>0</v>
      </c>
      <c r="BH28" s="272">
        <f t="shared" si="20"/>
        <v>0</v>
      </c>
      <c r="BI28" s="120">
        <f t="shared" si="21"/>
        <v>0</v>
      </c>
      <c r="BJ28" s="120">
        <f t="shared" si="22"/>
        <v>0</v>
      </c>
      <c r="BK28" s="121">
        <f t="shared" si="23"/>
        <v>0</v>
      </c>
      <c r="BL28" s="122">
        <f t="shared" si="1"/>
        <v>0</v>
      </c>
      <c r="BM28" s="123">
        <f t="shared" si="24"/>
        <v>11.740473738414011</v>
      </c>
      <c r="BN28" s="256"/>
      <c r="BO28" s="114">
        <f t="shared" si="25"/>
        <v>0</v>
      </c>
      <c r="BP28" s="115">
        <f t="shared" si="2"/>
        <v>0</v>
      </c>
      <c r="BQ28" s="124">
        <f t="shared" si="26"/>
        <v>0</v>
      </c>
      <c r="BR28" s="125" t="str">
        <f t="shared" si="27"/>
        <v>C</v>
      </c>
      <c r="BS28" s="126">
        <f t="shared" si="28"/>
        <v>0</v>
      </c>
      <c r="BT28" s="117" t="str">
        <f t="shared" si="29"/>
        <v>C</v>
      </c>
      <c r="BU28" s="124">
        <f t="shared" si="3"/>
        <v>0</v>
      </c>
      <c r="BV28" s="126">
        <f t="shared" si="4"/>
        <v>0</v>
      </c>
      <c r="BW28" s="126">
        <f t="shared" si="5"/>
        <v>0</v>
      </c>
      <c r="BX28" s="273">
        <f t="shared" si="6"/>
        <v>0</v>
      </c>
      <c r="BY28" s="127">
        <f t="shared" si="30"/>
        <v>0</v>
      </c>
      <c r="BZ28" s="292">
        <f t="shared" si="31"/>
        <v>0</v>
      </c>
      <c r="CA28" s="293">
        <f t="shared" si="32"/>
        <v>0</v>
      </c>
      <c r="CB28" s="294">
        <f t="shared" si="33"/>
        <v>0</v>
      </c>
      <c r="CC28" s="293">
        <f t="shared" si="34"/>
        <v>0</v>
      </c>
      <c r="CD28" s="294">
        <f t="shared" si="35"/>
        <v>0</v>
      </c>
      <c r="CE28" s="293">
        <f t="shared" si="36"/>
        <v>0</v>
      </c>
      <c r="CF28" s="294">
        <f t="shared" si="37"/>
        <v>0</v>
      </c>
      <c r="CG28" s="293">
        <f t="shared" si="38"/>
        <v>0</v>
      </c>
      <c r="CH28" s="294">
        <f t="shared" si="39"/>
        <v>0</v>
      </c>
      <c r="CI28" s="293">
        <f t="shared" si="40"/>
        <v>0</v>
      </c>
      <c r="CJ28" s="294">
        <f t="shared" si="41"/>
        <v>0</v>
      </c>
      <c r="CK28" s="293">
        <f t="shared" si="42"/>
        <v>0</v>
      </c>
      <c r="CL28" s="294">
        <f t="shared" si="43"/>
        <v>0</v>
      </c>
      <c r="CM28" s="293">
        <f t="shared" si="44"/>
        <v>0</v>
      </c>
      <c r="CN28" s="294">
        <f t="shared" si="45"/>
        <v>0</v>
      </c>
      <c r="CO28" s="293">
        <f t="shared" si="46"/>
        <v>0</v>
      </c>
      <c r="CP28" s="294">
        <f t="shared" si="47"/>
        <v>0</v>
      </c>
      <c r="CQ28" s="295">
        <f t="shared" si="48"/>
        <v>0</v>
      </c>
      <c r="CR28" s="292">
        <f t="shared" si="49"/>
        <v>0</v>
      </c>
      <c r="CS28" s="293">
        <f t="shared" si="50"/>
        <v>0</v>
      </c>
      <c r="CT28" s="294">
        <f t="shared" si="51"/>
        <v>0</v>
      </c>
      <c r="CU28" s="293">
        <f t="shared" si="52"/>
        <v>0</v>
      </c>
      <c r="CV28" s="294">
        <f t="shared" si="53"/>
        <v>0</v>
      </c>
      <c r="CW28" s="295">
        <f t="shared" si="54"/>
        <v>0</v>
      </c>
      <c r="CX28" s="294">
        <f t="shared" si="55"/>
        <v>0</v>
      </c>
      <c r="CY28" s="297">
        <f t="shared" si="56"/>
        <v>0</v>
      </c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148"/>
      <c r="DK28" s="479">
        <v>6</v>
      </c>
      <c r="DL28" s="478">
        <f t="shared" si="7"/>
        <v>0</v>
      </c>
      <c r="DM28" s="282">
        <f t="shared" si="8"/>
        <v>0</v>
      </c>
      <c r="DN28" s="106">
        <f t="shared" si="9"/>
        <v>0</v>
      </c>
      <c r="DO28" s="389">
        <f t="shared" si="10"/>
        <v>11.740473738414011</v>
      </c>
      <c r="DP28" s="107"/>
      <c r="DQ28" s="153" t="s">
        <v>127</v>
      </c>
      <c r="DR28" s="151"/>
      <c r="DS28" s="151">
        <v>5</v>
      </c>
      <c r="DT28" s="570" t="s">
        <v>128</v>
      </c>
      <c r="DU28" s="570"/>
      <c r="DV28" s="151"/>
      <c r="DW28" s="154">
        <v>55</v>
      </c>
      <c r="DX28" s="608" t="s">
        <v>129</v>
      </c>
      <c r="DY28" s="608"/>
      <c r="ED28" s="130">
        <f t="shared" si="57"/>
        <v>0</v>
      </c>
      <c r="EE28" s="131">
        <f t="shared" si="57"/>
        <v>0</v>
      </c>
      <c r="EF28" s="110">
        <f t="shared" si="11"/>
        <v>0</v>
      </c>
      <c r="EG28" s="111" t="e">
        <f t="shared" si="12"/>
        <v>#DIV/0!</v>
      </c>
      <c r="EH28" s="112" t="e">
        <f t="shared" si="13"/>
        <v>#DIV/0!</v>
      </c>
    </row>
    <row r="29" spans="1:145" ht="13.2" customHeight="1" x14ac:dyDescent="0.2">
      <c r="A29" s="55"/>
      <c r="B29" s="132"/>
      <c r="C29" s="133"/>
      <c r="D29" s="21" t="str">
        <f t="shared" si="14"/>
        <v>C</v>
      </c>
      <c r="E29" s="313"/>
      <c r="F29" s="314"/>
      <c r="G29" s="315"/>
      <c r="H29" s="335"/>
      <c r="I29" s="315"/>
      <c r="J29" s="335"/>
      <c r="K29" s="314"/>
      <c r="L29" s="314"/>
      <c r="M29" s="314"/>
      <c r="N29" s="315"/>
      <c r="O29" s="335"/>
      <c r="P29" s="314"/>
      <c r="Q29" s="314"/>
      <c r="R29" s="314"/>
      <c r="S29" s="314"/>
      <c r="T29" s="315"/>
      <c r="U29" s="335"/>
      <c r="V29" s="314"/>
      <c r="W29" s="314"/>
      <c r="X29" s="315"/>
      <c r="Y29" s="335"/>
      <c r="Z29" s="314"/>
      <c r="AA29" s="314"/>
      <c r="AB29" s="315"/>
      <c r="AC29" s="335"/>
      <c r="AD29" s="314"/>
      <c r="AE29" s="314"/>
      <c r="AF29" s="314"/>
      <c r="AG29" s="314"/>
      <c r="AH29" s="315"/>
      <c r="AI29" s="335"/>
      <c r="AJ29" s="315"/>
      <c r="AK29" s="335"/>
      <c r="AL29" s="314"/>
      <c r="AM29" s="347"/>
      <c r="AN29" s="313"/>
      <c r="AO29" s="314"/>
      <c r="AP29" s="315"/>
      <c r="AQ29" s="335"/>
      <c r="AR29" s="314"/>
      <c r="AS29" s="314"/>
      <c r="AT29" s="314"/>
      <c r="AU29" s="315"/>
      <c r="AV29" s="335"/>
      <c r="AW29" s="314"/>
      <c r="AX29" s="314"/>
      <c r="AY29" s="315"/>
      <c r="AZ29" s="335"/>
      <c r="BA29" s="314"/>
      <c r="BB29" s="347"/>
      <c r="BC29" s="136">
        <f t="shared" si="15"/>
        <v>0</v>
      </c>
      <c r="BD29" s="24" t="str">
        <f t="shared" si="16"/>
        <v>C</v>
      </c>
      <c r="BE29" s="137">
        <f t="shared" si="17"/>
        <v>0</v>
      </c>
      <c r="BF29" s="506" t="str">
        <f t="shared" si="18"/>
        <v>C</v>
      </c>
      <c r="BG29" s="136">
        <f t="shared" si="19"/>
        <v>0</v>
      </c>
      <c r="BH29" s="274">
        <f t="shared" si="20"/>
        <v>0</v>
      </c>
      <c r="BI29" s="137">
        <f t="shared" si="21"/>
        <v>0</v>
      </c>
      <c r="BJ29" s="137">
        <f t="shared" si="22"/>
        <v>0</v>
      </c>
      <c r="BK29" s="138">
        <f t="shared" si="23"/>
        <v>0</v>
      </c>
      <c r="BL29" s="139">
        <f t="shared" si="1"/>
        <v>0</v>
      </c>
      <c r="BM29" s="140">
        <f t="shared" si="24"/>
        <v>11.740473738414011</v>
      </c>
      <c r="BN29" s="256"/>
      <c r="BO29" s="55">
        <f t="shared" si="25"/>
        <v>0</v>
      </c>
      <c r="BP29" s="132">
        <f t="shared" si="2"/>
        <v>0</v>
      </c>
      <c r="BQ29" s="141">
        <f t="shared" si="26"/>
        <v>0</v>
      </c>
      <c r="BR29" s="142" t="str">
        <f t="shared" si="27"/>
        <v>C</v>
      </c>
      <c r="BS29" s="143">
        <f t="shared" si="28"/>
        <v>0</v>
      </c>
      <c r="BT29" s="134" t="str">
        <f t="shared" si="29"/>
        <v>C</v>
      </c>
      <c r="BU29" s="141">
        <f>BG29/16*100</f>
        <v>0</v>
      </c>
      <c r="BV29" s="143">
        <f t="shared" si="4"/>
        <v>0</v>
      </c>
      <c r="BW29" s="143">
        <f>BI29/24*100</f>
        <v>0</v>
      </c>
      <c r="BX29" s="275">
        <f>BJ29/32*100</f>
        <v>0</v>
      </c>
      <c r="BY29" s="144">
        <f>BK29/18*100</f>
        <v>0</v>
      </c>
      <c r="BZ29" s="100">
        <f t="shared" si="31"/>
        <v>0</v>
      </c>
      <c r="CA29" s="101">
        <f t="shared" si="32"/>
        <v>0</v>
      </c>
      <c r="CB29" s="102">
        <f t="shared" si="33"/>
        <v>0</v>
      </c>
      <c r="CC29" s="101">
        <f t="shared" si="34"/>
        <v>0</v>
      </c>
      <c r="CD29" s="102">
        <f t="shared" si="35"/>
        <v>0</v>
      </c>
      <c r="CE29" s="101">
        <f t="shared" si="36"/>
        <v>0</v>
      </c>
      <c r="CF29" s="102">
        <f t="shared" si="37"/>
        <v>0</v>
      </c>
      <c r="CG29" s="101">
        <f t="shared" si="38"/>
        <v>0</v>
      </c>
      <c r="CH29" s="102">
        <f t="shared" si="39"/>
        <v>0</v>
      </c>
      <c r="CI29" s="101">
        <f t="shared" si="40"/>
        <v>0</v>
      </c>
      <c r="CJ29" s="102">
        <f t="shared" si="41"/>
        <v>0</v>
      </c>
      <c r="CK29" s="101">
        <f t="shared" si="42"/>
        <v>0</v>
      </c>
      <c r="CL29" s="102">
        <f t="shared" si="43"/>
        <v>0</v>
      </c>
      <c r="CM29" s="101">
        <f t="shared" si="44"/>
        <v>0</v>
      </c>
      <c r="CN29" s="102">
        <f t="shared" si="45"/>
        <v>0</v>
      </c>
      <c r="CO29" s="101">
        <f t="shared" si="46"/>
        <v>0</v>
      </c>
      <c r="CP29" s="102">
        <f t="shared" si="47"/>
        <v>0</v>
      </c>
      <c r="CQ29" s="257">
        <f t="shared" si="48"/>
        <v>0</v>
      </c>
      <c r="CR29" s="100">
        <f t="shared" si="49"/>
        <v>0</v>
      </c>
      <c r="CS29" s="101">
        <f t="shared" si="50"/>
        <v>0</v>
      </c>
      <c r="CT29" s="102">
        <f t="shared" si="51"/>
        <v>0</v>
      </c>
      <c r="CU29" s="101">
        <f t="shared" si="52"/>
        <v>0</v>
      </c>
      <c r="CV29" s="102">
        <f t="shared" si="53"/>
        <v>0</v>
      </c>
      <c r="CW29" s="257">
        <f t="shared" si="54"/>
        <v>0</v>
      </c>
      <c r="CX29" s="102">
        <f t="shared" si="55"/>
        <v>0</v>
      </c>
      <c r="CY29" s="104">
        <f t="shared" si="56"/>
        <v>0</v>
      </c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148"/>
      <c r="DK29" s="479">
        <v>7</v>
      </c>
      <c r="DL29" s="478">
        <f t="shared" si="7"/>
        <v>0</v>
      </c>
      <c r="DM29" s="282">
        <f t="shared" si="8"/>
        <v>0</v>
      </c>
      <c r="DN29" s="106">
        <f t="shared" si="9"/>
        <v>0</v>
      </c>
      <c r="DO29" s="389">
        <f t="shared" si="10"/>
        <v>11.740473738414011</v>
      </c>
      <c r="DP29" s="107"/>
      <c r="DQ29" s="151"/>
      <c r="DR29" s="151"/>
      <c r="DS29" s="151">
        <v>15</v>
      </c>
      <c r="DT29" s="570" t="s">
        <v>130</v>
      </c>
      <c r="DU29" s="570"/>
      <c r="DV29" s="151"/>
      <c r="DW29" s="154">
        <v>65</v>
      </c>
      <c r="DX29" s="571" t="s">
        <v>131</v>
      </c>
      <c r="DY29" s="571"/>
      <c r="ED29" s="130">
        <f t="shared" si="57"/>
        <v>0</v>
      </c>
      <c r="EE29" s="131">
        <f t="shared" si="57"/>
        <v>0</v>
      </c>
      <c r="EF29" s="110">
        <f t="shared" si="11"/>
        <v>0</v>
      </c>
      <c r="EG29" s="111" t="e">
        <f t="shared" si="12"/>
        <v>#DIV/0!</v>
      </c>
      <c r="EH29" s="112" t="e">
        <f t="shared" si="13"/>
        <v>#DIV/0!</v>
      </c>
      <c r="EK29" s="155" t="s">
        <v>132</v>
      </c>
      <c r="EL29" s="156" t="s">
        <v>133</v>
      </c>
      <c r="EM29" s="157" t="s">
        <v>134</v>
      </c>
    </row>
    <row r="30" spans="1:145" ht="13.2" customHeight="1" x14ac:dyDescent="0.2">
      <c r="A30" s="114"/>
      <c r="B30" s="115"/>
      <c r="C30" s="116"/>
      <c r="D30" s="500" t="str">
        <f t="shared" si="14"/>
        <v>C</v>
      </c>
      <c r="E30" s="310"/>
      <c r="F30" s="311"/>
      <c r="G30" s="312"/>
      <c r="H30" s="334"/>
      <c r="I30" s="312"/>
      <c r="J30" s="334"/>
      <c r="K30" s="311"/>
      <c r="L30" s="311"/>
      <c r="M30" s="311"/>
      <c r="N30" s="312"/>
      <c r="O30" s="334"/>
      <c r="P30" s="311"/>
      <c r="Q30" s="311"/>
      <c r="R30" s="311"/>
      <c r="S30" s="311"/>
      <c r="T30" s="312"/>
      <c r="U30" s="334"/>
      <c r="V30" s="311"/>
      <c r="W30" s="311"/>
      <c r="X30" s="312"/>
      <c r="Y30" s="334"/>
      <c r="Z30" s="311"/>
      <c r="AA30" s="311"/>
      <c r="AB30" s="312"/>
      <c r="AC30" s="334"/>
      <c r="AD30" s="311"/>
      <c r="AE30" s="311"/>
      <c r="AF30" s="311"/>
      <c r="AG30" s="311"/>
      <c r="AH30" s="312"/>
      <c r="AI30" s="334"/>
      <c r="AJ30" s="312"/>
      <c r="AK30" s="334"/>
      <c r="AL30" s="311"/>
      <c r="AM30" s="346"/>
      <c r="AN30" s="310"/>
      <c r="AO30" s="311"/>
      <c r="AP30" s="312"/>
      <c r="AQ30" s="334"/>
      <c r="AR30" s="311"/>
      <c r="AS30" s="311"/>
      <c r="AT30" s="311"/>
      <c r="AU30" s="312"/>
      <c r="AV30" s="334"/>
      <c r="AW30" s="311"/>
      <c r="AX30" s="311"/>
      <c r="AY30" s="312"/>
      <c r="AZ30" s="334"/>
      <c r="BA30" s="311"/>
      <c r="BB30" s="346"/>
      <c r="BC30" s="119">
        <f t="shared" si="15"/>
        <v>0</v>
      </c>
      <c r="BD30" s="508" t="str">
        <f t="shared" si="16"/>
        <v>C</v>
      </c>
      <c r="BE30" s="120">
        <f t="shared" si="17"/>
        <v>0</v>
      </c>
      <c r="BF30" s="505" t="str">
        <f t="shared" si="18"/>
        <v>C</v>
      </c>
      <c r="BG30" s="119">
        <f t="shared" si="19"/>
        <v>0</v>
      </c>
      <c r="BH30" s="272">
        <f t="shared" si="20"/>
        <v>0</v>
      </c>
      <c r="BI30" s="120">
        <f t="shared" si="21"/>
        <v>0</v>
      </c>
      <c r="BJ30" s="120">
        <f t="shared" si="22"/>
        <v>0</v>
      </c>
      <c r="BK30" s="121">
        <f t="shared" si="23"/>
        <v>0</v>
      </c>
      <c r="BL30" s="122">
        <f t="shared" si="1"/>
        <v>0</v>
      </c>
      <c r="BM30" s="123">
        <f t="shared" si="24"/>
        <v>11.740473738414011</v>
      </c>
      <c r="BN30" s="256"/>
      <c r="BO30" s="114">
        <f t="shared" si="25"/>
        <v>0</v>
      </c>
      <c r="BP30" s="115">
        <f t="shared" si="2"/>
        <v>0</v>
      </c>
      <c r="BQ30" s="124">
        <f t="shared" si="26"/>
        <v>0</v>
      </c>
      <c r="BR30" s="125" t="str">
        <f t="shared" si="27"/>
        <v>C</v>
      </c>
      <c r="BS30" s="126">
        <f t="shared" si="28"/>
        <v>0</v>
      </c>
      <c r="BT30" s="117" t="str">
        <f t="shared" si="29"/>
        <v>C</v>
      </c>
      <c r="BU30" s="124">
        <f t="shared" si="3"/>
        <v>0</v>
      </c>
      <c r="BV30" s="126">
        <f t="shared" si="4"/>
        <v>0</v>
      </c>
      <c r="BW30" s="126">
        <f t="shared" si="5"/>
        <v>0</v>
      </c>
      <c r="BX30" s="273">
        <f t="shared" si="6"/>
        <v>0</v>
      </c>
      <c r="BY30" s="127">
        <f t="shared" si="30"/>
        <v>0</v>
      </c>
      <c r="BZ30" s="292">
        <f t="shared" si="31"/>
        <v>0</v>
      </c>
      <c r="CA30" s="293">
        <f t="shared" si="32"/>
        <v>0</v>
      </c>
      <c r="CB30" s="294">
        <f t="shared" si="33"/>
        <v>0</v>
      </c>
      <c r="CC30" s="293">
        <f t="shared" si="34"/>
        <v>0</v>
      </c>
      <c r="CD30" s="294">
        <f t="shared" si="35"/>
        <v>0</v>
      </c>
      <c r="CE30" s="293">
        <f t="shared" si="36"/>
        <v>0</v>
      </c>
      <c r="CF30" s="294">
        <f t="shared" si="37"/>
        <v>0</v>
      </c>
      <c r="CG30" s="293">
        <f t="shared" si="38"/>
        <v>0</v>
      </c>
      <c r="CH30" s="294">
        <f t="shared" si="39"/>
        <v>0</v>
      </c>
      <c r="CI30" s="293">
        <f t="shared" si="40"/>
        <v>0</v>
      </c>
      <c r="CJ30" s="294">
        <f t="shared" si="41"/>
        <v>0</v>
      </c>
      <c r="CK30" s="293">
        <f t="shared" si="42"/>
        <v>0</v>
      </c>
      <c r="CL30" s="294">
        <f t="shared" si="43"/>
        <v>0</v>
      </c>
      <c r="CM30" s="293">
        <f t="shared" si="44"/>
        <v>0</v>
      </c>
      <c r="CN30" s="294">
        <f t="shared" si="45"/>
        <v>0</v>
      </c>
      <c r="CO30" s="293">
        <f t="shared" si="46"/>
        <v>0</v>
      </c>
      <c r="CP30" s="294">
        <f t="shared" si="47"/>
        <v>0</v>
      </c>
      <c r="CQ30" s="295">
        <f t="shared" si="48"/>
        <v>0</v>
      </c>
      <c r="CR30" s="292">
        <f t="shared" si="49"/>
        <v>0</v>
      </c>
      <c r="CS30" s="293">
        <f t="shared" si="50"/>
        <v>0</v>
      </c>
      <c r="CT30" s="294">
        <f t="shared" si="51"/>
        <v>0</v>
      </c>
      <c r="CU30" s="293">
        <f t="shared" si="52"/>
        <v>0</v>
      </c>
      <c r="CV30" s="294">
        <f t="shared" si="53"/>
        <v>0</v>
      </c>
      <c r="CW30" s="295">
        <f t="shared" si="54"/>
        <v>0</v>
      </c>
      <c r="CX30" s="294">
        <f t="shared" si="55"/>
        <v>0</v>
      </c>
      <c r="CY30" s="297">
        <f t="shared" si="56"/>
        <v>0</v>
      </c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148"/>
      <c r="DK30" s="479">
        <v>8</v>
      </c>
      <c r="DL30" s="478">
        <f t="shared" si="7"/>
        <v>0</v>
      </c>
      <c r="DM30" s="282">
        <f t="shared" si="8"/>
        <v>0</v>
      </c>
      <c r="DN30" s="106">
        <f t="shared" si="9"/>
        <v>0</v>
      </c>
      <c r="DO30" s="389">
        <f t="shared" si="10"/>
        <v>11.740473738414011</v>
      </c>
      <c r="DP30" s="107"/>
      <c r="DQ30" s="151"/>
      <c r="DR30" s="151"/>
      <c r="DS30" s="151">
        <v>25</v>
      </c>
      <c r="DT30" s="570" t="s">
        <v>135</v>
      </c>
      <c r="DU30" s="570"/>
      <c r="DV30" s="151"/>
      <c r="DW30" s="154">
        <v>75</v>
      </c>
      <c r="DX30" s="571" t="s">
        <v>136</v>
      </c>
      <c r="DY30" s="571"/>
      <c r="ED30" s="130">
        <f t="shared" si="57"/>
        <v>0</v>
      </c>
      <c r="EE30" s="131">
        <f t="shared" si="57"/>
        <v>0</v>
      </c>
      <c r="EF30" s="110">
        <f t="shared" si="11"/>
        <v>0</v>
      </c>
      <c r="EG30" s="111" t="e">
        <f t="shared" si="12"/>
        <v>#DIV/0!</v>
      </c>
      <c r="EH30" s="112" t="e">
        <f t="shared" si="13"/>
        <v>#DIV/0!</v>
      </c>
    </row>
    <row r="31" spans="1:145" ht="13.2" customHeight="1" x14ac:dyDescent="0.2">
      <c r="A31" s="55"/>
      <c r="B31" s="132"/>
      <c r="C31" s="133"/>
      <c r="D31" s="21" t="str">
        <f t="shared" si="14"/>
        <v>C</v>
      </c>
      <c r="E31" s="313"/>
      <c r="F31" s="314"/>
      <c r="G31" s="315"/>
      <c r="H31" s="335"/>
      <c r="I31" s="315"/>
      <c r="J31" s="335"/>
      <c r="K31" s="314"/>
      <c r="L31" s="314"/>
      <c r="M31" s="314"/>
      <c r="N31" s="315"/>
      <c r="O31" s="335"/>
      <c r="P31" s="314"/>
      <c r="Q31" s="314"/>
      <c r="R31" s="314"/>
      <c r="S31" s="314"/>
      <c r="T31" s="315"/>
      <c r="U31" s="335"/>
      <c r="V31" s="314"/>
      <c r="W31" s="314"/>
      <c r="X31" s="315"/>
      <c r="Y31" s="335"/>
      <c r="Z31" s="314"/>
      <c r="AA31" s="314"/>
      <c r="AB31" s="315"/>
      <c r="AC31" s="335"/>
      <c r="AD31" s="314"/>
      <c r="AE31" s="314"/>
      <c r="AF31" s="314"/>
      <c r="AG31" s="314"/>
      <c r="AH31" s="315"/>
      <c r="AI31" s="335"/>
      <c r="AJ31" s="315"/>
      <c r="AK31" s="335"/>
      <c r="AL31" s="314"/>
      <c r="AM31" s="347"/>
      <c r="AN31" s="313"/>
      <c r="AO31" s="314"/>
      <c r="AP31" s="315"/>
      <c r="AQ31" s="335"/>
      <c r="AR31" s="314"/>
      <c r="AS31" s="314"/>
      <c r="AT31" s="314"/>
      <c r="AU31" s="315"/>
      <c r="AV31" s="335"/>
      <c r="AW31" s="314"/>
      <c r="AX31" s="314"/>
      <c r="AY31" s="315"/>
      <c r="AZ31" s="335"/>
      <c r="BA31" s="314"/>
      <c r="BB31" s="347"/>
      <c r="BC31" s="136">
        <f>SUM(E31:AM31)*2</f>
        <v>0</v>
      </c>
      <c r="BD31" s="24" t="str">
        <f t="shared" si="16"/>
        <v>C</v>
      </c>
      <c r="BE31" s="137">
        <f>SUM(AN31:BB31)*2</f>
        <v>0</v>
      </c>
      <c r="BF31" s="506" t="str">
        <f t="shared" si="18"/>
        <v>C</v>
      </c>
      <c r="BG31" s="136">
        <f>SUM(U31:AB31)*2</f>
        <v>0</v>
      </c>
      <c r="BH31" s="274">
        <f>SUM(AI31:AJ31)*2+SUM(AZ31:BB31)*2</f>
        <v>0</v>
      </c>
      <c r="BI31" s="137">
        <f>SUM(J31:N31)*2+SUM(AK31:AM31)*2+SUM(AV31:AY31)*2</f>
        <v>0</v>
      </c>
      <c r="BJ31" s="137">
        <f>SUM(E31:I31)*2+SUM(AC31:AH31)*2+SUM(AQ31:AU31)*2</f>
        <v>0</v>
      </c>
      <c r="BK31" s="138">
        <f>SUM(O31:T31)*2+SUM(AN31:AP31)*2</f>
        <v>0</v>
      </c>
      <c r="BL31" s="139">
        <f>BC31+BE31</f>
        <v>0</v>
      </c>
      <c r="BM31" s="140">
        <f t="shared" si="24"/>
        <v>11.740473738414011</v>
      </c>
      <c r="BN31" s="256"/>
      <c r="BO31" s="55">
        <f t="shared" si="25"/>
        <v>0</v>
      </c>
      <c r="BP31" s="132">
        <f t="shared" si="2"/>
        <v>0</v>
      </c>
      <c r="BQ31" s="141">
        <f t="shared" si="26"/>
        <v>0</v>
      </c>
      <c r="BR31" s="142" t="str">
        <f t="shared" si="27"/>
        <v>C</v>
      </c>
      <c r="BS31" s="143">
        <f t="shared" si="28"/>
        <v>0</v>
      </c>
      <c r="BT31" s="134" t="str">
        <f t="shared" si="29"/>
        <v>C</v>
      </c>
      <c r="BU31" s="141">
        <f t="shared" si="3"/>
        <v>0</v>
      </c>
      <c r="BV31" s="143">
        <f t="shared" si="4"/>
        <v>0</v>
      </c>
      <c r="BW31" s="143">
        <f t="shared" si="5"/>
        <v>0</v>
      </c>
      <c r="BX31" s="275">
        <f t="shared" si="6"/>
        <v>0</v>
      </c>
      <c r="BY31" s="144">
        <f t="shared" si="30"/>
        <v>0</v>
      </c>
      <c r="BZ31" s="100">
        <f t="shared" si="31"/>
        <v>0</v>
      </c>
      <c r="CA31" s="101">
        <f t="shared" si="32"/>
        <v>0</v>
      </c>
      <c r="CB31" s="102">
        <f t="shared" si="33"/>
        <v>0</v>
      </c>
      <c r="CC31" s="101">
        <f t="shared" si="34"/>
        <v>0</v>
      </c>
      <c r="CD31" s="102">
        <f t="shared" si="35"/>
        <v>0</v>
      </c>
      <c r="CE31" s="101">
        <f t="shared" si="36"/>
        <v>0</v>
      </c>
      <c r="CF31" s="102">
        <f t="shared" si="37"/>
        <v>0</v>
      </c>
      <c r="CG31" s="101">
        <f t="shared" si="38"/>
        <v>0</v>
      </c>
      <c r="CH31" s="102">
        <f t="shared" si="39"/>
        <v>0</v>
      </c>
      <c r="CI31" s="101">
        <f t="shared" si="40"/>
        <v>0</v>
      </c>
      <c r="CJ31" s="102">
        <f t="shared" si="41"/>
        <v>0</v>
      </c>
      <c r="CK31" s="101">
        <f t="shared" si="42"/>
        <v>0</v>
      </c>
      <c r="CL31" s="102">
        <f t="shared" si="43"/>
        <v>0</v>
      </c>
      <c r="CM31" s="101">
        <f t="shared" si="44"/>
        <v>0</v>
      </c>
      <c r="CN31" s="102">
        <f t="shared" si="45"/>
        <v>0</v>
      </c>
      <c r="CO31" s="101">
        <f t="shared" si="46"/>
        <v>0</v>
      </c>
      <c r="CP31" s="102">
        <f t="shared" si="47"/>
        <v>0</v>
      </c>
      <c r="CQ31" s="257">
        <f t="shared" si="48"/>
        <v>0</v>
      </c>
      <c r="CR31" s="100">
        <f t="shared" si="49"/>
        <v>0</v>
      </c>
      <c r="CS31" s="101">
        <f t="shared" si="50"/>
        <v>0</v>
      </c>
      <c r="CT31" s="102">
        <f t="shared" si="51"/>
        <v>0</v>
      </c>
      <c r="CU31" s="101">
        <f t="shared" si="52"/>
        <v>0</v>
      </c>
      <c r="CV31" s="102">
        <f t="shared" si="53"/>
        <v>0</v>
      </c>
      <c r="CW31" s="257">
        <f t="shared" si="54"/>
        <v>0</v>
      </c>
      <c r="CX31" s="102">
        <f t="shared" si="55"/>
        <v>0</v>
      </c>
      <c r="CY31" s="104">
        <f t="shared" si="56"/>
        <v>0</v>
      </c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148"/>
      <c r="DK31" s="479">
        <v>9</v>
      </c>
      <c r="DL31" s="478">
        <f t="shared" si="7"/>
        <v>0</v>
      </c>
      <c r="DM31" s="282">
        <f t="shared" si="8"/>
        <v>0</v>
      </c>
      <c r="DN31" s="106">
        <f t="shared" si="9"/>
        <v>0</v>
      </c>
      <c r="DO31" s="389">
        <f t="shared" si="10"/>
        <v>11.740473738414011</v>
      </c>
      <c r="DP31" s="107"/>
      <c r="DQ31" s="151"/>
      <c r="DR31" s="158"/>
      <c r="DS31" s="151">
        <v>35</v>
      </c>
      <c r="DT31" s="570" t="s">
        <v>137</v>
      </c>
      <c r="DU31" s="570"/>
      <c r="DV31" s="151"/>
      <c r="DW31" s="154">
        <v>85</v>
      </c>
      <c r="DX31" s="571" t="s">
        <v>138</v>
      </c>
      <c r="DY31" s="572"/>
      <c r="ED31" s="130">
        <f t="shared" si="57"/>
        <v>0</v>
      </c>
      <c r="EE31" s="131">
        <f t="shared" si="57"/>
        <v>0</v>
      </c>
      <c r="EF31" s="110">
        <f t="shared" si="11"/>
        <v>0</v>
      </c>
      <c r="EG31" s="111" t="e">
        <f t="shared" si="12"/>
        <v>#DIV/0!</v>
      </c>
      <c r="EH31" s="112" t="e">
        <f t="shared" si="13"/>
        <v>#DIV/0!</v>
      </c>
    </row>
    <row r="32" spans="1:145" ht="13.2" customHeight="1" x14ac:dyDescent="0.2">
      <c r="A32" s="159"/>
      <c r="B32" s="160"/>
      <c r="C32" s="161"/>
      <c r="D32" s="500" t="str">
        <f t="shared" si="14"/>
        <v>C</v>
      </c>
      <c r="E32" s="316"/>
      <c r="F32" s="317"/>
      <c r="G32" s="318"/>
      <c r="H32" s="336"/>
      <c r="I32" s="318"/>
      <c r="J32" s="336"/>
      <c r="K32" s="317"/>
      <c r="L32" s="317"/>
      <c r="M32" s="317"/>
      <c r="N32" s="318"/>
      <c r="O32" s="336"/>
      <c r="P32" s="317"/>
      <c r="Q32" s="317"/>
      <c r="R32" s="317"/>
      <c r="S32" s="317"/>
      <c r="T32" s="318"/>
      <c r="U32" s="336"/>
      <c r="V32" s="317"/>
      <c r="W32" s="317"/>
      <c r="X32" s="318"/>
      <c r="Y32" s="336"/>
      <c r="Z32" s="317"/>
      <c r="AA32" s="317"/>
      <c r="AB32" s="318"/>
      <c r="AC32" s="336"/>
      <c r="AD32" s="317"/>
      <c r="AE32" s="317"/>
      <c r="AF32" s="317"/>
      <c r="AG32" s="317"/>
      <c r="AH32" s="318"/>
      <c r="AI32" s="336"/>
      <c r="AJ32" s="318"/>
      <c r="AK32" s="336"/>
      <c r="AL32" s="317"/>
      <c r="AM32" s="348"/>
      <c r="AN32" s="316"/>
      <c r="AO32" s="317"/>
      <c r="AP32" s="318"/>
      <c r="AQ32" s="336"/>
      <c r="AR32" s="317"/>
      <c r="AS32" s="317"/>
      <c r="AT32" s="317"/>
      <c r="AU32" s="318"/>
      <c r="AV32" s="336"/>
      <c r="AW32" s="317"/>
      <c r="AX32" s="317"/>
      <c r="AY32" s="318"/>
      <c r="AZ32" s="336"/>
      <c r="BA32" s="317"/>
      <c r="BB32" s="348"/>
      <c r="BC32" s="119">
        <f t="shared" si="15"/>
        <v>0</v>
      </c>
      <c r="BD32" s="508" t="str">
        <f t="shared" si="16"/>
        <v>C</v>
      </c>
      <c r="BE32" s="120">
        <f t="shared" si="17"/>
        <v>0</v>
      </c>
      <c r="BF32" s="505" t="str">
        <f t="shared" si="18"/>
        <v>C</v>
      </c>
      <c r="BG32" s="119">
        <f t="shared" si="19"/>
        <v>0</v>
      </c>
      <c r="BH32" s="272">
        <f t="shared" si="20"/>
        <v>0</v>
      </c>
      <c r="BI32" s="120">
        <f t="shared" si="21"/>
        <v>0</v>
      </c>
      <c r="BJ32" s="120">
        <f t="shared" si="22"/>
        <v>0</v>
      </c>
      <c r="BK32" s="121">
        <f t="shared" si="23"/>
        <v>0</v>
      </c>
      <c r="BL32" s="122">
        <f t="shared" si="1"/>
        <v>0</v>
      </c>
      <c r="BM32" s="123">
        <f t="shared" si="24"/>
        <v>11.740473738414011</v>
      </c>
      <c r="BN32" s="256"/>
      <c r="BO32" s="114">
        <f t="shared" si="25"/>
        <v>0</v>
      </c>
      <c r="BP32" s="115">
        <f t="shared" si="2"/>
        <v>0</v>
      </c>
      <c r="BQ32" s="124">
        <f t="shared" si="26"/>
        <v>0</v>
      </c>
      <c r="BR32" s="125" t="str">
        <f t="shared" si="27"/>
        <v>C</v>
      </c>
      <c r="BS32" s="126">
        <f t="shared" si="28"/>
        <v>0</v>
      </c>
      <c r="BT32" s="117" t="str">
        <f t="shared" si="29"/>
        <v>C</v>
      </c>
      <c r="BU32" s="124">
        <f t="shared" si="3"/>
        <v>0</v>
      </c>
      <c r="BV32" s="126">
        <f t="shared" si="4"/>
        <v>0</v>
      </c>
      <c r="BW32" s="126">
        <f t="shared" si="5"/>
        <v>0</v>
      </c>
      <c r="BX32" s="273">
        <f t="shared" si="6"/>
        <v>0</v>
      </c>
      <c r="BY32" s="127">
        <f t="shared" si="30"/>
        <v>0</v>
      </c>
      <c r="BZ32" s="292">
        <f t="shared" si="31"/>
        <v>0</v>
      </c>
      <c r="CA32" s="293">
        <f t="shared" si="32"/>
        <v>0</v>
      </c>
      <c r="CB32" s="294">
        <f t="shared" si="33"/>
        <v>0</v>
      </c>
      <c r="CC32" s="293">
        <f t="shared" si="34"/>
        <v>0</v>
      </c>
      <c r="CD32" s="294">
        <f t="shared" si="35"/>
        <v>0</v>
      </c>
      <c r="CE32" s="293">
        <f t="shared" si="36"/>
        <v>0</v>
      </c>
      <c r="CF32" s="294">
        <f t="shared" si="37"/>
        <v>0</v>
      </c>
      <c r="CG32" s="293">
        <f t="shared" si="38"/>
        <v>0</v>
      </c>
      <c r="CH32" s="294">
        <f t="shared" si="39"/>
        <v>0</v>
      </c>
      <c r="CI32" s="293">
        <f t="shared" si="40"/>
        <v>0</v>
      </c>
      <c r="CJ32" s="294">
        <f t="shared" si="41"/>
        <v>0</v>
      </c>
      <c r="CK32" s="293">
        <f t="shared" si="42"/>
        <v>0</v>
      </c>
      <c r="CL32" s="294">
        <f t="shared" si="43"/>
        <v>0</v>
      </c>
      <c r="CM32" s="293">
        <f t="shared" si="44"/>
        <v>0</v>
      </c>
      <c r="CN32" s="294">
        <f t="shared" si="45"/>
        <v>0</v>
      </c>
      <c r="CO32" s="293">
        <f t="shared" si="46"/>
        <v>0</v>
      </c>
      <c r="CP32" s="294">
        <f t="shared" si="47"/>
        <v>0</v>
      </c>
      <c r="CQ32" s="295">
        <f t="shared" si="48"/>
        <v>0</v>
      </c>
      <c r="CR32" s="292">
        <f t="shared" si="49"/>
        <v>0</v>
      </c>
      <c r="CS32" s="293">
        <f t="shared" si="50"/>
        <v>0</v>
      </c>
      <c r="CT32" s="294">
        <f t="shared" si="51"/>
        <v>0</v>
      </c>
      <c r="CU32" s="293">
        <f t="shared" si="52"/>
        <v>0</v>
      </c>
      <c r="CV32" s="294">
        <f t="shared" si="53"/>
        <v>0</v>
      </c>
      <c r="CW32" s="295">
        <f t="shared" si="54"/>
        <v>0</v>
      </c>
      <c r="CX32" s="294">
        <f t="shared" si="55"/>
        <v>0</v>
      </c>
      <c r="CY32" s="297">
        <f t="shared" si="56"/>
        <v>0</v>
      </c>
      <c r="CZ32" s="259"/>
      <c r="DA32" s="259"/>
      <c r="DB32" s="259"/>
      <c r="DC32" s="259"/>
      <c r="DD32" s="259"/>
      <c r="DE32" s="259"/>
      <c r="DF32" s="259"/>
      <c r="DG32" s="259"/>
      <c r="DH32" s="259"/>
      <c r="DI32" s="259"/>
      <c r="DJ32" s="148"/>
      <c r="DK32" s="479">
        <v>10</v>
      </c>
      <c r="DL32" s="478">
        <f t="shared" si="7"/>
        <v>0</v>
      </c>
      <c r="DM32" s="282">
        <f t="shared" si="8"/>
        <v>0</v>
      </c>
      <c r="DN32" s="106">
        <f t="shared" si="9"/>
        <v>0</v>
      </c>
      <c r="DO32" s="389">
        <f t="shared" si="10"/>
        <v>11.740473738414011</v>
      </c>
      <c r="DP32" s="107"/>
      <c r="DQ32" s="151"/>
      <c r="DR32" s="151"/>
      <c r="DS32" s="151">
        <v>45</v>
      </c>
      <c r="DT32" s="587" t="s">
        <v>139</v>
      </c>
      <c r="DU32" s="587"/>
      <c r="DV32" s="151"/>
      <c r="DW32" s="154">
        <v>95</v>
      </c>
      <c r="DX32" s="588" t="s">
        <v>140</v>
      </c>
      <c r="DY32" s="588"/>
      <c r="DZ32" s="588"/>
      <c r="EA32" s="588"/>
      <c r="ED32" s="130">
        <f t="shared" si="57"/>
        <v>0</v>
      </c>
      <c r="EE32" s="131">
        <f t="shared" si="57"/>
        <v>0</v>
      </c>
      <c r="EF32" s="110">
        <f t="shared" si="11"/>
        <v>0</v>
      </c>
      <c r="EG32" s="111" t="e">
        <f t="shared" si="12"/>
        <v>#DIV/0!</v>
      </c>
      <c r="EH32" s="112" t="e">
        <f t="shared" si="13"/>
        <v>#DIV/0!</v>
      </c>
    </row>
    <row r="33" spans="1:149" ht="13.2" customHeight="1" x14ac:dyDescent="0.2">
      <c r="A33" s="69"/>
      <c r="B33" s="163"/>
      <c r="C33" s="164"/>
      <c r="D33" s="21" t="str">
        <f t="shared" si="14"/>
        <v>C</v>
      </c>
      <c r="E33" s="319"/>
      <c r="F33" s="320"/>
      <c r="G33" s="321"/>
      <c r="H33" s="337"/>
      <c r="I33" s="321"/>
      <c r="J33" s="337"/>
      <c r="K33" s="320"/>
      <c r="L33" s="320"/>
      <c r="M33" s="320"/>
      <c r="N33" s="321"/>
      <c r="O33" s="337"/>
      <c r="P33" s="320"/>
      <c r="Q33" s="320"/>
      <c r="R33" s="320"/>
      <c r="S33" s="320"/>
      <c r="T33" s="321"/>
      <c r="U33" s="337"/>
      <c r="V33" s="320"/>
      <c r="W33" s="320"/>
      <c r="X33" s="321"/>
      <c r="Y33" s="337"/>
      <c r="Z33" s="320"/>
      <c r="AA33" s="320"/>
      <c r="AB33" s="321"/>
      <c r="AC33" s="337"/>
      <c r="AD33" s="320"/>
      <c r="AE33" s="320"/>
      <c r="AF33" s="320"/>
      <c r="AG33" s="320"/>
      <c r="AH33" s="321"/>
      <c r="AI33" s="337"/>
      <c r="AJ33" s="321"/>
      <c r="AK33" s="337"/>
      <c r="AL33" s="320"/>
      <c r="AM33" s="349"/>
      <c r="AN33" s="319"/>
      <c r="AO33" s="320"/>
      <c r="AP33" s="321"/>
      <c r="AQ33" s="337"/>
      <c r="AR33" s="320"/>
      <c r="AS33" s="320"/>
      <c r="AT33" s="320"/>
      <c r="AU33" s="321"/>
      <c r="AV33" s="337"/>
      <c r="AW33" s="320"/>
      <c r="AX33" s="320"/>
      <c r="AY33" s="321"/>
      <c r="AZ33" s="337"/>
      <c r="BA33" s="320"/>
      <c r="BB33" s="349"/>
      <c r="BC33" s="136">
        <f t="shared" si="15"/>
        <v>0</v>
      </c>
      <c r="BD33" s="24" t="str">
        <f t="shared" si="16"/>
        <v>C</v>
      </c>
      <c r="BE33" s="137">
        <f t="shared" si="17"/>
        <v>0</v>
      </c>
      <c r="BF33" s="506" t="str">
        <f t="shared" si="18"/>
        <v>C</v>
      </c>
      <c r="BG33" s="136">
        <f t="shared" si="19"/>
        <v>0</v>
      </c>
      <c r="BH33" s="274">
        <f t="shared" si="20"/>
        <v>0</v>
      </c>
      <c r="BI33" s="137">
        <f t="shared" si="21"/>
        <v>0</v>
      </c>
      <c r="BJ33" s="137">
        <f t="shared" si="22"/>
        <v>0</v>
      </c>
      <c r="BK33" s="138">
        <f t="shared" si="23"/>
        <v>0</v>
      </c>
      <c r="BL33" s="139">
        <f t="shared" si="1"/>
        <v>0</v>
      </c>
      <c r="BM33" s="140">
        <f t="shared" si="24"/>
        <v>11.740473738414011</v>
      </c>
      <c r="BN33" s="256"/>
      <c r="BO33" s="55">
        <f t="shared" si="25"/>
        <v>0</v>
      </c>
      <c r="BP33" s="132">
        <f t="shared" si="2"/>
        <v>0</v>
      </c>
      <c r="BQ33" s="141">
        <f t="shared" si="26"/>
        <v>0</v>
      </c>
      <c r="BR33" s="142" t="str">
        <f t="shared" si="27"/>
        <v>C</v>
      </c>
      <c r="BS33" s="143">
        <f t="shared" si="28"/>
        <v>0</v>
      </c>
      <c r="BT33" s="134" t="str">
        <f t="shared" si="29"/>
        <v>C</v>
      </c>
      <c r="BU33" s="141">
        <f t="shared" si="3"/>
        <v>0</v>
      </c>
      <c r="BV33" s="143">
        <f t="shared" si="4"/>
        <v>0</v>
      </c>
      <c r="BW33" s="143">
        <f t="shared" si="5"/>
        <v>0</v>
      </c>
      <c r="BX33" s="275">
        <f t="shared" si="6"/>
        <v>0</v>
      </c>
      <c r="BY33" s="144">
        <f t="shared" si="30"/>
        <v>0</v>
      </c>
      <c r="BZ33" s="100">
        <f t="shared" si="31"/>
        <v>0</v>
      </c>
      <c r="CA33" s="101">
        <f t="shared" si="32"/>
        <v>0</v>
      </c>
      <c r="CB33" s="102">
        <f t="shared" si="33"/>
        <v>0</v>
      </c>
      <c r="CC33" s="101">
        <f t="shared" si="34"/>
        <v>0</v>
      </c>
      <c r="CD33" s="102">
        <f t="shared" si="35"/>
        <v>0</v>
      </c>
      <c r="CE33" s="101">
        <f t="shared" si="36"/>
        <v>0</v>
      </c>
      <c r="CF33" s="102">
        <f t="shared" si="37"/>
        <v>0</v>
      </c>
      <c r="CG33" s="101">
        <f t="shared" si="38"/>
        <v>0</v>
      </c>
      <c r="CH33" s="102">
        <f t="shared" si="39"/>
        <v>0</v>
      </c>
      <c r="CI33" s="101">
        <f t="shared" si="40"/>
        <v>0</v>
      </c>
      <c r="CJ33" s="102">
        <f t="shared" si="41"/>
        <v>0</v>
      </c>
      <c r="CK33" s="101">
        <f t="shared" si="42"/>
        <v>0</v>
      </c>
      <c r="CL33" s="102">
        <f t="shared" si="43"/>
        <v>0</v>
      </c>
      <c r="CM33" s="101">
        <f t="shared" si="44"/>
        <v>0</v>
      </c>
      <c r="CN33" s="102">
        <f t="shared" si="45"/>
        <v>0</v>
      </c>
      <c r="CO33" s="101">
        <f t="shared" si="46"/>
        <v>0</v>
      </c>
      <c r="CP33" s="102">
        <f t="shared" si="47"/>
        <v>0</v>
      </c>
      <c r="CQ33" s="257">
        <f t="shared" si="48"/>
        <v>0</v>
      </c>
      <c r="CR33" s="100">
        <f t="shared" si="49"/>
        <v>0</v>
      </c>
      <c r="CS33" s="101">
        <f t="shared" si="50"/>
        <v>0</v>
      </c>
      <c r="CT33" s="102">
        <f t="shared" si="51"/>
        <v>0</v>
      </c>
      <c r="CU33" s="101">
        <f t="shared" si="52"/>
        <v>0</v>
      </c>
      <c r="CV33" s="102">
        <f t="shared" si="53"/>
        <v>0</v>
      </c>
      <c r="CW33" s="257">
        <f t="shared" si="54"/>
        <v>0</v>
      </c>
      <c r="CX33" s="102">
        <f t="shared" si="55"/>
        <v>0</v>
      </c>
      <c r="CY33" s="104">
        <f t="shared" si="56"/>
        <v>0</v>
      </c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148"/>
      <c r="DK33" s="479">
        <v>11</v>
      </c>
      <c r="DL33" s="478">
        <f t="shared" si="7"/>
        <v>0</v>
      </c>
      <c r="DM33" s="282">
        <f t="shared" si="8"/>
        <v>0</v>
      </c>
      <c r="DN33" s="106">
        <f t="shared" si="9"/>
        <v>0</v>
      </c>
      <c r="DO33" s="389">
        <f t="shared" si="10"/>
        <v>11.740473738414011</v>
      </c>
      <c r="DP33" s="166"/>
      <c r="ED33" s="130">
        <f t="shared" si="57"/>
        <v>0</v>
      </c>
      <c r="EE33" s="131">
        <f t="shared" si="57"/>
        <v>0</v>
      </c>
      <c r="EF33" s="110">
        <f t="shared" si="11"/>
        <v>0</v>
      </c>
      <c r="EG33" s="111" t="e">
        <f t="shared" si="12"/>
        <v>#DIV/0!</v>
      </c>
      <c r="EH33" s="112" t="e">
        <f t="shared" si="13"/>
        <v>#DIV/0!</v>
      </c>
    </row>
    <row r="34" spans="1:149" ht="13.2" customHeight="1" x14ac:dyDescent="0.2">
      <c r="A34" s="159"/>
      <c r="B34" s="160"/>
      <c r="C34" s="161"/>
      <c r="D34" s="500" t="str">
        <f t="shared" si="14"/>
        <v>C</v>
      </c>
      <c r="E34" s="316"/>
      <c r="F34" s="317"/>
      <c r="G34" s="318"/>
      <c r="H34" s="336"/>
      <c r="I34" s="318"/>
      <c r="J34" s="336"/>
      <c r="K34" s="317"/>
      <c r="L34" s="317"/>
      <c r="M34" s="317"/>
      <c r="N34" s="318"/>
      <c r="O34" s="336"/>
      <c r="P34" s="317"/>
      <c r="Q34" s="317"/>
      <c r="R34" s="317"/>
      <c r="S34" s="317"/>
      <c r="T34" s="318"/>
      <c r="U34" s="336"/>
      <c r="V34" s="317"/>
      <c r="W34" s="317"/>
      <c r="X34" s="318"/>
      <c r="Y34" s="336"/>
      <c r="Z34" s="317"/>
      <c r="AA34" s="317"/>
      <c r="AB34" s="318"/>
      <c r="AC34" s="336"/>
      <c r="AD34" s="317"/>
      <c r="AE34" s="317"/>
      <c r="AF34" s="317"/>
      <c r="AG34" s="317"/>
      <c r="AH34" s="318"/>
      <c r="AI34" s="336"/>
      <c r="AJ34" s="318"/>
      <c r="AK34" s="336"/>
      <c r="AL34" s="317"/>
      <c r="AM34" s="348"/>
      <c r="AN34" s="316"/>
      <c r="AO34" s="317"/>
      <c r="AP34" s="318"/>
      <c r="AQ34" s="336"/>
      <c r="AR34" s="317"/>
      <c r="AS34" s="317"/>
      <c r="AT34" s="317"/>
      <c r="AU34" s="318"/>
      <c r="AV34" s="336"/>
      <c r="AW34" s="317"/>
      <c r="AX34" s="317"/>
      <c r="AY34" s="318"/>
      <c r="AZ34" s="336"/>
      <c r="BA34" s="317"/>
      <c r="BB34" s="348"/>
      <c r="BC34" s="119">
        <f t="shared" si="15"/>
        <v>0</v>
      </c>
      <c r="BD34" s="508" t="str">
        <f t="shared" si="16"/>
        <v>C</v>
      </c>
      <c r="BE34" s="120">
        <f t="shared" si="17"/>
        <v>0</v>
      </c>
      <c r="BF34" s="505" t="str">
        <f t="shared" si="18"/>
        <v>C</v>
      </c>
      <c r="BG34" s="119">
        <f t="shared" si="19"/>
        <v>0</v>
      </c>
      <c r="BH34" s="272">
        <f t="shared" si="20"/>
        <v>0</v>
      </c>
      <c r="BI34" s="120">
        <f t="shared" si="21"/>
        <v>0</v>
      </c>
      <c r="BJ34" s="120">
        <f t="shared" si="22"/>
        <v>0</v>
      </c>
      <c r="BK34" s="121">
        <f t="shared" si="23"/>
        <v>0</v>
      </c>
      <c r="BL34" s="122">
        <f t="shared" si="1"/>
        <v>0</v>
      </c>
      <c r="BM34" s="123">
        <f t="shared" si="24"/>
        <v>11.740473738414011</v>
      </c>
      <c r="BN34" s="256"/>
      <c r="BO34" s="114">
        <f t="shared" si="25"/>
        <v>0</v>
      </c>
      <c r="BP34" s="115">
        <f t="shared" si="2"/>
        <v>0</v>
      </c>
      <c r="BQ34" s="124">
        <f t="shared" si="26"/>
        <v>0</v>
      </c>
      <c r="BR34" s="125" t="str">
        <f t="shared" si="27"/>
        <v>C</v>
      </c>
      <c r="BS34" s="126">
        <f t="shared" si="28"/>
        <v>0</v>
      </c>
      <c r="BT34" s="117" t="str">
        <f t="shared" si="29"/>
        <v>C</v>
      </c>
      <c r="BU34" s="124">
        <f t="shared" si="3"/>
        <v>0</v>
      </c>
      <c r="BV34" s="126">
        <f t="shared" si="4"/>
        <v>0</v>
      </c>
      <c r="BW34" s="126">
        <f t="shared" si="5"/>
        <v>0</v>
      </c>
      <c r="BX34" s="273">
        <f t="shared" si="6"/>
        <v>0</v>
      </c>
      <c r="BY34" s="127">
        <f t="shared" si="30"/>
        <v>0</v>
      </c>
      <c r="BZ34" s="292">
        <f t="shared" si="31"/>
        <v>0</v>
      </c>
      <c r="CA34" s="293">
        <f t="shared" si="32"/>
        <v>0</v>
      </c>
      <c r="CB34" s="294">
        <f t="shared" si="33"/>
        <v>0</v>
      </c>
      <c r="CC34" s="293">
        <f t="shared" si="34"/>
        <v>0</v>
      </c>
      <c r="CD34" s="294">
        <f t="shared" si="35"/>
        <v>0</v>
      </c>
      <c r="CE34" s="293">
        <f t="shared" si="36"/>
        <v>0</v>
      </c>
      <c r="CF34" s="294">
        <f t="shared" si="37"/>
        <v>0</v>
      </c>
      <c r="CG34" s="293">
        <f t="shared" si="38"/>
        <v>0</v>
      </c>
      <c r="CH34" s="294">
        <f t="shared" si="39"/>
        <v>0</v>
      </c>
      <c r="CI34" s="293">
        <f t="shared" si="40"/>
        <v>0</v>
      </c>
      <c r="CJ34" s="294">
        <f t="shared" si="41"/>
        <v>0</v>
      </c>
      <c r="CK34" s="293">
        <f t="shared" si="42"/>
        <v>0</v>
      </c>
      <c r="CL34" s="294">
        <f t="shared" si="43"/>
        <v>0</v>
      </c>
      <c r="CM34" s="293">
        <f t="shared" si="44"/>
        <v>0</v>
      </c>
      <c r="CN34" s="294">
        <f t="shared" si="45"/>
        <v>0</v>
      </c>
      <c r="CO34" s="293">
        <f t="shared" si="46"/>
        <v>0</v>
      </c>
      <c r="CP34" s="294">
        <f t="shared" si="47"/>
        <v>0</v>
      </c>
      <c r="CQ34" s="295">
        <f t="shared" si="48"/>
        <v>0</v>
      </c>
      <c r="CR34" s="292">
        <f t="shared" si="49"/>
        <v>0</v>
      </c>
      <c r="CS34" s="293">
        <f t="shared" si="50"/>
        <v>0</v>
      </c>
      <c r="CT34" s="294">
        <f t="shared" si="51"/>
        <v>0</v>
      </c>
      <c r="CU34" s="293">
        <f t="shared" si="52"/>
        <v>0</v>
      </c>
      <c r="CV34" s="294">
        <f t="shared" si="53"/>
        <v>0</v>
      </c>
      <c r="CW34" s="295">
        <f t="shared" si="54"/>
        <v>0</v>
      </c>
      <c r="CX34" s="294">
        <f t="shared" si="55"/>
        <v>0</v>
      </c>
      <c r="CY34" s="297">
        <f t="shared" si="56"/>
        <v>0</v>
      </c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148"/>
      <c r="DK34" s="479">
        <v>12</v>
      </c>
      <c r="DL34" s="478">
        <f t="shared" si="7"/>
        <v>0</v>
      </c>
      <c r="DM34" s="282">
        <f t="shared" si="8"/>
        <v>0</v>
      </c>
      <c r="DN34" s="106">
        <f t="shared" si="9"/>
        <v>0</v>
      </c>
      <c r="DO34" s="389">
        <f t="shared" si="10"/>
        <v>11.740473738414011</v>
      </c>
      <c r="DP34" s="166"/>
      <c r="ED34" s="130">
        <f t="shared" si="57"/>
        <v>0</v>
      </c>
      <c r="EE34" s="131">
        <f t="shared" si="57"/>
        <v>0</v>
      </c>
      <c r="EF34" s="110">
        <f t="shared" si="11"/>
        <v>0</v>
      </c>
      <c r="EG34" s="111" t="e">
        <f t="shared" si="12"/>
        <v>#DIV/0!</v>
      </c>
      <c r="EH34" s="112" t="e">
        <f t="shared" si="13"/>
        <v>#DIV/0!</v>
      </c>
      <c r="EJ34" s="167" t="s">
        <v>141</v>
      </c>
    </row>
    <row r="35" spans="1:149" ht="13.2" customHeight="1" x14ac:dyDescent="0.2">
      <c r="A35" s="69"/>
      <c r="B35" s="163"/>
      <c r="C35" s="164"/>
      <c r="D35" s="21" t="str">
        <f t="shared" si="14"/>
        <v>C</v>
      </c>
      <c r="E35" s="319"/>
      <c r="F35" s="320"/>
      <c r="G35" s="321"/>
      <c r="H35" s="337"/>
      <c r="I35" s="321"/>
      <c r="J35" s="337"/>
      <c r="K35" s="320"/>
      <c r="L35" s="320"/>
      <c r="M35" s="320"/>
      <c r="N35" s="321"/>
      <c r="O35" s="337"/>
      <c r="P35" s="320"/>
      <c r="Q35" s="320"/>
      <c r="R35" s="320"/>
      <c r="S35" s="320"/>
      <c r="T35" s="321"/>
      <c r="U35" s="337"/>
      <c r="V35" s="320"/>
      <c r="W35" s="320"/>
      <c r="X35" s="321"/>
      <c r="Y35" s="337"/>
      <c r="Z35" s="320"/>
      <c r="AA35" s="320"/>
      <c r="AB35" s="321"/>
      <c r="AC35" s="337"/>
      <c r="AD35" s="320"/>
      <c r="AE35" s="320"/>
      <c r="AF35" s="320"/>
      <c r="AG35" s="320"/>
      <c r="AH35" s="321"/>
      <c r="AI35" s="337"/>
      <c r="AJ35" s="321"/>
      <c r="AK35" s="337"/>
      <c r="AL35" s="320"/>
      <c r="AM35" s="349"/>
      <c r="AN35" s="319"/>
      <c r="AO35" s="320"/>
      <c r="AP35" s="321"/>
      <c r="AQ35" s="337"/>
      <c r="AR35" s="320"/>
      <c r="AS35" s="320"/>
      <c r="AT35" s="320"/>
      <c r="AU35" s="321"/>
      <c r="AV35" s="337"/>
      <c r="AW35" s="320"/>
      <c r="AX35" s="320"/>
      <c r="AY35" s="321"/>
      <c r="AZ35" s="337"/>
      <c r="BA35" s="320"/>
      <c r="BB35" s="349"/>
      <c r="BC35" s="136">
        <f t="shared" si="15"/>
        <v>0</v>
      </c>
      <c r="BD35" s="24" t="str">
        <f t="shared" si="16"/>
        <v>C</v>
      </c>
      <c r="BE35" s="137">
        <f t="shared" si="17"/>
        <v>0</v>
      </c>
      <c r="BF35" s="506" t="str">
        <f t="shared" si="18"/>
        <v>C</v>
      </c>
      <c r="BG35" s="136">
        <f t="shared" si="19"/>
        <v>0</v>
      </c>
      <c r="BH35" s="274">
        <f t="shared" si="20"/>
        <v>0</v>
      </c>
      <c r="BI35" s="137">
        <f t="shared" si="21"/>
        <v>0</v>
      </c>
      <c r="BJ35" s="137">
        <f t="shared" si="22"/>
        <v>0</v>
      </c>
      <c r="BK35" s="138">
        <f t="shared" si="23"/>
        <v>0</v>
      </c>
      <c r="BL35" s="139">
        <f t="shared" si="1"/>
        <v>0</v>
      </c>
      <c r="BM35" s="140">
        <f t="shared" si="24"/>
        <v>11.740473738414011</v>
      </c>
      <c r="BN35" s="256"/>
      <c r="BO35" s="55">
        <f t="shared" si="25"/>
        <v>0</v>
      </c>
      <c r="BP35" s="132">
        <f t="shared" si="2"/>
        <v>0</v>
      </c>
      <c r="BQ35" s="141">
        <f t="shared" si="26"/>
        <v>0</v>
      </c>
      <c r="BR35" s="142" t="str">
        <f t="shared" si="27"/>
        <v>C</v>
      </c>
      <c r="BS35" s="143">
        <f t="shared" si="28"/>
        <v>0</v>
      </c>
      <c r="BT35" s="134" t="str">
        <f t="shared" si="29"/>
        <v>C</v>
      </c>
      <c r="BU35" s="141">
        <f t="shared" si="3"/>
        <v>0</v>
      </c>
      <c r="BV35" s="143">
        <f t="shared" si="4"/>
        <v>0</v>
      </c>
      <c r="BW35" s="143">
        <f t="shared" si="5"/>
        <v>0</v>
      </c>
      <c r="BX35" s="275">
        <f t="shared" si="6"/>
        <v>0</v>
      </c>
      <c r="BY35" s="144">
        <f t="shared" si="30"/>
        <v>0</v>
      </c>
      <c r="BZ35" s="100">
        <f t="shared" si="31"/>
        <v>0</v>
      </c>
      <c r="CA35" s="101">
        <f t="shared" si="32"/>
        <v>0</v>
      </c>
      <c r="CB35" s="102">
        <f t="shared" si="33"/>
        <v>0</v>
      </c>
      <c r="CC35" s="101">
        <f t="shared" si="34"/>
        <v>0</v>
      </c>
      <c r="CD35" s="102">
        <f t="shared" si="35"/>
        <v>0</v>
      </c>
      <c r="CE35" s="101">
        <f t="shared" si="36"/>
        <v>0</v>
      </c>
      <c r="CF35" s="102">
        <f t="shared" si="37"/>
        <v>0</v>
      </c>
      <c r="CG35" s="101">
        <f t="shared" si="38"/>
        <v>0</v>
      </c>
      <c r="CH35" s="102">
        <f t="shared" si="39"/>
        <v>0</v>
      </c>
      <c r="CI35" s="101">
        <f t="shared" si="40"/>
        <v>0</v>
      </c>
      <c r="CJ35" s="102">
        <f t="shared" si="41"/>
        <v>0</v>
      </c>
      <c r="CK35" s="101">
        <f t="shared" si="42"/>
        <v>0</v>
      </c>
      <c r="CL35" s="102">
        <f t="shared" si="43"/>
        <v>0</v>
      </c>
      <c r="CM35" s="101">
        <f t="shared" si="44"/>
        <v>0</v>
      </c>
      <c r="CN35" s="102">
        <f t="shared" si="45"/>
        <v>0</v>
      </c>
      <c r="CO35" s="101">
        <f t="shared" si="46"/>
        <v>0</v>
      </c>
      <c r="CP35" s="102">
        <f t="shared" si="47"/>
        <v>0</v>
      </c>
      <c r="CQ35" s="257">
        <f t="shared" si="48"/>
        <v>0</v>
      </c>
      <c r="CR35" s="100">
        <f t="shared" si="49"/>
        <v>0</v>
      </c>
      <c r="CS35" s="101">
        <f t="shared" si="50"/>
        <v>0</v>
      </c>
      <c r="CT35" s="102">
        <f t="shared" si="51"/>
        <v>0</v>
      </c>
      <c r="CU35" s="101">
        <f t="shared" si="52"/>
        <v>0</v>
      </c>
      <c r="CV35" s="102">
        <f t="shared" si="53"/>
        <v>0</v>
      </c>
      <c r="CW35" s="257">
        <f t="shared" si="54"/>
        <v>0</v>
      </c>
      <c r="CX35" s="102">
        <f t="shared" si="55"/>
        <v>0</v>
      </c>
      <c r="CY35" s="104">
        <f t="shared" si="56"/>
        <v>0</v>
      </c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148"/>
      <c r="DK35" s="479">
        <v>13</v>
      </c>
      <c r="DL35" s="478">
        <f t="shared" si="7"/>
        <v>0</v>
      </c>
      <c r="DM35" s="282">
        <f t="shared" si="8"/>
        <v>0</v>
      </c>
      <c r="DN35" s="106">
        <f t="shared" si="9"/>
        <v>0</v>
      </c>
      <c r="DO35" s="389">
        <f t="shared" si="10"/>
        <v>11.740473738414011</v>
      </c>
      <c r="DP35" s="166"/>
      <c r="DQ35" s="589" t="s">
        <v>142</v>
      </c>
      <c r="DR35" s="589"/>
      <c r="DS35" s="589"/>
      <c r="ED35" s="130">
        <f t="shared" si="57"/>
        <v>0</v>
      </c>
      <c r="EE35" s="131">
        <f t="shared" si="57"/>
        <v>0</v>
      </c>
      <c r="EF35" s="110">
        <f t="shared" si="11"/>
        <v>0</v>
      </c>
      <c r="EG35" s="111" t="e">
        <f t="shared" si="12"/>
        <v>#DIV/0!</v>
      </c>
      <c r="EH35" s="112" t="e">
        <f t="shared" si="13"/>
        <v>#DIV/0!</v>
      </c>
      <c r="EJ35" s="153" t="s">
        <v>143</v>
      </c>
    </row>
    <row r="36" spans="1:149" ht="13.2" customHeight="1" x14ac:dyDescent="0.2">
      <c r="A36" s="159"/>
      <c r="B36" s="160"/>
      <c r="C36" s="161"/>
      <c r="D36" s="500" t="str">
        <f t="shared" si="14"/>
        <v>C</v>
      </c>
      <c r="E36" s="316"/>
      <c r="F36" s="317"/>
      <c r="G36" s="318"/>
      <c r="H36" s="336"/>
      <c r="I36" s="318"/>
      <c r="J36" s="336"/>
      <c r="K36" s="317"/>
      <c r="L36" s="317"/>
      <c r="M36" s="317"/>
      <c r="N36" s="318"/>
      <c r="O36" s="336"/>
      <c r="P36" s="317"/>
      <c r="Q36" s="317"/>
      <c r="R36" s="317"/>
      <c r="S36" s="317"/>
      <c r="T36" s="318"/>
      <c r="U36" s="336"/>
      <c r="V36" s="317"/>
      <c r="W36" s="317"/>
      <c r="X36" s="318"/>
      <c r="Y36" s="336"/>
      <c r="Z36" s="317"/>
      <c r="AA36" s="317"/>
      <c r="AB36" s="318"/>
      <c r="AC36" s="336"/>
      <c r="AD36" s="317"/>
      <c r="AE36" s="317"/>
      <c r="AF36" s="317"/>
      <c r="AG36" s="317"/>
      <c r="AH36" s="318"/>
      <c r="AI36" s="336"/>
      <c r="AJ36" s="318"/>
      <c r="AK36" s="336"/>
      <c r="AL36" s="317"/>
      <c r="AM36" s="348"/>
      <c r="AN36" s="316"/>
      <c r="AO36" s="317"/>
      <c r="AP36" s="318"/>
      <c r="AQ36" s="336"/>
      <c r="AR36" s="317"/>
      <c r="AS36" s="317"/>
      <c r="AT36" s="317"/>
      <c r="AU36" s="318"/>
      <c r="AV36" s="336"/>
      <c r="AW36" s="317"/>
      <c r="AX36" s="317"/>
      <c r="AY36" s="318"/>
      <c r="AZ36" s="336"/>
      <c r="BA36" s="317"/>
      <c r="BB36" s="348"/>
      <c r="BC36" s="119">
        <f t="shared" si="15"/>
        <v>0</v>
      </c>
      <c r="BD36" s="508" t="str">
        <f t="shared" si="16"/>
        <v>C</v>
      </c>
      <c r="BE36" s="120">
        <f t="shared" si="17"/>
        <v>0</v>
      </c>
      <c r="BF36" s="505" t="str">
        <f t="shared" si="18"/>
        <v>C</v>
      </c>
      <c r="BG36" s="119">
        <f t="shared" si="19"/>
        <v>0</v>
      </c>
      <c r="BH36" s="272">
        <f t="shared" si="20"/>
        <v>0</v>
      </c>
      <c r="BI36" s="120">
        <f t="shared" si="21"/>
        <v>0</v>
      </c>
      <c r="BJ36" s="120">
        <f t="shared" si="22"/>
        <v>0</v>
      </c>
      <c r="BK36" s="121">
        <f t="shared" si="23"/>
        <v>0</v>
      </c>
      <c r="BL36" s="122">
        <f t="shared" si="1"/>
        <v>0</v>
      </c>
      <c r="BM36" s="123">
        <f t="shared" si="24"/>
        <v>11.740473738414011</v>
      </c>
      <c r="BN36" s="256"/>
      <c r="BO36" s="114">
        <f t="shared" si="25"/>
        <v>0</v>
      </c>
      <c r="BP36" s="115">
        <f t="shared" si="2"/>
        <v>0</v>
      </c>
      <c r="BQ36" s="124">
        <f t="shared" si="26"/>
        <v>0</v>
      </c>
      <c r="BR36" s="125" t="str">
        <f t="shared" si="27"/>
        <v>C</v>
      </c>
      <c r="BS36" s="126">
        <f t="shared" si="28"/>
        <v>0</v>
      </c>
      <c r="BT36" s="117" t="str">
        <f t="shared" si="29"/>
        <v>C</v>
      </c>
      <c r="BU36" s="124">
        <f t="shared" si="3"/>
        <v>0</v>
      </c>
      <c r="BV36" s="126">
        <f t="shared" si="4"/>
        <v>0</v>
      </c>
      <c r="BW36" s="126">
        <f t="shared" si="5"/>
        <v>0</v>
      </c>
      <c r="BX36" s="273">
        <f t="shared" si="6"/>
        <v>0</v>
      </c>
      <c r="BY36" s="127">
        <f t="shared" si="30"/>
        <v>0</v>
      </c>
      <c r="BZ36" s="292">
        <f t="shared" si="31"/>
        <v>0</v>
      </c>
      <c r="CA36" s="293">
        <f t="shared" si="32"/>
        <v>0</v>
      </c>
      <c r="CB36" s="294">
        <f t="shared" si="33"/>
        <v>0</v>
      </c>
      <c r="CC36" s="293">
        <f t="shared" si="34"/>
        <v>0</v>
      </c>
      <c r="CD36" s="294">
        <f t="shared" si="35"/>
        <v>0</v>
      </c>
      <c r="CE36" s="293">
        <f t="shared" si="36"/>
        <v>0</v>
      </c>
      <c r="CF36" s="294">
        <f t="shared" si="37"/>
        <v>0</v>
      </c>
      <c r="CG36" s="293">
        <f t="shared" si="38"/>
        <v>0</v>
      </c>
      <c r="CH36" s="294">
        <f t="shared" si="39"/>
        <v>0</v>
      </c>
      <c r="CI36" s="293">
        <f t="shared" si="40"/>
        <v>0</v>
      </c>
      <c r="CJ36" s="294">
        <f t="shared" si="41"/>
        <v>0</v>
      </c>
      <c r="CK36" s="293">
        <f t="shared" si="42"/>
        <v>0</v>
      </c>
      <c r="CL36" s="294">
        <f t="shared" si="43"/>
        <v>0</v>
      </c>
      <c r="CM36" s="293">
        <f t="shared" si="44"/>
        <v>0</v>
      </c>
      <c r="CN36" s="294">
        <f t="shared" si="45"/>
        <v>0</v>
      </c>
      <c r="CO36" s="293">
        <f t="shared" si="46"/>
        <v>0</v>
      </c>
      <c r="CP36" s="294">
        <f t="shared" si="47"/>
        <v>0</v>
      </c>
      <c r="CQ36" s="295">
        <f t="shared" si="48"/>
        <v>0</v>
      </c>
      <c r="CR36" s="292">
        <f t="shared" si="49"/>
        <v>0</v>
      </c>
      <c r="CS36" s="293">
        <f t="shared" si="50"/>
        <v>0</v>
      </c>
      <c r="CT36" s="294">
        <f t="shared" si="51"/>
        <v>0</v>
      </c>
      <c r="CU36" s="293">
        <f t="shared" si="52"/>
        <v>0</v>
      </c>
      <c r="CV36" s="294">
        <f t="shared" si="53"/>
        <v>0</v>
      </c>
      <c r="CW36" s="295">
        <f t="shared" si="54"/>
        <v>0</v>
      </c>
      <c r="CX36" s="294">
        <f t="shared" si="55"/>
        <v>0</v>
      </c>
      <c r="CY36" s="297">
        <f t="shared" si="56"/>
        <v>0</v>
      </c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148"/>
      <c r="DK36" s="479">
        <v>14</v>
      </c>
      <c r="DL36" s="478">
        <f t="shared" si="7"/>
        <v>0</v>
      </c>
      <c r="DM36" s="282">
        <f t="shared" si="8"/>
        <v>0</v>
      </c>
      <c r="DN36" s="106">
        <f t="shared" si="9"/>
        <v>0</v>
      </c>
      <c r="DO36" s="389">
        <f t="shared" si="10"/>
        <v>11.740473738414011</v>
      </c>
      <c r="DP36" s="166"/>
      <c r="ED36" s="130">
        <f t="shared" si="57"/>
        <v>0</v>
      </c>
      <c r="EE36" s="131">
        <f t="shared" si="57"/>
        <v>0</v>
      </c>
      <c r="EF36" s="110">
        <f t="shared" si="11"/>
        <v>0</v>
      </c>
      <c r="EG36" s="111" t="e">
        <f t="shared" si="12"/>
        <v>#DIV/0!</v>
      </c>
      <c r="EH36" s="112" t="e">
        <f t="shared" si="13"/>
        <v>#DIV/0!</v>
      </c>
    </row>
    <row r="37" spans="1:149" ht="13.2" customHeight="1" x14ac:dyDescent="0.2">
      <c r="A37" s="69"/>
      <c r="B37" s="163"/>
      <c r="C37" s="164"/>
      <c r="D37" s="21" t="str">
        <f t="shared" si="14"/>
        <v>C</v>
      </c>
      <c r="E37" s="319"/>
      <c r="F37" s="320"/>
      <c r="G37" s="321"/>
      <c r="H37" s="337"/>
      <c r="I37" s="321"/>
      <c r="J37" s="337"/>
      <c r="K37" s="320"/>
      <c r="L37" s="320"/>
      <c r="M37" s="320"/>
      <c r="N37" s="321"/>
      <c r="O37" s="337"/>
      <c r="P37" s="320"/>
      <c r="Q37" s="320"/>
      <c r="R37" s="320"/>
      <c r="S37" s="320"/>
      <c r="T37" s="321"/>
      <c r="U37" s="337"/>
      <c r="V37" s="320"/>
      <c r="W37" s="320"/>
      <c r="X37" s="321"/>
      <c r="Y37" s="337"/>
      <c r="Z37" s="320"/>
      <c r="AA37" s="320"/>
      <c r="AB37" s="321"/>
      <c r="AC37" s="337"/>
      <c r="AD37" s="320"/>
      <c r="AE37" s="320"/>
      <c r="AF37" s="320"/>
      <c r="AG37" s="320"/>
      <c r="AH37" s="321"/>
      <c r="AI37" s="337"/>
      <c r="AJ37" s="321"/>
      <c r="AK37" s="337"/>
      <c r="AL37" s="320"/>
      <c r="AM37" s="349"/>
      <c r="AN37" s="319"/>
      <c r="AO37" s="320"/>
      <c r="AP37" s="321"/>
      <c r="AQ37" s="337"/>
      <c r="AR37" s="320"/>
      <c r="AS37" s="320"/>
      <c r="AT37" s="320"/>
      <c r="AU37" s="321"/>
      <c r="AV37" s="337"/>
      <c r="AW37" s="320"/>
      <c r="AX37" s="320"/>
      <c r="AY37" s="321"/>
      <c r="AZ37" s="337"/>
      <c r="BA37" s="320"/>
      <c r="BB37" s="349"/>
      <c r="BC37" s="136">
        <f t="shared" si="15"/>
        <v>0</v>
      </c>
      <c r="BD37" s="24" t="str">
        <f t="shared" si="16"/>
        <v>C</v>
      </c>
      <c r="BE37" s="137">
        <f t="shared" si="17"/>
        <v>0</v>
      </c>
      <c r="BF37" s="506" t="str">
        <f t="shared" si="18"/>
        <v>C</v>
      </c>
      <c r="BG37" s="136">
        <f t="shared" si="19"/>
        <v>0</v>
      </c>
      <c r="BH37" s="274">
        <f t="shared" si="20"/>
        <v>0</v>
      </c>
      <c r="BI37" s="137">
        <f t="shared" si="21"/>
        <v>0</v>
      </c>
      <c r="BJ37" s="137">
        <f t="shared" si="22"/>
        <v>0</v>
      </c>
      <c r="BK37" s="138">
        <f t="shared" si="23"/>
        <v>0</v>
      </c>
      <c r="BL37" s="139">
        <f t="shared" si="1"/>
        <v>0</v>
      </c>
      <c r="BM37" s="140">
        <f t="shared" si="24"/>
        <v>11.740473738414011</v>
      </c>
      <c r="BN37" s="256"/>
      <c r="BO37" s="55">
        <f t="shared" si="25"/>
        <v>0</v>
      </c>
      <c r="BP37" s="132">
        <f t="shared" si="2"/>
        <v>0</v>
      </c>
      <c r="BQ37" s="141">
        <f t="shared" si="26"/>
        <v>0</v>
      </c>
      <c r="BR37" s="142" t="str">
        <f t="shared" si="27"/>
        <v>C</v>
      </c>
      <c r="BS37" s="143">
        <f t="shared" si="28"/>
        <v>0</v>
      </c>
      <c r="BT37" s="134" t="str">
        <f t="shared" si="29"/>
        <v>C</v>
      </c>
      <c r="BU37" s="141">
        <f t="shared" si="3"/>
        <v>0</v>
      </c>
      <c r="BV37" s="143">
        <f t="shared" si="4"/>
        <v>0</v>
      </c>
      <c r="BW37" s="143">
        <f t="shared" si="5"/>
        <v>0</v>
      </c>
      <c r="BX37" s="275">
        <f t="shared" si="6"/>
        <v>0</v>
      </c>
      <c r="BY37" s="144">
        <f t="shared" si="30"/>
        <v>0</v>
      </c>
      <c r="BZ37" s="100">
        <f t="shared" si="31"/>
        <v>0</v>
      </c>
      <c r="CA37" s="101">
        <f t="shared" si="32"/>
        <v>0</v>
      </c>
      <c r="CB37" s="102">
        <f t="shared" si="33"/>
        <v>0</v>
      </c>
      <c r="CC37" s="101">
        <f t="shared" si="34"/>
        <v>0</v>
      </c>
      <c r="CD37" s="102">
        <f t="shared" si="35"/>
        <v>0</v>
      </c>
      <c r="CE37" s="101">
        <f t="shared" si="36"/>
        <v>0</v>
      </c>
      <c r="CF37" s="102">
        <f t="shared" si="37"/>
        <v>0</v>
      </c>
      <c r="CG37" s="101">
        <f t="shared" si="38"/>
        <v>0</v>
      </c>
      <c r="CH37" s="102">
        <f t="shared" si="39"/>
        <v>0</v>
      </c>
      <c r="CI37" s="101">
        <f t="shared" si="40"/>
        <v>0</v>
      </c>
      <c r="CJ37" s="102">
        <f t="shared" si="41"/>
        <v>0</v>
      </c>
      <c r="CK37" s="101">
        <f t="shared" si="42"/>
        <v>0</v>
      </c>
      <c r="CL37" s="102">
        <f t="shared" si="43"/>
        <v>0</v>
      </c>
      <c r="CM37" s="101">
        <f t="shared" si="44"/>
        <v>0</v>
      </c>
      <c r="CN37" s="102">
        <f t="shared" si="45"/>
        <v>0</v>
      </c>
      <c r="CO37" s="101">
        <f t="shared" si="46"/>
        <v>0</v>
      </c>
      <c r="CP37" s="102">
        <f t="shared" si="47"/>
        <v>0</v>
      </c>
      <c r="CQ37" s="257">
        <f t="shared" si="48"/>
        <v>0</v>
      </c>
      <c r="CR37" s="100">
        <f t="shared" si="49"/>
        <v>0</v>
      </c>
      <c r="CS37" s="101">
        <f t="shared" si="50"/>
        <v>0</v>
      </c>
      <c r="CT37" s="102">
        <f t="shared" si="51"/>
        <v>0</v>
      </c>
      <c r="CU37" s="101">
        <f t="shared" si="52"/>
        <v>0</v>
      </c>
      <c r="CV37" s="102">
        <f t="shared" si="53"/>
        <v>0</v>
      </c>
      <c r="CW37" s="257">
        <f t="shared" si="54"/>
        <v>0</v>
      </c>
      <c r="CX37" s="102">
        <f t="shared" si="55"/>
        <v>0</v>
      </c>
      <c r="CY37" s="104">
        <f t="shared" si="56"/>
        <v>0</v>
      </c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148"/>
      <c r="DK37" s="479">
        <v>15</v>
      </c>
      <c r="DL37" s="478">
        <f t="shared" si="7"/>
        <v>0</v>
      </c>
      <c r="DM37" s="282">
        <f t="shared" si="8"/>
        <v>0</v>
      </c>
      <c r="DN37" s="106">
        <f t="shared" si="9"/>
        <v>0</v>
      </c>
      <c r="DO37" s="389">
        <f t="shared" si="10"/>
        <v>11.740473738414011</v>
      </c>
      <c r="DP37" s="166"/>
      <c r="ED37" s="130">
        <f t="shared" si="57"/>
        <v>0</v>
      </c>
      <c r="EE37" s="131">
        <f t="shared" si="57"/>
        <v>0</v>
      </c>
      <c r="EF37" s="110">
        <f t="shared" si="11"/>
        <v>0</v>
      </c>
      <c r="EG37" s="111" t="e">
        <f t="shared" si="12"/>
        <v>#DIV/0!</v>
      </c>
      <c r="EH37" s="112" t="e">
        <f t="shared" si="13"/>
        <v>#DIV/0!</v>
      </c>
    </row>
    <row r="38" spans="1:149" ht="13.2" customHeight="1" x14ac:dyDescent="0.2">
      <c r="A38" s="159"/>
      <c r="B38" s="160"/>
      <c r="C38" s="161"/>
      <c r="D38" s="500" t="str">
        <f t="shared" si="14"/>
        <v>C</v>
      </c>
      <c r="E38" s="316"/>
      <c r="F38" s="317"/>
      <c r="G38" s="318"/>
      <c r="H38" s="336"/>
      <c r="I38" s="318"/>
      <c r="J38" s="336"/>
      <c r="K38" s="317"/>
      <c r="L38" s="317"/>
      <c r="M38" s="317"/>
      <c r="N38" s="318"/>
      <c r="O38" s="336"/>
      <c r="P38" s="317"/>
      <c r="Q38" s="317"/>
      <c r="R38" s="317"/>
      <c r="S38" s="317"/>
      <c r="T38" s="318"/>
      <c r="U38" s="336"/>
      <c r="V38" s="317"/>
      <c r="W38" s="317"/>
      <c r="X38" s="318"/>
      <c r="Y38" s="336"/>
      <c r="Z38" s="317"/>
      <c r="AA38" s="317"/>
      <c r="AB38" s="318"/>
      <c r="AC38" s="336"/>
      <c r="AD38" s="317"/>
      <c r="AE38" s="317"/>
      <c r="AF38" s="317"/>
      <c r="AG38" s="317"/>
      <c r="AH38" s="318"/>
      <c r="AI38" s="336"/>
      <c r="AJ38" s="318"/>
      <c r="AK38" s="336"/>
      <c r="AL38" s="317"/>
      <c r="AM38" s="348"/>
      <c r="AN38" s="316"/>
      <c r="AO38" s="317"/>
      <c r="AP38" s="318"/>
      <c r="AQ38" s="336"/>
      <c r="AR38" s="317"/>
      <c r="AS38" s="317"/>
      <c r="AT38" s="317"/>
      <c r="AU38" s="318"/>
      <c r="AV38" s="336"/>
      <c r="AW38" s="317"/>
      <c r="AX38" s="317"/>
      <c r="AY38" s="318"/>
      <c r="AZ38" s="336"/>
      <c r="BA38" s="317"/>
      <c r="BB38" s="348"/>
      <c r="BC38" s="119">
        <f t="shared" si="15"/>
        <v>0</v>
      </c>
      <c r="BD38" s="508" t="str">
        <f t="shared" si="16"/>
        <v>C</v>
      </c>
      <c r="BE38" s="120">
        <f t="shared" si="17"/>
        <v>0</v>
      </c>
      <c r="BF38" s="505" t="str">
        <f t="shared" si="18"/>
        <v>C</v>
      </c>
      <c r="BG38" s="119">
        <f t="shared" si="19"/>
        <v>0</v>
      </c>
      <c r="BH38" s="272">
        <f t="shared" si="20"/>
        <v>0</v>
      </c>
      <c r="BI38" s="120">
        <f t="shared" si="21"/>
        <v>0</v>
      </c>
      <c r="BJ38" s="120">
        <f t="shared" si="22"/>
        <v>0</v>
      </c>
      <c r="BK38" s="121">
        <f t="shared" si="23"/>
        <v>0</v>
      </c>
      <c r="BL38" s="122">
        <f t="shared" si="1"/>
        <v>0</v>
      </c>
      <c r="BM38" s="123">
        <f t="shared" si="24"/>
        <v>11.740473738414011</v>
      </c>
      <c r="BN38" s="256"/>
      <c r="BO38" s="114">
        <f t="shared" si="25"/>
        <v>0</v>
      </c>
      <c r="BP38" s="115">
        <f t="shared" si="2"/>
        <v>0</v>
      </c>
      <c r="BQ38" s="124">
        <f t="shared" si="26"/>
        <v>0</v>
      </c>
      <c r="BR38" s="125" t="str">
        <f t="shared" si="27"/>
        <v>C</v>
      </c>
      <c r="BS38" s="126">
        <f t="shared" si="28"/>
        <v>0</v>
      </c>
      <c r="BT38" s="117" t="str">
        <f t="shared" si="29"/>
        <v>C</v>
      </c>
      <c r="BU38" s="124">
        <f t="shared" si="3"/>
        <v>0</v>
      </c>
      <c r="BV38" s="126">
        <f t="shared" si="4"/>
        <v>0</v>
      </c>
      <c r="BW38" s="126">
        <f t="shared" si="5"/>
        <v>0</v>
      </c>
      <c r="BX38" s="273">
        <f t="shared" si="6"/>
        <v>0</v>
      </c>
      <c r="BY38" s="127">
        <f t="shared" si="30"/>
        <v>0</v>
      </c>
      <c r="BZ38" s="292">
        <f t="shared" si="31"/>
        <v>0</v>
      </c>
      <c r="CA38" s="293">
        <f t="shared" si="32"/>
        <v>0</v>
      </c>
      <c r="CB38" s="294">
        <f t="shared" si="33"/>
        <v>0</v>
      </c>
      <c r="CC38" s="293">
        <f t="shared" si="34"/>
        <v>0</v>
      </c>
      <c r="CD38" s="294">
        <f t="shared" si="35"/>
        <v>0</v>
      </c>
      <c r="CE38" s="293">
        <f t="shared" si="36"/>
        <v>0</v>
      </c>
      <c r="CF38" s="294">
        <f t="shared" si="37"/>
        <v>0</v>
      </c>
      <c r="CG38" s="293">
        <f t="shared" si="38"/>
        <v>0</v>
      </c>
      <c r="CH38" s="294">
        <f t="shared" si="39"/>
        <v>0</v>
      </c>
      <c r="CI38" s="293">
        <f t="shared" si="40"/>
        <v>0</v>
      </c>
      <c r="CJ38" s="294">
        <f t="shared" si="41"/>
        <v>0</v>
      </c>
      <c r="CK38" s="293">
        <f t="shared" si="42"/>
        <v>0</v>
      </c>
      <c r="CL38" s="294">
        <f t="shared" si="43"/>
        <v>0</v>
      </c>
      <c r="CM38" s="293">
        <f t="shared" si="44"/>
        <v>0</v>
      </c>
      <c r="CN38" s="294">
        <f t="shared" si="45"/>
        <v>0</v>
      </c>
      <c r="CO38" s="293">
        <f t="shared" si="46"/>
        <v>0</v>
      </c>
      <c r="CP38" s="294">
        <f t="shared" si="47"/>
        <v>0</v>
      </c>
      <c r="CQ38" s="295">
        <f t="shared" si="48"/>
        <v>0</v>
      </c>
      <c r="CR38" s="292">
        <f t="shared" si="49"/>
        <v>0</v>
      </c>
      <c r="CS38" s="293">
        <f t="shared" si="50"/>
        <v>0</v>
      </c>
      <c r="CT38" s="294">
        <f t="shared" si="51"/>
        <v>0</v>
      </c>
      <c r="CU38" s="293">
        <f t="shared" si="52"/>
        <v>0</v>
      </c>
      <c r="CV38" s="294">
        <f t="shared" si="53"/>
        <v>0</v>
      </c>
      <c r="CW38" s="295">
        <f t="shared" si="54"/>
        <v>0</v>
      </c>
      <c r="CX38" s="294">
        <f t="shared" si="55"/>
        <v>0</v>
      </c>
      <c r="CY38" s="297">
        <f t="shared" si="56"/>
        <v>0</v>
      </c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148"/>
      <c r="DK38" s="479">
        <v>16</v>
      </c>
      <c r="DL38" s="478">
        <f t="shared" si="7"/>
        <v>0</v>
      </c>
      <c r="DM38" s="282">
        <f t="shared" si="8"/>
        <v>0</v>
      </c>
      <c r="DN38" s="106">
        <f t="shared" si="9"/>
        <v>0</v>
      </c>
      <c r="DO38" s="389">
        <f t="shared" si="10"/>
        <v>11.740473738414011</v>
      </c>
      <c r="DP38" s="166"/>
      <c r="ED38" s="130">
        <f t="shared" si="57"/>
        <v>0</v>
      </c>
      <c r="EE38" s="131">
        <f t="shared" si="57"/>
        <v>0</v>
      </c>
      <c r="EF38" s="110">
        <f t="shared" si="11"/>
        <v>0</v>
      </c>
      <c r="EG38" s="111" t="e">
        <f t="shared" si="12"/>
        <v>#DIV/0!</v>
      </c>
      <c r="EH38" s="112" t="e">
        <f t="shared" si="13"/>
        <v>#DIV/0!</v>
      </c>
    </row>
    <row r="39" spans="1:149" ht="13.2" customHeight="1" x14ac:dyDescent="0.2">
      <c r="A39" s="69"/>
      <c r="B39" s="163"/>
      <c r="C39" s="164"/>
      <c r="D39" s="21" t="str">
        <f t="shared" si="14"/>
        <v>C</v>
      </c>
      <c r="E39" s="319"/>
      <c r="F39" s="320"/>
      <c r="G39" s="321"/>
      <c r="H39" s="337"/>
      <c r="I39" s="321"/>
      <c r="J39" s="337"/>
      <c r="K39" s="320"/>
      <c r="L39" s="320"/>
      <c r="M39" s="320"/>
      <c r="N39" s="321"/>
      <c r="O39" s="337"/>
      <c r="P39" s="320"/>
      <c r="Q39" s="320"/>
      <c r="R39" s="320"/>
      <c r="S39" s="320"/>
      <c r="T39" s="321"/>
      <c r="U39" s="337"/>
      <c r="V39" s="320"/>
      <c r="W39" s="320"/>
      <c r="X39" s="321"/>
      <c r="Y39" s="337"/>
      <c r="Z39" s="320"/>
      <c r="AA39" s="320"/>
      <c r="AB39" s="321"/>
      <c r="AC39" s="337"/>
      <c r="AD39" s="320"/>
      <c r="AE39" s="320"/>
      <c r="AF39" s="320"/>
      <c r="AG39" s="320"/>
      <c r="AH39" s="321"/>
      <c r="AI39" s="337"/>
      <c r="AJ39" s="321"/>
      <c r="AK39" s="337"/>
      <c r="AL39" s="320"/>
      <c r="AM39" s="349"/>
      <c r="AN39" s="319"/>
      <c r="AO39" s="320"/>
      <c r="AP39" s="321"/>
      <c r="AQ39" s="337"/>
      <c r="AR39" s="320"/>
      <c r="AS39" s="320"/>
      <c r="AT39" s="320"/>
      <c r="AU39" s="321"/>
      <c r="AV39" s="337"/>
      <c r="AW39" s="320"/>
      <c r="AX39" s="320"/>
      <c r="AY39" s="321"/>
      <c r="AZ39" s="337"/>
      <c r="BA39" s="320"/>
      <c r="BB39" s="349"/>
      <c r="BC39" s="136">
        <f t="shared" si="15"/>
        <v>0</v>
      </c>
      <c r="BD39" s="24" t="str">
        <f t="shared" si="16"/>
        <v>C</v>
      </c>
      <c r="BE39" s="137">
        <f t="shared" si="17"/>
        <v>0</v>
      </c>
      <c r="BF39" s="506" t="str">
        <f t="shared" si="18"/>
        <v>C</v>
      </c>
      <c r="BG39" s="136">
        <f t="shared" si="19"/>
        <v>0</v>
      </c>
      <c r="BH39" s="274">
        <f t="shared" si="20"/>
        <v>0</v>
      </c>
      <c r="BI39" s="137">
        <f t="shared" si="21"/>
        <v>0</v>
      </c>
      <c r="BJ39" s="137">
        <f t="shared" si="22"/>
        <v>0</v>
      </c>
      <c r="BK39" s="138">
        <f t="shared" si="23"/>
        <v>0</v>
      </c>
      <c r="BL39" s="139">
        <f t="shared" si="1"/>
        <v>0</v>
      </c>
      <c r="BM39" s="140">
        <f t="shared" si="24"/>
        <v>11.740473738414011</v>
      </c>
      <c r="BN39" s="256"/>
      <c r="BO39" s="55">
        <f t="shared" si="25"/>
        <v>0</v>
      </c>
      <c r="BP39" s="132">
        <f t="shared" si="2"/>
        <v>0</v>
      </c>
      <c r="BQ39" s="141">
        <f t="shared" si="26"/>
        <v>0</v>
      </c>
      <c r="BR39" s="142" t="str">
        <f t="shared" si="27"/>
        <v>C</v>
      </c>
      <c r="BS39" s="143">
        <f t="shared" si="28"/>
        <v>0</v>
      </c>
      <c r="BT39" s="134" t="str">
        <f t="shared" si="29"/>
        <v>C</v>
      </c>
      <c r="BU39" s="141">
        <f t="shared" si="3"/>
        <v>0</v>
      </c>
      <c r="BV39" s="143">
        <f t="shared" si="4"/>
        <v>0</v>
      </c>
      <c r="BW39" s="143">
        <f t="shared" si="5"/>
        <v>0</v>
      </c>
      <c r="BX39" s="275">
        <f t="shared" si="6"/>
        <v>0</v>
      </c>
      <c r="BY39" s="144">
        <f t="shared" si="30"/>
        <v>0</v>
      </c>
      <c r="BZ39" s="100">
        <f t="shared" si="31"/>
        <v>0</v>
      </c>
      <c r="CA39" s="101">
        <f t="shared" si="32"/>
        <v>0</v>
      </c>
      <c r="CB39" s="102">
        <f t="shared" si="33"/>
        <v>0</v>
      </c>
      <c r="CC39" s="101">
        <f t="shared" si="34"/>
        <v>0</v>
      </c>
      <c r="CD39" s="102">
        <f t="shared" si="35"/>
        <v>0</v>
      </c>
      <c r="CE39" s="101">
        <f t="shared" si="36"/>
        <v>0</v>
      </c>
      <c r="CF39" s="102">
        <f t="shared" si="37"/>
        <v>0</v>
      </c>
      <c r="CG39" s="101">
        <f t="shared" si="38"/>
        <v>0</v>
      </c>
      <c r="CH39" s="102">
        <f t="shared" si="39"/>
        <v>0</v>
      </c>
      <c r="CI39" s="101">
        <f t="shared" si="40"/>
        <v>0</v>
      </c>
      <c r="CJ39" s="102">
        <f t="shared" si="41"/>
        <v>0</v>
      </c>
      <c r="CK39" s="101">
        <f t="shared" si="42"/>
        <v>0</v>
      </c>
      <c r="CL39" s="102">
        <f t="shared" si="43"/>
        <v>0</v>
      </c>
      <c r="CM39" s="101">
        <f t="shared" si="44"/>
        <v>0</v>
      </c>
      <c r="CN39" s="102">
        <f t="shared" si="45"/>
        <v>0</v>
      </c>
      <c r="CO39" s="101">
        <f t="shared" si="46"/>
        <v>0</v>
      </c>
      <c r="CP39" s="102">
        <f t="shared" si="47"/>
        <v>0</v>
      </c>
      <c r="CQ39" s="257">
        <f t="shared" si="48"/>
        <v>0</v>
      </c>
      <c r="CR39" s="100">
        <f t="shared" si="49"/>
        <v>0</v>
      </c>
      <c r="CS39" s="101">
        <f t="shared" si="50"/>
        <v>0</v>
      </c>
      <c r="CT39" s="102">
        <f t="shared" si="51"/>
        <v>0</v>
      </c>
      <c r="CU39" s="101">
        <f t="shared" si="52"/>
        <v>0</v>
      </c>
      <c r="CV39" s="102">
        <f t="shared" si="53"/>
        <v>0</v>
      </c>
      <c r="CW39" s="257">
        <f t="shared" si="54"/>
        <v>0</v>
      </c>
      <c r="CX39" s="102">
        <f t="shared" si="55"/>
        <v>0</v>
      </c>
      <c r="CY39" s="104">
        <f t="shared" si="56"/>
        <v>0</v>
      </c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148"/>
      <c r="DK39" s="479">
        <v>17</v>
      </c>
      <c r="DL39" s="478">
        <f t="shared" si="7"/>
        <v>0</v>
      </c>
      <c r="DM39" s="282">
        <f t="shared" si="8"/>
        <v>0</v>
      </c>
      <c r="DN39" s="106">
        <f t="shared" si="9"/>
        <v>0</v>
      </c>
      <c r="DO39" s="389">
        <f t="shared" si="10"/>
        <v>11.740473738414011</v>
      </c>
      <c r="DP39" s="166"/>
      <c r="ED39" s="130">
        <f t="shared" si="57"/>
        <v>0</v>
      </c>
      <c r="EE39" s="131">
        <f t="shared" si="57"/>
        <v>0</v>
      </c>
      <c r="EF39" s="110">
        <f t="shared" si="11"/>
        <v>0</v>
      </c>
      <c r="EG39" s="111" t="e">
        <f t="shared" si="12"/>
        <v>#DIV/0!</v>
      </c>
      <c r="EH39" s="112" t="e">
        <f t="shared" si="13"/>
        <v>#DIV/0!</v>
      </c>
    </row>
    <row r="40" spans="1:149" ht="13.2" customHeight="1" x14ac:dyDescent="0.2">
      <c r="A40" s="159"/>
      <c r="B40" s="160"/>
      <c r="C40" s="161"/>
      <c r="D40" s="500" t="str">
        <f t="shared" si="14"/>
        <v>C</v>
      </c>
      <c r="E40" s="316"/>
      <c r="F40" s="317"/>
      <c r="G40" s="318"/>
      <c r="H40" s="336"/>
      <c r="I40" s="318"/>
      <c r="J40" s="336"/>
      <c r="K40" s="317"/>
      <c r="L40" s="317"/>
      <c r="M40" s="317"/>
      <c r="N40" s="318"/>
      <c r="O40" s="336"/>
      <c r="P40" s="317"/>
      <c r="Q40" s="317"/>
      <c r="R40" s="317"/>
      <c r="S40" s="317"/>
      <c r="T40" s="318"/>
      <c r="U40" s="336"/>
      <c r="V40" s="317"/>
      <c r="W40" s="317"/>
      <c r="X40" s="318"/>
      <c r="Y40" s="336"/>
      <c r="Z40" s="317"/>
      <c r="AA40" s="317"/>
      <c r="AB40" s="318"/>
      <c r="AC40" s="336"/>
      <c r="AD40" s="317"/>
      <c r="AE40" s="317"/>
      <c r="AF40" s="317"/>
      <c r="AG40" s="317"/>
      <c r="AH40" s="318"/>
      <c r="AI40" s="336"/>
      <c r="AJ40" s="318"/>
      <c r="AK40" s="336"/>
      <c r="AL40" s="317"/>
      <c r="AM40" s="348"/>
      <c r="AN40" s="316"/>
      <c r="AO40" s="317"/>
      <c r="AP40" s="318"/>
      <c r="AQ40" s="336"/>
      <c r="AR40" s="317"/>
      <c r="AS40" s="317"/>
      <c r="AT40" s="317"/>
      <c r="AU40" s="318"/>
      <c r="AV40" s="336"/>
      <c r="AW40" s="317"/>
      <c r="AX40" s="317"/>
      <c r="AY40" s="318"/>
      <c r="AZ40" s="336"/>
      <c r="BA40" s="317"/>
      <c r="BB40" s="348"/>
      <c r="BC40" s="119">
        <f t="shared" si="15"/>
        <v>0</v>
      </c>
      <c r="BD40" s="508" t="str">
        <f t="shared" si="16"/>
        <v>C</v>
      </c>
      <c r="BE40" s="120">
        <f t="shared" si="17"/>
        <v>0</v>
      </c>
      <c r="BF40" s="505" t="str">
        <f t="shared" si="18"/>
        <v>C</v>
      </c>
      <c r="BG40" s="119">
        <f t="shared" si="19"/>
        <v>0</v>
      </c>
      <c r="BH40" s="272">
        <f t="shared" si="20"/>
        <v>0</v>
      </c>
      <c r="BI40" s="120">
        <f t="shared" si="21"/>
        <v>0</v>
      </c>
      <c r="BJ40" s="120">
        <f t="shared" si="22"/>
        <v>0</v>
      </c>
      <c r="BK40" s="121">
        <f t="shared" si="23"/>
        <v>0</v>
      </c>
      <c r="BL40" s="122">
        <f t="shared" si="1"/>
        <v>0</v>
      </c>
      <c r="BM40" s="123">
        <f t="shared" si="24"/>
        <v>11.740473738414011</v>
      </c>
      <c r="BN40" s="256"/>
      <c r="BO40" s="114">
        <f t="shared" si="25"/>
        <v>0</v>
      </c>
      <c r="BP40" s="115">
        <f t="shared" si="2"/>
        <v>0</v>
      </c>
      <c r="BQ40" s="124">
        <f t="shared" si="26"/>
        <v>0</v>
      </c>
      <c r="BR40" s="125" t="str">
        <f t="shared" si="27"/>
        <v>C</v>
      </c>
      <c r="BS40" s="126">
        <f t="shared" si="28"/>
        <v>0</v>
      </c>
      <c r="BT40" s="117" t="str">
        <f t="shared" si="29"/>
        <v>C</v>
      </c>
      <c r="BU40" s="124">
        <f t="shared" si="3"/>
        <v>0</v>
      </c>
      <c r="BV40" s="126">
        <f t="shared" si="4"/>
        <v>0</v>
      </c>
      <c r="BW40" s="126">
        <f t="shared" si="5"/>
        <v>0</v>
      </c>
      <c r="BX40" s="273">
        <f t="shared" si="6"/>
        <v>0</v>
      </c>
      <c r="BY40" s="127">
        <f t="shared" si="30"/>
        <v>0</v>
      </c>
      <c r="BZ40" s="292">
        <f t="shared" si="31"/>
        <v>0</v>
      </c>
      <c r="CA40" s="293">
        <f t="shared" si="32"/>
        <v>0</v>
      </c>
      <c r="CB40" s="294">
        <f t="shared" si="33"/>
        <v>0</v>
      </c>
      <c r="CC40" s="293">
        <f t="shared" si="34"/>
        <v>0</v>
      </c>
      <c r="CD40" s="294">
        <f t="shared" si="35"/>
        <v>0</v>
      </c>
      <c r="CE40" s="293">
        <f t="shared" si="36"/>
        <v>0</v>
      </c>
      <c r="CF40" s="294">
        <f t="shared" si="37"/>
        <v>0</v>
      </c>
      <c r="CG40" s="293">
        <f t="shared" si="38"/>
        <v>0</v>
      </c>
      <c r="CH40" s="294">
        <f t="shared" si="39"/>
        <v>0</v>
      </c>
      <c r="CI40" s="293">
        <f t="shared" si="40"/>
        <v>0</v>
      </c>
      <c r="CJ40" s="294">
        <f t="shared" si="41"/>
        <v>0</v>
      </c>
      <c r="CK40" s="293">
        <f t="shared" si="42"/>
        <v>0</v>
      </c>
      <c r="CL40" s="294">
        <f t="shared" si="43"/>
        <v>0</v>
      </c>
      <c r="CM40" s="293">
        <f t="shared" si="44"/>
        <v>0</v>
      </c>
      <c r="CN40" s="294">
        <f t="shared" si="45"/>
        <v>0</v>
      </c>
      <c r="CO40" s="293">
        <f t="shared" si="46"/>
        <v>0</v>
      </c>
      <c r="CP40" s="294">
        <f t="shared" si="47"/>
        <v>0</v>
      </c>
      <c r="CQ40" s="295">
        <f t="shared" si="48"/>
        <v>0</v>
      </c>
      <c r="CR40" s="292">
        <f t="shared" si="49"/>
        <v>0</v>
      </c>
      <c r="CS40" s="293">
        <f t="shared" si="50"/>
        <v>0</v>
      </c>
      <c r="CT40" s="294">
        <f t="shared" si="51"/>
        <v>0</v>
      </c>
      <c r="CU40" s="293">
        <f t="shared" si="52"/>
        <v>0</v>
      </c>
      <c r="CV40" s="294">
        <f t="shared" si="53"/>
        <v>0</v>
      </c>
      <c r="CW40" s="295">
        <f t="shared" si="54"/>
        <v>0</v>
      </c>
      <c r="CX40" s="294">
        <f t="shared" si="55"/>
        <v>0</v>
      </c>
      <c r="CY40" s="297">
        <f t="shared" si="56"/>
        <v>0</v>
      </c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148"/>
      <c r="DK40" s="479">
        <v>18</v>
      </c>
      <c r="DL40" s="478">
        <f t="shared" si="7"/>
        <v>0</v>
      </c>
      <c r="DM40" s="282">
        <f t="shared" si="8"/>
        <v>0</v>
      </c>
      <c r="DN40" s="106">
        <f t="shared" si="9"/>
        <v>0</v>
      </c>
      <c r="DO40" s="389">
        <f t="shared" si="10"/>
        <v>11.740473738414011</v>
      </c>
      <c r="DP40" s="166"/>
      <c r="ED40" s="130">
        <f t="shared" si="57"/>
        <v>0</v>
      </c>
      <c r="EE40" s="131">
        <f t="shared" si="57"/>
        <v>0</v>
      </c>
      <c r="EF40" s="110">
        <f t="shared" si="11"/>
        <v>0</v>
      </c>
      <c r="EG40" s="111" t="e">
        <f t="shared" si="12"/>
        <v>#DIV/0!</v>
      </c>
      <c r="EH40" s="112" t="e">
        <f t="shared" si="13"/>
        <v>#DIV/0!</v>
      </c>
      <c r="EJ40" s="590" t="s">
        <v>144</v>
      </c>
      <c r="EK40" s="590"/>
      <c r="EL40" s="590"/>
      <c r="EM40" s="590"/>
      <c r="EN40" s="590"/>
      <c r="EO40" s="590"/>
      <c r="EP40" s="590"/>
      <c r="EQ40" s="590"/>
      <c r="ER40" s="168"/>
      <c r="ES40" s="168"/>
    </row>
    <row r="41" spans="1:149" ht="13.2" customHeight="1" x14ac:dyDescent="0.2">
      <c r="A41" s="69"/>
      <c r="B41" s="163"/>
      <c r="C41" s="164"/>
      <c r="D41" s="21" t="str">
        <f t="shared" si="14"/>
        <v>C</v>
      </c>
      <c r="E41" s="319"/>
      <c r="F41" s="320"/>
      <c r="G41" s="321"/>
      <c r="H41" s="337"/>
      <c r="I41" s="321"/>
      <c r="J41" s="337"/>
      <c r="K41" s="320"/>
      <c r="L41" s="320"/>
      <c r="M41" s="320"/>
      <c r="N41" s="321"/>
      <c r="O41" s="337"/>
      <c r="P41" s="320"/>
      <c r="Q41" s="320"/>
      <c r="R41" s="320"/>
      <c r="S41" s="320"/>
      <c r="T41" s="321"/>
      <c r="U41" s="337"/>
      <c r="V41" s="320"/>
      <c r="W41" s="320"/>
      <c r="X41" s="321"/>
      <c r="Y41" s="337"/>
      <c r="Z41" s="320"/>
      <c r="AA41" s="320"/>
      <c r="AB41" s="321"/>
      <c r="AC41" s="337"/>
      <c r="AD41" s="320"/>
      <c r="AE41" s="320"/>
      <c r="AF41" s="320"/>
      <c r="AG41" s="320"/>
      <c r="AH41" s="321"/>
      <c r="AI41" s="337"/>
      <c r="AJ41" s="321"/>
      <c r="AK41" s="337"/>
      <c r="AL41" s="320"/>
      <c r="AM41" s="349"/>
      <c r="AN41" s="319"/>
      <c r="AO41" s="320"/>
      <c r="AP41" s="321"/>
      <c r="AQ41" s="337"/>
      <c r="AR41" s="320"/>
      <c r="AS41" s="320"/>
      <c r="AT41" s="320"/>
      <c r="AU41" s="321"/>
      <c r="AV41" s="337"/>
      <c r="AW41" s="320"/>
      <c r="AX41" s="320"/>
      <c r="AY41" s="321"/>
      <c r="AZ41" s="337"/>
      <c r="BA41" s="320"/>
      <c r="BB41" s="349"/>
      <c r="BC41" s="136">
        <f t="shared" si="15"/>
        <v>0</v>
      </c>
      <c r="BD41" s="24" t="str">
        <f t="shared" si="16"/>
        <v>C</v>
      </c>
      <c r="BE41" s="137">
        <f t="shared" si="17"/>
        <v>0</v>
      </c>
      <c r="BF41" s="506" t="str">
        <f t="shared" si="18"/>
        <v>C</v>
      </c>
      <c r="BG41" s="136">
        <f t="shared" si="19"/>
        <v>0</v>
      </c>
      <c r="BH41" s="274">
        <f t="shared" si="20"/>
        <v>0</v>
      </c>
      <c r="BI41" s="137">
        <f t="shared" si="21"/>
        <v>0</v>
      </c>
      <c r="BJ41" s="137">
        <f t="shared" si="22"/>
        <v>0</v>
      </c>
      <c r="BK41" s="138">
        <f t="shared" si="23"/>
        <v>0</v>
      </c>
      <c r="BL41" s="139">
        <f t="shared" si="1"/>
        <v>0</v>
      </c>
      <c r="BM41" s="140">
        <f t="shared" si="24"/>
        <v>11.740473738414011</v>
      </c>
      <c r="BN41" s="256"/>
      <c r="BO41" s="55">
        <f t="shared" si="25"/>
        <v>0</v>
      </c>
      <c r="BP41" s="132">
        <f t="shared" si="2"/>
        <v>0</v>
      </c>
      <c r="BQ41" s="141">
        <f t="shared" si="26"/>
        <v>0</v>
      </c>
      <c r="BR41" s="142" t="str">
        <f t="shared" si="27"/>
        <v>C</v>
      </c>
      <c r="BS41" s="143">
        <f t="shared" si="28"/>
        <v>0</v>
      </c>
      <c r="BT41" s="134" t="str">
        <f t="shared" si="29"/>
        <v>C</v>
      </c>
      <c r="BU41" s="141">
        <f t="shared" si="3"/>
        <v>0</v>
      </c>
      <c r="BV41" s="143">
        <f t="shared" si="4"/>
        <v>0</v>
      </c>
      <c r="BW41" s="143">
        <f t="shared" si="5"/>
        <v>0</v>
      </c>
      <c r="BX41" s="275">
        <f t="shared" si="6"/>
        <v>0</v>
      </c>
      <c r="BY41" s="144">
        <f t="shared" si="30"/>
        <v>0</v>
      </c>
      <c r="BZ41" s="100">
        <f t="shared" si="31"/>
        <v>0</v>
      </c>
      <c r="CA41" s="101">
        <f t="shared" si="32"/>
        <v>0</v>
      </c>
      <c r="CB41" s="102">
        <f t="shared" si="33"/>
        <v>0</v>
      </c>
      <c r="CC41" s="101">
        <f t="shared" si="34"/>
        <v>0</v>
      </c>
      <c r="CD41" s="102">
        <f t="shared" si="35"/>
        <v>0</v>
      </c>
      <c r="CE41" s="101">
        <f t="shared" si="36"/>
        <v>0</v>
      </c>
      <c r="CF41" s="102">
        <f t="shared" si="37"/>
        <v>0</v>
      </c>
      <c r="CG41" s="101">
        <f t="shared" si="38"/>
        <v>0</v>
      </c>
      <c r="CH41" s="102">
        <f t="shared" si="39"/>
        <v>0</v>
      </c>
      <c r="CI41" s="101">
        <f t="shared" si="40"/>
        <v>0</v>
      </c>
      <c r="CJ41" s="102">
        <f t="shared" si="41"/>
        <v>0</v>
      </c>
      <c r="CK41" s="101">
        <f t="shared" si="42"/>
        <v>0</v>
      </c>
      <c r="CL41" s="102">
        <f t="shared" si="43"/>
        <v>0</v>
      </c>
      <c r="CM41" s="101">
        <f t="shared" si="44"/>
        <v>0</v>
      </c>
      <c r="CN41" s="102">
        <f t="shared" si="45"/>
        <v>0</v>
      </c>
      <c r="CO41" s="101">
        <f t="shared" si="46"/>
        <v>0</v>
      </c>
      <c r="CP41" s="102">
        <f t="shared" si="47"/>
        <v>0</v>
      </c>
      <c r="CQ41" s="257">
        <f t="shared" si="48"/>
        <v>0</v>
      </c>
      <c r="CR41" s="100">
        <f t="shared" si="49"/>
        <v>0</v>
      </c>
      <c r="CS41" s="101">
        <f t="shared" si="50"/>
        <v>0</v>
      </c>
      <c r="CT41" s="102">
        <f t="shared" si="51"/>
        <v>0</v>
      </c>
      <c r="CU41" s="101">
        <f t="shared" si="52"/>
        <v>0</v>
      </c>
      <c r="CV41" s="102">
        <f t="shared" si="53"/>
        <v>0</v>
      </c>
      <c r="CW41" s="257">
        <f t="shared" si="54"/>
        <v>0</v>
      </c>
      <c r="CX41" s="102">
        <f t="shared" si="55"/>
        <v>0</v>
      </c>
      <c r="CY41" s="104">
        <f t="shared" si="56"/>
        <v>0</v>
      </c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148"/>
      <c r="DK41" s="479">
        <v>19</v>
      </c>
      <c r="DL41" s="478">
        <f t="shared" si="7"/>
        <v>0</v>
      </c>
      <c r="DM41" s="282">
        <f t="shared" si="8"/>
        <v>0</v>
      </c>
      <c r="DN41" s="106">
        <f t="shared" si="9"/>
        <v>0</v>
      </c>
      <c r="DO41" s="389">
        <f t="shared" si="10"/>
        <v>11.740473738414011</v>
      </c>
      <c r="DP41" s="166"/>
      <c r="ED41" s="130">
        <f t="shared" si="57"/>
        <v>0</v>
      </c>
      <c r="EE41" s="131">
        <f t="shared" si="57"/>
        <v>0</v>
      </c>
      <c r="EF41" s="110">
        <f t="shared" si="11"/>
        <v>0</v>
      </c>
      <c r="EG41" s="111" t="e">
        <f t="shared" si="12"/>
        <v>#DIV/0!</v>
      </c>
      <c r="EH41" s="112" t="e">
        <f t="shared" si="13"/>
        <v>#DIV/0!</v>
      </c>
      <c r="EJ41" s="590"/>
      <c r="EK41" s="590"/>
      <c r="EL41" s="590"/>
      <c r="EM41" s="590"/>
      <c r="EN41" s="590"/>
      <c r="EO41" s="590"/>
      <c r="EP41" s="590"/>
      <c r="EQ41" s="590"/>
      <c r="ER41" s="168"/>
      <c r="ES41" s="168"/>
    </row>
    <row r="42" spans="1:149" ht="13.2" customHeight="1" x14ac:dyDescent="0.2">
      <c r="A42" s="159"/>
      <c r="B42" s="160"/>
      <c r="C42" s="161"/>
      <c r="D42" s="500" t="str">
        <f t="shared" si="14"/>
        <v>C</v>
      </c>
      <c r="E42" s="316"/>
      <c r="F42" s="317"/>
      <c r="G42" s="318"/>
      <c r="H42" s="336"/>
      <c r="I42" s="318"/>
      <c r="J42" s="336"/>
      <c r="K42" s="317"/>
      <c r="L42" s="317"/>
      <c r="M42" s="317"/>
      <c r="N42" s="318"/>
      <c r="O42" s="336"/>
      <c r="P42" s="317"/>
      <c r="Q42" s="317"/>
      <c r="R42" s="317"/>
      <c r="S42" s="317"/>
      <c r="T42" s="318"/>
      <c r="U42" s="336"/>
      <c r="V42" s="317"/>
      <c r="W42" s="317"/>
      <c r="X42" s="318"/>
      <c r="Y42" s="336"/>
      <c r="Z42" s="317"/>
      <c r="AA42" s="317"/>
      <c r="AB42" s="318"/>
      <c r="AC42" s="336"/>
      <c r="AD42" s="317"/>
      <c r="AE42" s="317"/>
      <c r="AF42" s="317"/>
      <c r="AG42" s="317"/>
      <c r="AH42" s="318"/>
      <c r="AI42" s="336"/>
      <c r="AJ42" s="318"/>
      <c r="AK42" s="336"/>
      <c r="AL42" s="317"/>
      <c r="AM42" s="348"/>
      <c r="AN42" s="316"/>
      <c r="AO42" s="317"/>
      <c r="AP42" s="318"/>
      <c r="AQ42" s="336"/>
      <c r="AR42" s="317"/>
      <c r="AS42" s="317"/>
      <c r="AT42" s="317"/>
      <c r="AU42" s="318"/>
      <c r="AV42" s="336"/>
      <c r="AW42" s="317"/>
      <c r="AX42" s="317"/>
      <c r="AY42" s="318"/>
      <c r="AZ42" s="336"/>
      <c r="BA42" s="317"/>
      <c r="BB42" s="348"/>
      <c r="BC42" s="119">
        <f t="shared" si="15"/>
        <v>0</v>
      </c>
      <c r="BD42" s="508" t="str">
        <f t="shared" si="16"/>
        <v>C</v>
      </c>
      <c r="BE42" s="120">
        <f t="shared" si="17"/>
        <v>0</v>
      </c>
      <c r="BF42" s="505" t="str">
        <f t="shared" si="18"/>
        <v>C</v>
      </c>
      <c r="BG42" s="119">
        <f t="shared" si="19"/>
        <v>0</v>
      </c>
      <c r="BH42" s="272">
        <f t="shared" si="20"/>
        <v>0</v>
      </c>
      <c r="BI42" s="120">
        <f t="shared" si="21"/>
        <v>0</v>
      </c>
      <c r="BJ42" s="120">
        <f t="shared" si="22"/>
        <v>0</v>
      </c>
      <c r="BK42" s="121">
        <f t="shared" si="23"/>
        <v>0</v>
      </c>
      <c r="BL42" s="122">
        <f t="shared" si="1"/>
        <v>0</v>
      </c>
      <c r="BM42" s="123">
        <f t="shared" si="24"/>
        <v>11.740473738414011</v>
      </c>
      <c r="BN42" s="256"/>
      <c r="BO42" s="114">
        <f t="shared" si="25"/>
        <v>0</v>
      </c>
      <c r="BP42" s="115">
        <f t="shared" si="2"/>
        <v>0</v>
      </c>
      <c r="BQ42" s="124">
        <f t="shared" si="26"/>
        <v>0</v>
      </c>
      <c r="BR42" s="125" t="str">
        <f t="shared" si="27"/>
        <v>C</v>
      </c>
      <c r="BS42" s="126">
        <f t="shared" si="28"/>
        <v>0</v>
      </c>
      <c r="BT42" s="117" t="str">
        <f t="shared" si="29"/>
        <v>C</v>
      </c>
      <c r="BU42" s="124">
        <f t="shared" si="3"/>
        <v>0</v>
      </c>
      <c r="BV42" s="126">
        <f t="shared" si="4"/>
        <v>0</v>
      </c>
      <c r="BW42" s="126">
        <f t="shared" si="5"/>
        <v>0</v>
      </c>
      <c r="BX42" s="273">
        <f t="shared" si="6"/>
        <v>0</v>
      </c>
      <c r="BY42" s="127">
        <f t="shared" si="30"/>
        <v>0</v>
      </c>
      <c r="BZ42" s="292">
        <f t="shared" si="31"/>
        <v>0</v>
      </c>
      <c r="CA42" s="293">
        <f t="shared" si="32"/>
        <v>0</v>
      </c>
      <c r="CB42" s="294">
        <f t="shared" si="33"/>
        <v>0</v>
      </c>
      <c r="CC42" s="293">
        <f t="shared" si="34"/>
        <v>0</v>
      </c>
      <c r="CD42" s="294">
        <f t="shared" si="35"/>
        <v>0</v>
      </c>
      <c r="CE42" s="293">
        <f t="shared" si="36"/>
        <v>0</v>
      </c>
      <c r="CF42" s="294">
        <f t="shared" si="37"/>
        <v>0</v>
      </c>
      <c r="CG42" s="293">
        <f t="shared" si="38"/>
        <v>0</v>
      </c>
      <c r="CH42" s="294">
        <f t="shared" si="39"/>
        <v>0</v>
      </c>
      <c r="CI42" s="293">
        <f t="shared" si="40"/>
        <v>0</v>
      </c>
      <c r="CJ42" s="294">
        <f t="shared" si="41"/>
        <v>0</v>
      </c>
      <c r="CK42" s="293">
        <f t="shared" si="42"/>
        <v>0</v>
      </c>
      <c r="CL42" s="294">
        <f t="shared" si="43"/>
        <v>0</v>
      </c>
      <c r="CM42" s="293">
        <f t="shared" si="44"/>
        <v>0</v>
      </c>
      <c r="CN42" s="294">
        <f t="shared" si="45"/>
        <v>0</v>
      </c>
      <c r="CO42" s="293">
        <f t="shared" si="46"/>
        <v>0</v>
      </c>
      <c r="CP42" s="294">
        <f t="shared" si="47"/>
        <v>0</v>
      </c>
      <c r="CQ42" s="295">
        <f t="shared" si="48"/>
        <v>0</v>
      </c>
      <c r="CR42" s="292">
        <f t="shared" si="49"/>
        <v>0</v>
      </c>
      <c r="CS42" s="293">
        <f t="shared" si="50"/>
        <v>0</v>
      </c>
      <c r="CT42" s="294">
        <f t="shared" si="51"/>
        <v>0</v>
      </c>
      <c r="CU42" s="293">
        <f t="shared" si="52"/>
        <v>0</v>
      </c>
      <c r="CV42" s="294">
        <f t="shared" si="53"/>
        <v>0</v>
      </c>
      <c r="CW42" s="295">
        <f t="shared" si="54"/>
        <v>0</v>
      </c>
      <c r="CX42" s="294">
        <f t="shared" si="55"/>
        <v>0</v>
      </c>
      <c r="CY42" s="297">
        <f t="shared" si="56"/>
        <v>0</v>
      </c>
      <c r="CZ42" s="259"/>
      <c r="DA42" s="259"/>
      <c r="DB42" s="259"/>
      <c r="DC42" s="259"/>
      <c r="DD42" s="259"/>
      <c r="DE42" s="259"/>
      <c r="DF42" s="259"/>
      <c r="DG42" s="259"/>
      <c r="DH42" s="259"/>
      <c r="DI42" s="259"/>
      <c r="DJ42" s="148"/>
      <c r="DK42" s="479">
        <v>20</v>
      </c>
      <c r="DL42" s="478">
        <f t="shared" si="7"/>
        <v>0</v>
      </c>
      <c r="DM42" s="282">
        <f t="shared" si="8"/>
        <v>0</v>
      </c>
      <c r="DN42" s="106">
        <f t="shared" si="9"/>
        <v>0</v>
      </c>
      <c r="DO42" s="389">
        <f t="shared" si="10"/>
        <v>11.740473738414011</v>
      </c>
      <c r="DP42" s="166"/>
      <c r="ED42" s="130">
        <f t="shared" si="57"/>
        <v>0</v>
      </c>
      <c r="EE42" s="131">
        <f t="shared" si="57"/>
        <v>0</v>
      </c>
      <c r="EF42" s="110">
        <f t="shared" si="11"/>
        <v>0</v>
      </c>
      <c r="EG42" s="111" t="e">
        <f t="shared" si="12"/>
        <v>#DIV/0!</v>
      </c>
      <c r="EH42" s="112" t="e">
        <f t="shared" si="13"/>
        <v>#DIV/0!</v>
      </c>
      <c r="EJ42" s="590"/>
      <c r="EK42" s="590"/>
      <c r="EL42" s="590"/>
      <c r="EM42" s="590"/>
      <c r="EN42" s="590"/>
      <c r="EO42" s="590"/>
      <c r="EP42" s="590"/>
      <c r="EQ42" s="590"/>
      <c r="ER42" s="168"/>
      <c r="ES42" s="168"/>
    </row>
    <row r="43" spans="1:149" ht="13.2" customHeight="1" x14ac:dyDescent="0.2">
      <c r="A43" s="69"/>
      <c r="B43" s="163"/>
      <c r="C43" s="164"/>
      <c r="D43" s="21" t="str">
        <f t="shared" si="14"/>
        <v>C</v>
      </c>
      <c r="E43" s="319"/>
      <c r="F43" s="320"/>
      <c r="G43" s="321"/>
      <c r="H43" s="337"/>
      <c r="I43" s="321"/>
      <c r="J43" s="337"/>
      <c r="K43" s="320"/>
      <c r="L43" s="320"/>
      <c r="M43" s="320"/>
      <c r="N43" s="321"/>
      <c r="O43" s="337"/>
      <c r="P43" s="320"/>
      <c r="Q43" s="320"/>
      <c r="R43" s="320"/>
      <c r="S43" s="320"/>
      <c r="T43" s="321"/>
      <c r="U43" s="337"/>
      <c r="V43" s="320"/>
      <c r="W43" s="320"/>
      <c r="X43" s="321"/>
      <c r="Y43" s="337"/>
      <c r="Z43" s="320"/>
      <c r="AA43" s="320"/>
      <c r="AB43" s="321"/>
      <c r="AC43" s="337"/>
      <c r="AD43" s="320"/>
      <c r="AE43" s="320"/>
      <c r="AF43" s="320"/>
      <c r="AG43" s="320"/>
      <c r="AH43" s="321"/>
      <c r="AI43" s="337"/>
      <c r="AJ43" s="321"/>
      <c r="AK43" s="337"/>
      <c r="AL43" s="320"/>
      <c r="AM43" s="349"/>
      <c r="AN43" s="319"/>
      <c r="AO43" s="320"/>
      <c r="AP43" s="321"/>
      <c r="AQ43" s="337"/>
      <c r="AR43" s="320"/>
      <c r="AS43" s="320"/>
      <c r="AT43" s="320"/>
      <c r="AU43" s="321"/>
      <c r="AV43" s="337"/>
      <c r="AW43" s="320"/>
      <c r="AX43" s="320"/>
      <c r="AY43" s="321"/>
      <c r="AZ43" s="337"/>
      <c r="BA43" s="320"/>
      <c r="BB43" s="349"/>
      <c r="BC43" s="136">
        <f t="shared" si="15"/>
        <v>0</v>
      </c>
      <c r="BD43" s="24" t="str">
        <f t="shared" si="16"/>
        <v>C</v>
      </c>
      <c r="BE43" s="137">
        <f t="shared" si="17"/>
        <v>0</v>
      </c>
      <c r="BF43" s="506" t="str">
        <f t="shared" si="18"/>
        <v>C</v>
      </c>
      <c r="BG43" s="136">
        <f t="shared" si="19"/>
        <v>0</v>
      </c>
      <c r="BH43" s="274">
        <f t="shared" si="20"/>
        <v>0</v>
      </c>
      <c r="BI43" s="137">
        <f t="shared" si="21"/>
        <v>0</v>
      </c>
      <c r="BJ43" s="137">
        <f t="shared" si="22"/>
        <v>0</v>
      </c>
      <c r="BK43" s="138">
        <f t="shared" si="23"/>
        <v>0</v>
      </c>
      <c r="BL43" s="139">
        <f t="shared" si="1"/>
        <v>0</v>
      </c>
      <c r="BM43" s="140">
        <f t="shared" si="24"/>
        <v>11.740473738414011</v>
      </c>
      <c r="BN43" s="256"/>
      <c r="BO43" s="55">
        <f t="shared" si="25"/>
        <v>0</v>
      </c>
      <c r="BP43" s="132">
        <f t="shared" si="2"/>
        <v>0</v>
      </c>
      <c r="BQ43" s="141">
        <f t="shared" si="26"/>
        <v>0</v>
      </c>
      <c r="BR43" s="142" t="str">
        <f t="shared" si="27"/>
        <v>C</v>
      </c>
      <c r="BS43" s="143">
        <f t="shared" si="28"/>
        <v>0</v>
      </c>
      <c r="BT43" s="134" t="str">
        <f t="shared" si="29"/>
        <v>C</v>
      </c>
      <c r="BU43" s="141">
        <f t="shared" si="3"/>
        <v>0</v>
      </c>
      <c r="BV43" s="143">
        <f t="shared" si="4"/>
        <v>0</v>
      </c>
      <c r="BW43" s="143">
        <f t="shared" si="5"/>
        <v>0</v>
      </c>
      <c r="BX43" s="275">
        <f t="shared" si="6"/>
        <v>0</v>
      </c>
      <c r="BY43" s="144">
        <f t="shared" si="30"/>
        <v>0</v>
      </c>
      <c r="BZ43" s="100">
        <f t="shared" si="31"/>
        <v>0</v>
      </c>
      <c r="CA43" s="101">
        <f t="shared" si="32"/>
        <v>0</v>
      </c>
      <c r="CB43" s="102">
        <f t="shared" si="33"/>
        <v>0</v>
      </c>
      <c r="CC43" s="101">
        <f t="shared" si="34"/>
        <v>0</v>
      </c>
      <c r="CD43" s="102">
        <f t="shared" si="35"/>
        <v>0</v>
      </c>
      <c r="CE43" s="101">
        <f t="shared" si="36"/>
        <v>0</v>
      </c>
      <c r="CF43" s="102">
        <f t="shared" si="37"/>
        <v>0</v>
      </c>
      <c r="CG43" s="101">
        <f t="shared" si="38"/>
        <v>0</v>
      </c>
      <c r="CH43" s="102">
        <f t="shared" si="39"/>
        <v>0</v>
      </c>
      <c r="CI43" s="101">
        <f t="shared" si="40"/>
        <v>0</v>
      </c>
      <c r="CJ43" s="102">
        <f t="shared" si="41"/>
        <v>0</v>
      </c>
      <c r="CK43" s="101">
        <f t="shared" si="42"/>
        <v>0</v>
      </c>
      <c r="CL43" s="102">
        <f t="shared" si="43"/>
        <v>0</v>
      </c>
      <c r="CM43" s="101">
        <f t="shared" si="44"/>
        <v>0</v>
      </c>
      <c r="CN43" s="102">
        <f t="shared" si="45"/>
        <v>0</v>
      </c>
      <c r="CO43" s="101">
        <f t="shared" si="46"/>
        <v>0</v>
      </c>
      <c r="CP43" s="102">
        <f t="shared" si="47"/>
        <v>0</v>
      </c>
      <c r="CQ43" s="257">
        <f t="shared" si="48"/>
        <v>0</v>
      </c>
      <c r="CR43" s="100">
        <f t="shared" si="49"/>
        <v>0</v>
      </c>
      <c r="CS43" s="101">
        <f t="shared" si="50"/>
        <v>0</v>
      </c>
      <c r="CT43" s="102">
        <f t="shared" si="51"/>
        <v>0</v>
      </c>
      <c r="CU43" s="101">
        <f t="shared" si="52"/>
        <v>0</v>
      </c>
      <c r="CV43" s="102">
        <f t="shared" si="53"/>
        <v>0</v>
      </c>
      <c r="CW43" s="257">
        <f t="shared" si="54"/>
        <v>0</v>
      </c>
      <c r="CX43" s="102">
        <f t="shared" si="55"/>
        <v>0</v>
      </c>
      <c r="CY43" s="104">
        <f t="shared" si="56"/>
        <v>0</v>
      </c>
      <c r="CZ43" s="259"/>
      <c r="DA43" s="259"/>
      <c r="DB43" s="259"/>
      <c r="DC43" s="259"/>
      <c r="DD43" s="259"/>
      <c r="DE43" s="259"/>
      <c r="DF43" s="259"/>
      <c r="DG43" s="259"/>
      <c r="DH43" s="259"/>
      <c r="DI43" s="259"/>
      <c r="DJ43" s="148"/>
      <c r="DK43" s="479">
        <v>21</v>
      </c>
      <c r="DL43" s="478">
        <f t="shared" si="7"/>
        <v>0</v>
      </c>
      <c r="DM43" s="282">
        <f t="shared" si="8"/>
        <v>0</v>
      </c>
      <c r="DN43" s="106">
        <f t="shared" si="9"/>
        <v>0</v>
      </c>
      <c r="DO43" s="389">
        <f t="shared" si="10"/>
        <v>11.740473738414011</v>
      </c>
      <c r="DP43" s="166"/>
      <c r="ED43" s="130">
        <f t="shared" si="57"/>
        <v>0</v>
      </c>
      <c r="EE43" s="131">
        <f t="shared" si="57"/>
        <v>0</v>
      </c>
      <c r="EF43" s="110">
        <f t="shared" si="11"/>
        <v>0</v>
      </c>
      <c r="EG43" s="111" t="e">
        <f t="shared" si="12"/>
        <v>#DIV/0!</v>
      </c>
      <c r="EH43" s="112" t="e">
        <f t="shared" si="13"/>
        <v>#DIV/0!</v>
      </c>
    </row>
    <row r="44" spans="1:149" ht="13.2" customHeight="1" x14ac:dyDescent="0.2">
      <c r="A44" s="159"/>
      <c r="B44" s="160"/>
      <c r="C44" s="161"/>
      <c r="D44" s="500" t="str">
        <f t="shared" si="14"/>
        <v>C</v>
      </c>
      <c r="E44" s="316"/>
      <c r="F44" s="317"/>
      <c r="G44" s="318"/>
      <c r="H44" s="336"/>
      <c r="I44" s="318"/>
      <c r="J44" s="336"/>
      <c r="K44" s="317"/>
      <c r="L44" s="317"/>
      <c r="M44" s="317"/>
      <c r="N44" s="318"/>
      <c r="O44" s="336"/>
      <c r="P44" s="317"/>
      <c r="Q44" s="317"/>
      <c r="R44" s="317"/>
      <c r="S44" s="317"/>
      <c r="T44" s="318"/>
      <c r="U44" s="336"/>
      <c r="V44" s="317"/>
      <c r="W44" s="317"/>
      <c r="X44" s="318"/>
      <c r="Y44" s="336"/>
      <c r="Z44" s="317"/>
      <c r="AA44" s="317"/>
      <c r="AB44" s="318"/>
      <c r="AC44" s="336"/>
      <c r="AD44" s="317"/>
      <c r="AE44" s="317"/>
      <c r="AF44" s="317"/>
      <c r="AG44" s="317"/>
      <c r="AH44" s="318"/>
      <c r="AI44" s="336"/>
      <c r="AJ44" s="318"/>
      <c r="AK44" s="336"/>
      <c r="AL44" s="317"/>
      <c r="AM44" s="348"/>
      <c r="AN44" s="316"/>
      <c r="AO44" s="317"/>
      <c r="AP44" s="318"/>
      <c r="AQ44" s="336"/>
      <c r="AR44" s="317"/>
      <c r="AS44" s="317"/>
      <c r="AT44" s="317"/>
      <c r="AU44" s="318"/>
      <c r="AV44" s="336"/>
      <c r="AW44" s="317"/>
      <c r="AX44" s="317"/>
      <c r="AY44" s="318"/>
      <c r="AZ44" s="336"/>
      <c r="BA44" s="317"/>
      <c r="BB44" s="348"/>
      <c r="BC44" s="119">
        <f t="shared" si="15"/>
        <v>0</v>
      </c>
      <c r="BD44" s="508" t="str">
        <f t="shared" si="16"/>
        <v>C</v>
      </c>
      <c r="BE44" s="120">
        <f t="shared" si="17"/>
        <v>0</v>
      </c>
      <c r="BF44" s="505" t="str">
        <f t="shared" si="18"/>
        <v>C</v>
      </c>
      <c r="BG44" s="119">
        <f t="shared" si="19"/>
        <v>0</v>
      </c>
      <c r="BH44" s="272">
        <f t="shared" si="20"/>
        <v>0</v>
      </c>
      <c r="BI44" s="120">
        <f t="shared" si="21"/>
        <v>0</v>
      </c>
      <c r="BJ44" s="120">
        <f t="shared" si="22"/>
        <v>0</v>
      </c>
      <c r="BK44" s="121">
        <f t="shared" si="23"/>
        <v>0</v>
      </c>
      <c r="BL44" s="122">
        <f t="shared" si="1"/>
        <v>0</v>
      </c>
      <c r="BM44" s="123">
        <f t="shared" si="24"/>
        <v>11.740473738414011</v>
      </c>
      <c r="BN44" s="256"/>
      <c r="BO44" s="114">
        <f t="shared" si="25"/>
        <v>0</v>
      </c>
      <c r="BP44" s="115">
        <f t="shared" si="2"/>
        <v>0</v>
      </c>
      <c r="BQ44" s="124">
        <f t="shared" si="26"/>
        <v>0</v>
      </c>
      <c r="BR44" s="125" t="str">
        <f t="shared" si="27"/>
        <v>C</v>
      </c>
      <c r="BS44" s="126">
        <f t="shared" si="28"/>
        <v>0</v>
      </c>
      <c r="BT44" s="117" t="str">
        <f t="shared" si="29"/>
        <v>C</v>
      </c>
      <c r="BU44" s="124">
        <f t="shared" si="3"/>
        <v>0</v>
      </c>
      <c r="BV44" s="126">
        <f t="shared" si="4"/>
        <v>0</v>
      </c>
      <c r="BW44" s="126">
        <f t="shared" si="5"/>
        <v>0</v>
      </c>
      <c r="BX44" s="273">
        <f t="shared" si="6"/>
        <v>0</v>
      </c>
      <c r="BY44" s="127">
        <f t="shared" si="30"/>
        <v>0</v>
      </c>
      <c r="BZ44" s="292">
        <f t="shared" si="31"/>
        <v>0</v>
      </c>
      <c r="CA44" s="293">
        <f t="shared" si="32"/>
        <v>0</v>
      </c>
      <c r="CB44" s="294">
        <f t="shared" si="33"/>
        <v>0</v>
      </c>
      <c r="CC44" s="293">
        <f t="shared" si="34"/>
        <v>0</v>
      </c>
      <c r="CD44" s="294">
        <f t="shared" si="35"/>
        <v>0</v>
      </c>
      <c r="CE44" s="293">
        <f t="shared" si="36"/>
        <v>0</v>
      </c>
      <c r="CF44" s="294">
        <f t="shared" si="37"/>
        <v>0</v>
      </c>
      <c r="CG44" s="293">
        <f t="shared" si="38"/>
        <v>0</v>
      </c>
      <c r="CH44" s="294">
        <f t="shared" si="39"/>
        <v>0</v>
      </c>
      <c r="CI44" s="293">
        <f t="shared" si="40"/>
        <v>0</v>
      </c>
      <c r="CJ44" s="294">
        <f t="shared" si="41"/>
        <v>0</v>
      </c>
      <c r="CK44" s="293">
        <f t="shared" si="42"/>
        <v>0</v>
      </c>
      <c r="CL44" s="294">
        <f t="shared" si="43"/>
        <v>0</v>
      </c>
      <c r="CM44" s="293">
        <f t="shared" si="44"/>
        <v>0</v>
      </c>
      <c r="CN44" s="294">
        <f t="shared" si="45"/>
        <v>0</v>
      </c>
      <c r="CO44" s="293">
        <f t="shared" si="46"/>
        <v>0</v>
      </c>
      <c r="CP44" s="294">
        <f t="shared" si="47"/>
        <v>0</v>
      </c>
      <c r="CQ44" s="295">
        <f t="shared" si="48"/>
        <v>0</v>
      </c>
      <c r="CR44" s="292">
        <f t="shared" si="49"/>
        <v>0</v>
      </c>
      <c r="CS44" s="293">
        <f t="shared" si="50"/>
        <v>0</v>
      </c>
      <c r="CT44" s="294">
        <f t="shared" si="51"/>
        <v>0</v>
      </c>
      <c r="CU44" s="293">
        <f t="shared" si="52"/>
        <v>0</v>
      </c>
      <c r="CV44" s="294">
        <f t="shared" si="53"/>
        <v>0</v>
      </c>
      <c r="CW44" s="295">
        <f t="shared" si="54"/>
        <v>0</v>
      </c>
      <c r="CX44" s="294">
        <f t="shared" si="55"/>
        <v>0</v>
      </c>
      <c r="CY44" s="297">
        <f t="shared" si="56"/>
        <v>0</v>
      </c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148"/>
      <c r="DK44" s="479">
        <v>22</v>
      </c>
      <c r="DL44" s="478">
        <f t="shared" si="7"/>
        <v>0</v>
      </c>
      <c r="DM44" s="282">
        <f t="shared" si="8"/>
        <v>0</v>
      </c>
      <c r="DN44" s="106">
        <f t="shared" si="9"/>
        <v>0</v>
      </c>
      <c r="DO44" s="389">
        <f t="shared" si="10"/>
        <v>11.740473738414011</v>
      </c>
      <c r="DP44" s="166"/>
      <c r="ED44" s="130">
        <f t="shared" si="57"/>
        <v>0</v>
      </c>
      <c r="EE44" s="131">
        <f t="shared" si="57"/>
        <v>0</v>
      </c>
      <c r="EF44" s="110">
        <f t="shared" si="11"/>
        <v>0</v>
      </c>
      <c r="EG44" s="111" t="e">
        <f t="shared" si="12"/>
        <v>#DIV/0!</v>
      </c>
      <c r="EH44" s="112" t="e">
        <f t="shared" si="13"/>
        <v>#DIV/0!</v>
      </c>
    </row>
    <row r="45" spans="1:149" ht="13.2" customHeight="1" x14ac:dyDescent="0.2">
      <c r="A45" s="69"/>
      <c r="B45" s="163"/>
      <c r="C45" s="164"/>
      <c r="D45" s="21" t="str">
        <f t="shared" si="14"/>
        <v>C</v>
      </c>
      <c r="E45" s="319"/>
      <c r="F45" s="320"/>
      <c r="G45" s="321"/>
      <c r="H45" s="337"/>
      <c r="I45" s="321"/>
      <c r="J45" s="337"/>
      <c r="K45" s="320"/>
      <c r="L45" s="320"/>
      <c r="M45" s="320"/>
      <c r="N45" s="321"/>
      <c r="O45" s="337"/>
      <c r="P45" s="320"/>
      <c r="Q45" s="320"/>
      <c r="R45" s="320"/>
      <c r="S45" s="320"/>
      <c r="T45" s="321"/>
      <c r="U45" s="337"/>
      <c r="V45" s="320"/>
      <c r="W45" s="320"/>
      <c r="X45" s="321"/>
      <c r="Y45" s="337"/>
      <c r="Z45" s="320"/>
      <c r="AA45" s="320"/>
      <c r="AB45" s="321"/>
      <c r="AC45" s="337"/>
      <c r="AD45" s="320"/>
      <c r="AE45" s="320"/>
      <c r="AF45" s="320"/>
      <c r="AG45" s="320"/>
      <c r="AH45" s="321"/>
      <c r="AI45" s="337"/>
      <c r="AJ45" s="321"/>
      <c r="AK45" s="337"/>
      <c r="AL45" s="320"/>
      <c r="AM45" s="349"/>
      <c r="AN45" s="319"/>
      <c r="AO45" s="320"/>
      <c r="AP45" s="321"/>
      <c r="AQ45" s="337"/>
      <c r="AR45" s="320"/>
      <c r="AS45" s="320"/>
      <c r="AT45" s="320"/>
      <c r="AU45" s="321"/>
      <c r="AV45" s="337"/>
      <c r="AW45" s="320"/>
      <c r="AX45" s="320"/>
      <c r="AY45" s="321"/>
      <c r="AZ45" s="337"/>
      <c r="BA45" s="320"/>
      <c r="BB45" s="349"/>
      <c r="BC45" s="136">
        <f t="shared" si="15"/>
        <v>0</v>
      </c>
      <c r="BD45" s="24" t="str">
        <f t="shared" si="16"/>
        <v>C</v>
      </c>
      <c r="BE45" s="137">
        <f t="shared" si="17"/>
        <v>0</v>
      </c>
      <c r="BF45" s="506" t="str">
        <f t="shared" si="18"/>
        <v>C</v>
      </c>
      <c r="BG45" s="136">
        <f t="shared" si="19"/>
        <v>0</v>
      </c>
      <c r="BH45" s="274">
        <f t="shared" si="20"/>
        <v>0</v>
      </c>
      <c r="BI45" s="137">
        <f t="shared" si="21"/>
        <v>0</v>
      </c>
      <c r="BJ45" s="137">
        <f t="shared" si="22"/>
        <v>0</v>
      </c>
      <c r="BK45" s="138">
        <f t="shared" si="23"/>
        <v>0</v>
      </c>
      <c r="BL45" s="139">
        <f t="shared" si="1"/>
        <v>0</v>
      </c>
      <c r="BM45" s="140">
        <f t="shared" si="24"/>
        <v>11.740473738414011</v>
      </c>
      <c r="BN45" s="256"/>
      <c r="BO45" s="55">
        <f t="shared" si="25"/>
        <v>0</v>
      </c>
      <c r="BP45" s="132">
        <f t="shared" si="2"/>
        <v>0</v>
      </c>
      <c r="BQ45" s="141">
        <f t="shared" si="26"/>
        <v>0</v>
      </c>
      <c r="BR45" s="142" t="str">
        <f t="shared" si="27"/>
        <v>C</v>
      </c>
      <c r="BS45" s="143">
        <f t="shared" si="28"/>
        <v>0</v>
      </c>
      <c r="BT45" s="134" t="str">
        <f t="shared" si="29"/>
        <v>C</v>
      </c>
      <c r="BU45" s="141">
        <f t="shared" si="3"/>
        <v>0</v>
      </c>
      <c r="BV45" s="143">
        <f t="shared" si="4"/>
        <v>0</v>
      </c>
      <c r="BW45" s="143">
        <f t="shared" si="5"/>
        <v>0</v>
      </c>
      <c r="BX45" s="275">
        <f t="shared" si="6"/>
        <v>0</v>
      </c>
      <c r="BY45" s="144">
        <f t="shared" si="30"/>
        <v>0</v>
      </c>
      <c r="BZ45" s="100">
        <f t="shared" si="31"/>
        <v>0</v>
      </c>
      <c r="CA45" s="101">
        <f t="shared" si="32"/>
        <v>0</v>
      </c>
      <c r="CB45" s="102">
        <f t="shared" si="33"/>
        <v>0</v>
      </c>
      <c r="CC45" s="101">
        <f t="shared" si="34"/>
        <v>0</v>
      </c>
      <c r="CD45" s="102">
        <f t="shared" si="35"/>
        <v>0</v>
      </c>
      <c r="CE45" s="101">
        <f t="shared" si="36"/>
        <v>0</v>
      </c>
      <c r="CF45" s="102">
        <f t="shared" si="37"/>
        <v>0</v>
      </c>
      <c r="CG45" s="101">
        <f t="shared" si="38"/>
        <v>0</v>
      </c>
      <c r="CH45" s="102">
        <f t="shared" si="39"/>
        <v>0</v>
      </c>
      <c r="CI45" s="101">
        <f t="shared" si="40"/>
        <v>0</v>
      </c>
      <c r="CJ45" s="102">
        <f t="shared" si="41"/>
        <v>0</v>
      </c>
      <c r="CK45" s="101">
        <f t="shared" si="42"/>
        <v>0</v>
      </c>
      <c r="CL45" s="102">
        <f t="shared" si="43"/>
        <v>0</v>
      </c>
      <c r="CM45" s="101">
        <f t="shared" si="44"/>
        <v>0</v>
      </c>
      <c r="CN45" s="102">
        <f t="shared" si="45"/>
        <v>0</v>
      </c>
      <c r="CO45" s="101">
        <f t="shared" si="46"/>
        <v>0</v>
      </c>
      <c r="CP45" s="102">
        <f t="shared" si="47"/>
        <v>0</v>
      </c>
      <c r="CQ45" s="257">
        <f t="shared" si="48"/>
        <v>0</v>
      </c>
      <c r="CR45" s="100">
        <f t="shared" si="49"/>
        <v>0</v>
      </c>
      <c r="CS45" s="101">
        <f t="shared" si="50"/>
        <v>0</v>
      </c>
      <c r="CT45" s="102">
        <f t="shared" si="51"/>
        <v>0</v>
      </c>
      <c r="CU45" s="101">
        <f t="shared" si="52"/>
        <v>0</v>
      </c>
      <c r="CV45" s="102">
        <f t="shared" si="53"/>
        <v>0</v>
      </c>
      <c r="CW45" s="257">
        <f t="shared" si="54"/>
        <v>0</v>
      </c>
      <c r="CX45" s="102">
        <f t="shared" si="55"/>
        <v>0</v>
      </c>
      <c r="CY45" s="104">
        <f t="shared" si="56"/>
        <v>0</v>
      </c>
      <c r="CZ45" s="259"/>
      <c r="DA45" s="259"/>
      <c r="DB45" s="259"/>
      <c r="DC45" s="259"/>
      <c r="DD45" s="259"/>
      <c r="DE45" s="259"/>
      <c r="DF45" s="259"/>
      <c r="DG45" s="259"/>
      <c r="DH45" s="259"/>
      <c r="DI45" s="259"/>
      <c r="DJ45" s="148"/>
      <c r="DK45" s="479">
        <v>23</v>
      </c>
      <c r="DL45" s="478">
        <f t="shared" si="7"/>
        <v>0</v>
      </c>
      <c r="DM45" s="282">
        <f t="shared" si="8"/>
        <v>0</v>
      </c>
      <c r="DN45" s="106">
        <f t="shared" si="9"/>
        <v>0</v>
      </c>
      <c r="DO45" s="389">
        <f t="shared" si="10"/>
        <v>11.740473738414011</v>
      </c>
      <c r="DP45" s="166"/>
      <c r="ED45" s="130">
        <f t="shared" si="57"/>
        <v>0</v>
      </c>
      <c r="EE45" s="131">
        <f t="shared" si="57"/>
        <v>0</v>
      </c>
      <c r="EF45" s="110">
        <f t="shared" si="11"/>
        <v>0</v>
      </c>
      <c r="EG45" s="111" t="e">
        <f t="shared" si="12"/>
        <v>#DIV/0!</v>
      </c>
      <c r="EH45" s="112" t="e">
        <f t="shared" si="13"/>
        <v>#DIV/0!</v>
      </c>
    </row>
    <row r="46" spans="1:149" ht="13.2" customHeight="1" x14ac:dyDescent="0.2">
      <c r="A46" s="159"/>
      <c r="B46" s="160"/>
      <c r="C46" s="161"/>
      <c r="D46" s="500" t="str">
        <f t="shared" si="14"/>
        <v>C</v>
      </c>
      <c r="E46" s="316"/>
      <c r="F46" s="317"/>
      <c r="G46" s="318"/>
      <c r="H46" s="336"/>
      <c r="I46" s="318"/>
      <c r="J46" s="336"/>
      <c r="K46" s="317"/>
      <c r="L46" s="317"/>
      <c r="M46" s="317"/>
      <c r="N46" s="318"/>
      <c r="O46" s="336"/>
      <c r="P46" s="317"/>
      <c r="Q46" s="317"/>
      <c r="R46" s="317"/>
      <c r="S46" s="317"/>
      <c r="T46" s="318"/>
      <c r="U46" s="336"/>
      <c r="V46" s="317"/>
      <c r="W46" s="317"/>
      <c r="X46" s="318"/>
      <c r="Y46" s="336"/>
      <c r="Z46" s="317"/>
      <c r="AA46" s="317"/>
      <c r="AB46" s="318"/>
      <c r="AC46" s="336"/>
      <c r="AD46" s="317"/>
      <c r="AE46" s="317"/>
      <c r="AF46" s="317"/>
      <c r="AG46" s="317"/>
      <c r="AH46" s="318"/>
      <c r="AI46" s="336"/>
      <c r="AJ46" s="318"/>
      <c r="AK46" s="336"/>
      <c r="AL46" s="317"/>
      <c r="AM46" s="348"/>
      <c r="AN46" s="316"/>
      <c r="AO46" s="317"/>
      <c r="AP46" s="318"/>
      <c r="AQ46" s="336"/>
      <c r="AR46" s="317"/>
      <c r="AS46" s="317"/>
      <c r="AT46" s="317"/>
      <c r="AU46" s="318"/>
      <c r="AV46" s="336"/>
      <c r="AW46" s="317"/>
      <c r="AX46" s="317"/>
      <c r="AY46" s="318"/>
      <c r="AZ46" s="336"/>
      <c r="BA46" s="317"/>
      <c r="BB46" s="348"/>
      <c r="BC46" s="119">
        <f t="shared" si="15"/>
        <v>0</v>
      </c>
      <c r="BD46" s="508" t="str">
        <f t="shared" si="16"/>
        <v>C</v>
      </c>
      <c r="BE46" s="120">
        <f t="shared" si="17"/>
        <v>0</v>
      </c>
      <c r="BF46" s="505" t="str">
        <f t="shared" si="18"/>
        <v>C</v>
      </c>
      <c r="BG46" s="119">
        <f t="shared" si="19"/>
        <v>0</v>
      </c>
      <c r="BH46" s="272">
        <f t="shared" si="20"/>
        <v>0</v>
      </c>
      <c r="BI46" s="120">
        <f t="shared" si="21"/>
        <v>0</v>
      </c>
      <c r="BJ46" s="120">
        <f t="shared" si="22"/>
        <v>0</v>
      </c>
      <c r="BK46" s="121">
        <f t="shared" si="23"/>
        <v>0</v>
      </c>
      <c r="BL46" s="122">
        <f t="shared" si="1"/>
        <v>0</v>
      </c>
      <c r="BM46" s="123">
        <f t="shared" si="24"/>
        <v>11.740473738414011</v>
      </c>
      <c r="BN46" s="256"/>
      <c r="BO46" s="114">
        <f t="shared" si="25"/>
        <v>0</v>
      </c>
      <c r="BP46" s="115">
        <f t="shared" si="2"/>
        <v>0</v>
      </c>
      <c r="BQ46" s="124">
        <f t="shared" si="26"/>
        <v>0</v>
      </c>
      <c r="BR46" s="125" t="str">
        <f t="shared" si="27"/>
        <v>C</v>
      </c>
      <c r="BS46" s="126">
        <f t="shared" si="28"/>
        <v>0</v>
      </c>
      <c r="BT46" s="117" t="str">
        <f t="shared" si="29"/>
        <v>C</v>
      </c>
      <c r="BU46" s="124">
        <f t="shared" si="3"/>
        <v>0</v>
      </c>
      <c r="BV46" s="126">
        <f t="shared" si="4"/>
        <v>0</v>
      </c>
      <c r="BW46" s="126">
        <f t="shared" si="5"/>
        <v>0</v>
      </c>
      <c r="BX46" s="273">
        <f t="shared" si="6"/>
        <v>0</v>
      </c>
      <c r="BY46" s="127">
        <f t="shared" si="30"/>
        <v>0</v>
      </c>
      <c r="BZ46" s="292">
        <f t="shared" si="31"/>
        <v>0</v>
      </c>
      <c r="CA46" s="293">
        <f t="shared" si="32"/>
        <v>0</v>
      </c>
      <c r="CB46" s="294">
        <f t="shared" si="33"/>
        <v>0</v>
      </c>
      <c r="CC46" s="293">
        <f t="shared" si="34"/>
        <v>0</v>
      </c>
      <c r="CD46" s="294">
        <f t="shared" si="35"/>
        <v>0</v>
      </c>
      <c r="CE46" s="293">
        <f t="shared" si="36"/>
        <v>0</v>
      </c>
      <c r="CF46" s="294">
        <f t="shared" si="37"/>
        <v>0</v>
      </c>
      <c r="CG46" s="293">
        <f t="shared" si="38"/>
        <v>0</v>
      </c>
      <c r="CH46" s="294">
        <f t="shared" si="39"/>
        <v>0</v>
      </c>
      <c r="CI46" s="293">
        <f t="shared" si="40"/>
        <v>0</v>
      </c>
      <c r="CJ46" s="294">
        <f t="shared" si="41"/>
        <v>0</v>
      </c>
      <c r="CK46" s="293">
        <f t="shared" si="42"/>
        <v>0</v>
      </c>
      <c r="CL46" s="294">
        <f t="shared" si="43"/>
        <v>0</v>
      </c>
      <c r="CM46" s="293">
        <f t="shared" si="44"/>
        <v>0</v>
      </c>
      <c r="CN46" s="294">
        <f t="shared" si="45"/>
        <v>0</v>
      </c>
      <c r="CO46" s="293">
        <f t="shared" si="46"/>
        <v>0</v>
      </c>
      <c r="CP46" s="294">
        <f t="shared" si="47"/>
        <v>0</v>
      </c>
      <c r="CQ46" s="295">
        <f t="shared" si="48"/>
        <v>0</v>
      </c>
      <c r="CR46" s="292">
        <f t="shared" si="49"/>
        <v>0</v>
      </c>
      <c r="CS46" s="293">
        <f t="shared" si="50"/>
        <v>0</v>
      </c>
      <c r="CT46" s="294">
        <f t="shared" si="51"/>
        <v>0</v>
      </c>
      <c r="CU46" s="293">
        <f t="shared" si="52"/>
        <v>0</v>
      </c>
      <c r="CV46" s="294">
        <f t="shared" si="53"/>
        <v>0</v>
      </c>
      <c r="CW46" s="295">
        <f t="shared" si="54"/>
        <v>0</v>
      </c>
      <c r="CX46" s="294">
        <f t="shared" si="55"/>
        <v>0</v>
      </c>
      <c r="CY46" s="297">
        <f t="shared" si="56"/>
        <v>0</v>
      </c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148"/>
      <c r="DK46" s="479">
        <v>24</v>
      </c>
      <c r="DL46" s="478">
        <f t="shared" si="7"/>
        <v>0</v>
      </c>
      <c r="DM46" s="282">
        <f t="shared" si="8"/>
        <v>0</v>
      </c>
      <c r="DN46" s="106">
        <f t="shared" si="9"/>
        <v>0</v>
      </c>
      <c r="DO46" s="389">
        <f t="shared" si="10"/>
        <v>11.740473738414011</v>
      </c>
      <c r="DP46" s="166"/>
      <c r="ED46" s="130">
        <f t="shared" si="57"/>
        <v>0</v>
      </c>
      <c r="EE46" s="131">
        <f t="shared" si="57"/>
        <v>0</v>
      </c>
      <c r="EF46" s="110">
        <f t="shared" si="11"/>
        <v>0</v>
      </c>
      <c r="EG46" s="111" t="e">
        <f t="shared" si="12"/>
        <v>#DIV/0!</v>
      </c>
      <c r="EH46" s="112" t="e">
        <f t="shared" si="13"/>
        <v>#DIV/0!</v>
      </c>
    </row>
    <row r="47" spans="1:149" ht="13.2" customHeight="1" x14ac:dyDescent="0.2">
      <c r="A47" s="69"/>
      <c r="B47" s="163"/>
      <c r="C47" s="164"/>
      <c r="D47" s="21" t="str">
        <f t="shared" si="14"/>
        <v>C</v>
      </c>
      <c r="E47" s="319"/>
      <c r="F47" s="320"/>
      <c r="G47" s="321"/>
      <c r="H47" s="337"/>
      <c r="I47" s="321"/>
      <c r="J47" s="337"/>
      <c r="K47" s="320"/>
      <c r="L47" s="320"/>
      <c r="M47" s="320"/>
      <c r="N47" s="321"/>
      <c r="O47" s="337"/>
      <c r="P47" s="320"/>
      <c r="Q47" s="320"/>
      <c r="R47" s="320"/>
      <c r="S47" s="320"/>
      <c r="T47" s="321"/>
      <c r="U47" s="337"/>
      <c r="V47" s="320"/>
      <c r="W47" s="320"/>
      <c r="X47" s="321"/>
      <c r="Y47" s="337"/>
      <c r="Z47" s="320"/>
      <c r="AA47" s="320"/>
      <c r="AB47" s="321"/>
      <c r="AC47" s="337"/>
      <c r="AD47" s="320"/>
      <c r="AE47" s="320"/>
      <c r="AF47" s="320"/>
      <c r="AG47" s="320"/>
      <c r="AH47" s="321"/>
      <c r="AI47" s="337"/>
      <c r="AJ47" s="321"/>
      <c r="AK47" s="337"/>
      <c r="AL47" s="320"/>
      <c r="AM47" s="349"/>
      <c r="AN47" s="319"/>
      <c r="AO47" s="320"/>
      <c r="AP47" s="321"/>
      <c r="AQ47" s="337"/>
      <c r="AR47" s="320"/>
      <c r="AS47" s="320"/>
      <c r="AT47" s="320"/>
      <c r="AU47" s="321"/>
      <c r="AV47" s="337"/>
      <c r="AW47" s="320"/>
      <c r="AX47" s="320"/>
      <c r="AY47" s="321"/>
      <c r="AZ47" s="337"/>
      <c r="BA47" s="320"/>
      <c r="BB47" s="349"/>
      <c r="BC47" s="136">
        <f t="shared" si="15"/>
        <v>0</v>
      </c>
      <c r="BD47" s="24" t="str">
        <f t="shared" si="16"/>
        <v>C</v>
      </c>
      <c r="BE47" s="137">
        <f t="shared" si="17"/>
        <v>0</v>
      </c>
      <c r="BF47" s="506" t="str">
        <f t="shared" si="18"/>
        <v>C</v>
      </c>
      <c r="BG47" s="136">
        <f t="shared" si="19"/>
        <v>0</v>
      </c>
      <c r="BH47" s="274">
        <f t="shared" si="20"/>
        <v>0</v>
      </c>
      <c r="BI47" s="137">
        <f t="shared" si="21"/>
        <v>0</v>
      </c>
      <c r="BJ47" s="137">
        <f t="shared" si="22"/>
        <v>0</v>
      </c>
      <c r="BK47" s="138">
        <f t="shared" si="23"/>
        <v>0</v>
      </c>
      <c r="BL47" s="139">
        <f t="shared" si="1"/>
        <v>0</v>
      </c>
      <c r="BM47" s="140">
        <f t="shared" si="24"/>
        <v>11.740473738414011</v>
      </c>
      <c r="BN47" s="256"/>
      <c r="BO47" s="55">
        <f t="shared" si="25"/>
        <v>0</v>
      </c>
      <c r="BP47" s="132">
        <f t="shared" si="2"/>
        <v>0</v>
      </c>
      <c r="BQ47" s="141">
        <f t="shared" si="26"/>
        <v>0</v>
      </c>
      <c r="BR47" s="142" t="str">
        <f t="shared" si="27"/>
        <v>C</v>
      </c>
      <c r="BS47" s="143">
        <f t="shared" si="28"/>
        <v>0</v>
      </c>
      <c r="BT47" s="134" t="str">
        <f t="shared" si="29"/>
        <v>C</v>
      </c>
      <c r="BU47" s="141">
        <f t="shared" si="3"/>
        <v>0</v>
      </c>
      <c r="BV47" s="143">
        <f t="shared" si="4"/>
        <v>0</v>
      </c>
      <c r="BW47" s="143">
        <f t="shared" si="5"/>
        <v>0</v>
      </c>
      <c r="BX47" s="275">
        <f t="shared" si="6"/>
        <v>0</v>
      </c>
      <c r="BY47" s="144">
        <f t="shared" si="30"/>
        <v>0</v>
      </c>
      <c r="BZ47" s="100">
        <f t="shared" si="31"/>
        <v>0</v>
      </c>
      <c r="CA47" s="101">
        <f t="shared" si="32"/>
        <v>0</v>
      </c>
      <c r="CB47" s="102">
        <f t="shared" si="33"/>
        <v>0</v>
      </c>
      <c r="CC47" s="101">
        <f t="shared" si="34"/>
        <v>0</v>
      </c>
      <c r="CD47" s="102">
        <f t="shared" si="35"/>
        <v>0</v>
      </c>
      <c r="CE47" s="101">
        <f t="shared" si="36"/>
        <v>0</v>
      </c>
      <c r="CF47" s="102">
        <f t="shared" si="37"/>
        <v>0</v>
      </c>
      <c r="CG47" s="101">
        <f t="shared" si="38"/>
        <v>0</v>
      </c>
      <c r="CH47" s="102">
        <f t="shared" si="39"/>
        <v>0</v>
      </c>
      <c r="CI47" s="101">
        <f t="shared" si="40"/>
        <v>0</v>
      </c>
      <c r="CJ47" s="102">
        <f t="shared" si="41"/>
        <v>0</v>
      </c>
      <c r="CK47" s="101">
        <f t="shared" si="42"/>
        <v>0</v>
      </c>
      <c r="CL47" s="102">
        <f t="shared" si="43"/>
        <v>0</v>
      </c>
      <c r="CM47" s="101">
        <f t="shared" si="44"/>
        <v>0</v>
      </c>
      <c r="CN47" s="102">
        <f t="shared" si="45"/>
        <v>0</v>
      </c>
      <c r="CO47" s="101">
        <f t="shared" si="46"/>
        <v>0</v>
      </c>
      <c r="CP47" s="102">
        <f t="shared" si="47"/>
        <v>0</v>
      </c>
      <c r="CQ47" s="257">
        <f t="shared" si="48"/>
        <v>0</v>
      </c>
      <c r="CR47" s="100">
        <f t="shared" si="49"/>
        <v>0</v>
      </c>
      <c r="CS47" s="101">
        <f t="shared" si="50"/>
        <v>0</v>
      </c>
      <c r="CT47" s="102">
        <f t="shared" si="51"/>
        <v>0</v>
      </c>
      <c r="CU47" s="101">
        <f t="shared" si="52"/>
        <v>0</v>
      </c>
      <c r="CV47" s="102">
        <f t="shared" si="53"/>
        <v>0</v>
      </c>
      <c r="CW47" s="257">
        <f t="shared" si="54"/>
        <v>0</v>
      </c>
      <c r="CX47" s="102">
        <f t="shared" si="55"/>
        <v>0</v>
      </c>
      <c r="CY47" s="104">
        <f t="shared" si="56"/>
        <v>0</v>
      </c>
      <c r="CZ47" s="259"/>
      <c r="DA47" s="259"/>
      <c r="DB47" s="259"/>
      <c r="DC47" s="259"/>
      <c r="DD47" s="259"/>
      <c r="DE47" s="259"/>
      <c r="DF47" s="259"/>
      <c r="DG47" s="259"/>
      <c r="DH47" s="259"/>
      <c r="DI47" s="259"/>
      <c r="DJ47" s="148"/>
      <c r="DK47" s="479">
        <v>25</v>
      </c>
      <c r="DL47" s="478">
        <f t="shared" si="7"/>
        <v>0</v>
      </c>
      <c r="DM47" s="282">
        <f t="shared" si="8"/>
        <v>0</v>
      </c>
      <c r="DN47" s="106">
        <f t="shared" si="9"/>
        <v>0</v>
      </c>
      <c r="DO47" s="389">
        <f t="shared" si="10"/>
        <v>11.740473738414011</v>
      </c>
      <c r="DP47" s="166"/>
      <c r="ED47" s="130">
        <f t="shared" si="57"/>
        <v>0</v>
      </c>
      <c r="EE47" s="131">
        <f t="shared" si="57"/>
        <v>0</v>
      </c>
      <c r="EF47" s="110">
        <f t="shared" si="11"/>
        <v>0</v>
      </c>
      <c r="EG47" s="111" t="e">
        <f t="shared" si="12"/>
        <v>#DIV/0!</v>
      </c>
      <c r="EH47" s="112" t="e">
        <f t="shared" si="13"/>
        <v>#DIV/0!</v>
      </c>
    </row>
    <row r="48" spans="1:149" ht="13.2" customHeight="1" x14ac:dyDescent="0.2">
      <c r="A48" s="159"/>
      <c r="B48" s="160"/>
      <c r="C48" s="161"/>
      <c r="D48" s="500" t="str">
        <f t="shared" si="14"/>
        <v>C</v>
      </c>
      <c r="E48" s="316"/>
      <c r="F48" s="317"/>
      <c r="G48" s="318"/>
      <c r="H48" s="336"/>
      <c r="I48" s="318"/>
      <c r="J48" s="336"/>
      <c r="K48" s="317"/>
      <c r="L48" s="317"/>
      <c r="M48" s="317"/>
      <c r="N48" s="318"/>
      <c r="O48" s="336"/>
      <c r="P48" s="317"/>
      <c r="Q48" s="317"/>
      <c r="R48" s="317"/>
      <c r="S48" s="317"/>
      <c r="T48" s="318"/>
      <c r="U48" s="336"/>
      <c r="V48" s="317"/>
      <c r="W48" s="317"/>
      <c r="X48" s="318"/>
      <c r="Y48" s="336"/>
      <c r="Z48" s="317"/>
      <c r="AA48" s="317"/>
      <c r="AB48" s="318"/>
      <c r="AC48" s="336"/>
      <c r="AD48" s="317"/>
      <c r="AE48" s="317"/>
      <c r="AF48" s="317"/>
      <c r="AG48" s="317"/>
      <c r="AH48" s="318"/>
      <c r="AI48" s="336"/>
      <c r="AJ48" s="318"/>
      <c r="AK48" s="336"/>
      <c r="AL48" s="317"/>
      <c r="AM48" s="348"/>
      <c r="AN48" s="316"/>
      <c r="AO48" s="317"/>
      <c r="AP48" s="318"/>
      <c r="AQ48" s="336"/>
      <c r="AR48" s="317"/>
      <c r="AS48" s="317"/>
      <c r="AT48" s="317"/>
      <c r="AU48" s="318"/>
      <c r="AV48" s="336"/>
      <c r="AW48" s="317"/>
      <c r="AX48" s="317"/>
      <c r="AY48" s="318"/>
      <c r="AZ48" s="336"/>
      <c r="BA48" s="317"/>
      <c r="BB48" s="348"/>
      <c r="BC48" s="119">
        <f t="shared" si="15"/>
        <v>0</v>
      </c>
      <c r="BD48" s="508" t="str">
        <f t="shared" si="16"/>
        <v>C</v>
      </c>
      <c r="BE48" s="120">
        <f t="shared" si="17"/>
        <v>0</v>
      </c>
      <c r="BF48" s="505" t="str">
        <f t="shared" si="18"/>
        <v>C</v>
      </c>
      <c r="BG48" s="119">
        <f t="shared" si="19"/>
        <v>0</v>
      </c>
      <c r="BH48" s="272">
        <f t="shared" si="20"/>
        <v>0</v>
      </c>
      <c r="BI48" s="120">
        <f t="shared" si="21"/>
        <v>0</v>
      </c>
      <c r="BJ48" s="120">
        <f t="shared" si="22"/>
        <v>0</v>
      </c>
      <c r="BK48" s="121">
        <f t="shared" si="23"/>
        <v>0</v>
      </c>
      <c r="BL48" s="122">
        <f t="shared" si="1"/>
        <v>0</v>
      </c>
      <c r="BM48" s="123">
        <f t="shared" si="24"/>
        <v>11.740473738414011</v>
      </c>
      <c r="BN48" s="256"/>
      <c r="BO48" s="114">
        <f t="shared" si="25"/>
        <v>0</v>
      </c>
      <c r="BP48" s="115">
        <f t="shared" si="2"/>
        <v>0</v>
      </c>
      <c r="BQ48" s="124">
        <f t="shared" si="26"/>
        <v>0</v>
      </c>
      <c r="BR48" s="125" t="str">
        <f t="shared" si="27"/>
        <v>C</v>
      </c>
      <c r="BS48" s="126">
        <f t="shared" si="28"/>
        <v>0</v>
      </c>
      <c r="BT48" s="117" t="str">
        <f t="shared" si="29"/>
        <v>C</v>
      </c>
      <c r="BU48" s="124">
        <f t="shared" si="3"/>
        <v>0</v>
      </c>
      <c r="BV48" s="126">
        <f t="shared" si="4"/>
        <v>0</v>
      </c>
      <c r="BW48" s="126">
        <f t="shared" si="5"/>
        <v>0</v>
      </c>
      <c r="BX48" s="273">
        <f t="shared" si="6"/>
        <v>0</v>
      </c>
      <c r="BY48" s="127">
        <f t="shared" si="30"/>
        <v>0</v>
      </c>
      <c r="BZ48" s="292">
        <f t="shared" si="31"/>
        <v>0</v>
      </c>
      <c r="CA48" s="293">
        <f t="shared" si="32"/>
        <v>0</v>
      </c>
      <c r="CB48" s="294">
        <f t="shared" si="33"/>
        <v>0</v>
      </c>
      <c r="CC48" s="293">
        <f t="shared" si="34"/>
        <v>0</v>
      </c>
      <c r="CD48" s="294">
        <f t="shared" si="35"/>
        <v>0</v>
      </c>
      <c r="CE48" s="293">
        <f t="shared" si="36"/>
        <v>0</v>
      </c>
      <c r="CF48" s="294">
        <f t="shared" si="37"/>
        <v>0</v>
      </c>
      <c r="CG48" s="293">
        <f t="shared" si="38"/>
        <v>0</v>
      </c>
      <c r="CH48" s="294">
        <f t="shared" si="39"/>
        <v>0</v>
      </c>
      <c r="CI48" s="293">
        <f t="shared" si="40"/>
        <v>0</v>
      </c>
      <c r="CJ48" s="294">
        <f t="shared" si="41"/>
        <v>0</v>
      </c>
      <c r="CK48" s="293">
        <f t="shared" si="42"/>
        <v>0</v>
      </c>
      <c r="CL48" s="294">
        <f t="shared" si="43"/>
        <v>0</v>
      </c>
      <c r="CM48" s="293">
        <f t="shared" si="44"/>
        <v>0</v>
      </c>
      <c r="CN48" s="294">
        <f t="shared" si="45"/>
        <v>0</v>
      </c>
      <c r="CO48" s="293">
        <f t="shared" si="46"/>
        <v>0</v>
      </c>
      <c r="CP48" s="294">
        <f t="shared" si="47"/>
        <v>0</v>
      </c>
      <c r="CQ48" s="295">
        <f t="shared" si="48"/>
        <v>0</v>
      </c>
      <c r="CR48" s="292">
        <f t="shared" si="49"/>
        <v>0</v>
      </c>
      <c r="CS48" s="293">
        <f t="shared" si="50"/>
        <v>0</v>
      </c>
      <c r="CT48" s="294">
        <f t="shared" si="51"/>
        <v>0</v>
      </c>
      <c r="CU48" s="293">
        <f t="shared" si="52"/>
        <v>0</v>
      </c>
      <c r="CV48" s="294">
        <f t="shared" si="53"/>
        <v>0</v>
      </c>
      <c r="CW48" s="295">
        <f t="shared" si="54"/>
        <v>0</v>
      </c>
      <c r="CX48" s="294">
        <f t="shared" si="55"/>
        <v>0</v>
      </c>
      <c r="CY48" s="297">
        <f t="shared" si="56"/>
        <v>0</v>
      </c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148"/>
      <c r="DK48" s="479">
        <v>26</v>
      </c>
      <c r="DL48" s="478">
        <f t="shared" si="7"/>
        <v>0</v>
      </c>
      <c r="DM48" s="282">
        <f t="shared" si="8"/>
        <v>0</v>
      </c>
      <c r="DN48" s="106">
        <f t="shared" si="9"/>
        <v>0</v>
      </c>
      <c r="DO48" s="389">
        <f t="shared" si="10"/>
        <v>11.740473738414011</v>
      </c>
      <c r="DP48" s="166"/>
      <c r="ED48" s="130">
        <f t="shared" si="57"/>
        <v>0</v>
      </c>
      <c r="EE48" s="131">
        <f t="shared" si="57"/>
        <v>0</v>
      </c>
      <c r="EF48" s="110">
        <f t="shared" si="11"/>
        <v>0</v>
      </c>
      <c r="EG48" s="111" t="e">
        <f t="shared" si="12"/>
        <v>#DIV/0!</v>
      </c>
      <c r="EH48" s="112" t="e">
        <f t="shared" si="13"/>
        <v>#DIV/0!</v>
      </c>
    </row>
    <row r="49" spans="1:138" ht="13.2" customHeight="1" x14ac:dyDescent="0.2">
      <c r="A49" s="69"/>
      <c r="B49" s="163"/>
      <c r="C49" s="164"/>
      <c r="D49" s="21" t="str">
        <f t="shared" si="14"/>
        <v>C</v>
      </c>
      <c r="E49" s="319"/>
      <c r="F49" s="320"/>
      <c r="G49" s="321"/>
      <c r="H49" s="337"/>
      <c r="I49" s="321"/>
      <c r="J49" s="337"/>
      <c r="K49" s="320"/>
      <c r="L49" s="320"/>
      <c r="M49" s="320"/>
      <c r="N49" s="321"/>
      <c r="O49" s="337"/>
      <c r="P49" s="320"/>
      <c r="Q49" s="320"/>
      <c r="R49" s="320"/>
      <c r="S49" s="320"/>
      <c r="T49" s="321"/>
      <c r="U49" s="337"/>
      <c r="V49" s="320"/>
      <c r="W49" s="320"/>
      <c r="X49" s="321"/>
      <c r="Y49" s="337"/>
      <c r="Z49" s="320"/>
      <c r="AA49" s="320"/>
      <c r="AB49" s="321"/>
      <c r="AC49" s="337"/>
      <c r="AD49" s="320"/>
      <c r="AE49" s="320"/>
      <c r="AF49" s="320"/>
      <c r="AG49" s="320"/>
      <c r="AH49" s="321"/>
      <c r="AI49" s="337"/>
      <c r="AJ49" s="321"/>
      <c r="AK49" s="337"/>
      <c r="AL49" s="320"/>
      <c r="AM49" s="349"/>
      <c r="AN49" s="319"/>
      <c r="AO49" s="320"/>
      <c r="AP49" s="321"/>
      <c r="AQ49" s="337"/>
      <c r="AR49" s="320"/>
      <c r="AS49" s="320"/>
      <c r="AT49" s="320"/>
      <c r="AU49" s="321"/>
      <c r="AV49" s="337"/>
      <c r="AW49" s="320"/>
      <c r="AX49" s="320"/>
      <c r="AY49" s="321"/>
      <c r="AZ49" s="337"/>
      <c r="BA49" s="320"/>
      <c r="BB49" s="349"/>
      <c r="BC49" s="136">
        <f t="shared" si="15"/>
        <v>0</v>
      </c>
      <c r="BD49" s="24" t="str">
        <f t="shared" si="16"/>
        <v>C</v>
      </c>
      <c r="BE49" s="137">
        <f t="shared" si="17"/>
        <v>0</v>
      </c>
      <c r="BF49" s="506" t="str">
        <f t="shared" si="18"/>
        <v>C</v>
      </c>
      <c r="BG49" s="136">
        <f t="shared" si="19"/>
        <v>0</v>
      </c>
      <c r="BH49" s="274">
        <f t="shared" si="20"/>
        <v>0</v>
      </c>
      <c r="BI49" s="137">
        <f t="shared" si="21"/>
        <v>0</v>
      </c>
      <c r="BJ49" s="137">
        <f t="shared" si="22"/>
        <v>0</v>
      </c>
      <c r="BK49" s="138">
        <f t="shared" si="23"/>
        <v>0</v>
      </c>
      <c r="BL49" s="139">
        <f t="shared" si="1"/>
        <v>0</v>
      </c>
      <c r="BM49" s="140">
        <f t="shared" si="24"/>
        <v>11.740473738414011</v>
      </c>
      <c r="BN49" s="256"/>
      <c r="BO49" s="55">
        <f t="shared" si="25"/>
        <v>0</v>
      </c>
      <c r="BP49" s="132">
        <f t="shared" si="2"/>
        <v>0</v>
      </c>
      <c r="BQ49" s="141">
        <f t="shared" si="26"/>
        <v>0</v>
      </c>
      <c r="BR49" s="142" t="str">
        <f t="shared" si="27"/>
        <v>C</v>
      </c>
      <c r="BS49" s="143">
        <f t="shared" si="28"/>
        <v>0</v>
      </c>
      <c r="BT49" s="134" t="str">
        <f t="shared" si="29"/>
        <v>C</v>
      </c>
      <c r="BU49" s="141">
        <f t="shared" si="3"/>
        <v>0</v>
      </c>
      <c r="BV49" s="143">
        <f t="shared" si="4"/>
        <v>0</v>
      </c>
      <c r="BW49" s="143">
        <f t="shared" si="5"/>
        <v>0</v>
      </c>
      <c r="BX49" s="275">
        <f t="shared" si="6"/>
        <v>0</v>
      </c>
      <c r="BY49" s="144">
        <f t="shared" si="30"/>
        <v>0</v>
      </c>
      <c r="BZ49" s="100">
        <f t="shared" si="31"/>
        <v>0</v>
      </c>
      <c r="CA49" s="101">
        <f t="shared" si="32"/>
        <v>0</v>
      </c>
      <c r="CB49" s="102">
        <f t="shared" si="33"/>
        <v>0</v>
      </c>
      <c r="CC49" s="101">
        <f t="shared" si="34"/>
        <v>0</v>
      </c>
      <c r="CD49" s="102">
        <f t="shared" si="35"/>
        <v>0</v>
      </c>
      <c r="CE49" s="101">
        <f t="shared" si="36"/>
        <v>0</v>
      </c>
      <c r="CF49" s="102">
        <f t="shared" si="37"/>
        <v>0</v>
      </c>
      <c r="CG49" s="101">
        <f t="shared" si="38"/>
        <v>0</v>
      </c>
      <c r="CH49" s="102">
        <f t="shared" si="39"/>
        <v>0</v>
      </c>
      <c r="CI49" s="101">
        <f t="shared" si="40"/>
        <v>0</v>
      </c>
      <c r="CJ49" s="102">
        <f t="shared" si="41"/>
        <v>0</v>
      </c>
      <c r="CK49" s="101">
        <f t="shared" si="42"/>
        <v>0</v>
      </c>
      <c r="CL49" s="102">
        <f t="shared" si="43"/>
        <v>0</v>
      </c>
      <c r="CM49" s="101">
        <f t="shared" si="44"/>
        <v>0</v>
      </c>
      <c r="CN49" s="102">
        <f t="shared" si="45"/>
        <v>0</v>
      </c>
      <c r="CO49" s="101">
        <f t="shared" si="46"/>
        <v>0</v>
      </c>
      <c r="CP49" s="102">
        <f t="shared" si="47"/>
        <v>0</v>
      </c>
      <c r="CQ49" s="257">
        <f t="shared" si="48"/>
        <v>0</v>
      </c>
      <c r="CR49" s="100">
        <f t="shared" si="49"/>
        <v>0</v>
      </c>
      <c r="CS49" s="101">
        <f t="shared" si="50"/>
        <v>0</v>
      </c>
      <c r="CT49" s="102">
        <f t="shared" si="51"/>
        <v>0</v>
      </c>
      <c r="CU49" s="101">
        <f t="shared" si="52"/>
        <v>0</v>
      </c>
      <c r="CV49" s="102">
        <f t="shared" si="53"/>
        <v>0</v>
      </c>
      <c r="CW49" s="257">
        <f t="shared" si="54"/>
        <v>0</v>
      </c>
      <c r="CX49" s="102">
        <f t="shared" si="55"/>
        <v>0</v>
      </c>
      <c r="CY49" s="104">
        <f t="shared" si="56"/>
        <v>0</v>
      </c>
      <c r="CZ49" s="259"/>
      <c r="DA49" s="259"/>
      <c r="DB49" s="259"/>
      <c r="DC49" s="259"/>
      <c r="DD49" s="259"/>
      <c r="DE49" s="259"/>
      <c r="DF49" s="259"/>
      <c r="DG49" s="259"/>
      <c r="DH49" s="259"/>
      <c r="DI49" s="259"/>
      <c r="DJ49" s="148"/>
      <c r="DK49" s="479">
        <v>27</v>
      </c>
      <c r="DL49" s="478">
        <f t="shared" si="7"/>
        <v>0</v>
      </c>
      <c r="DM49" s="282">
        <f t="shared" si="8"/>
        <v>0</v>
      </c>
      <c r="DN49" s="106">
        <f t="shared" si="9"/>
        <v>0</v>
      </c>
      <c r="DO49" s="389">
        <f t="shared" si="10"/>
        <v>11.740473738414011</v>
      </c>
      <c r="DP49" s="166"/>
      <c r="ED49" s="130">
        <f t="shared" si="57"/>
        <v>0</v>
      </c>
      <c r="EE49" s="131">
        <f t="shared" si="57"/>
        <v>0</v>
      </c>
      <c r="EF49" s="110">
        <f t="shared" si="11"/>
        <v>0</v>
      </c>
      <c r="EG49" s="111" t="e">
        <f t="shared" si="12"/>
        <v>#DIV/0!</v>
      </c>
      <c r="EH49" s="112" t="e">
        <f t="shared" si="13"/>
        <v>#DIV/0!</v>
      </c>
    </row>
    <row r="50" spans="1:138" ht="13.2" customHeight="1" x14ac:dyDescent="0.2">
      <c r="A50" s="159"/>
      <c r="B50" s="160"/>
      <c r="C50" s="161"/>
      <c r="D50" s="500" t="str">
        <f t="shared" si="14"/>
        <v>C</v>
      </c>
      <c r="E50" s="316"/>
      <c r="F50" s="317"/>
      <c r="G50" s="318"/>
      <c r="H50" s="336"/>
      <c r="I50" s="318"/>
      <c r="J50" s="336"/>
      <c r="K50" s="317"/>
      <c r="L50" s="317"/>
      <c r="M50" s="317"/>
      <c r="N50" s="318"/>
      <c r="O50" s="336"/>
      <c r="P50" s="317"/>
      <c r="Q50" s="317"/>
      <c r="R50" s="317"/>
      <c r="S50" s="317"/>
      <c r="T50" s="318"/>
      <c r="U50" s="336"/>
      <c r="V50" s="317"/>
      <c r="W50" s="317"/>
      <c r="X50" s="318"/>
      <c r="Y50" s="336"/>
      <c r="Z50" s="317"/>
      <c r="AA50" s="317"/>
      <c r="AB50" s="318"/>
      <c r="AC50" s="336"/>
      <c r="AD50" s="317"/>
      <c r="AE50" s="317"/>
      <c r="AF50" s="317"/>
      <c r="AG50" s="317"/>
      <c r="AH50" s="318"/>
      <c r="AI50" s="336"/>
      <c r="AJ50" s="318"/>
      <c r="AK50" s="336"/>
      <c r="AL50" s="317"/>
      <c r="AM50" s="348"/>
      <c r="AN50" s="316"/>
      <c r="AO50" s="317"/>
      <c r="AP50" s="318"/>
      <c r="AQ50" s="336"/>
      <c r="AR50" s="317"/>
      <c r="AS50" s="317"/>
      <c r="AT50" s="317"/>
      <c r="AU50" s="318"/>
      <c r="AV50" s="336"/>
      <c r="AW50" s="317"/>
      <c r="AX50" s="317"/>
      <c r="AY50" s="318"/>
      <c r="AZ50" s="336"/>
      <c r="BA50" s="317"/>
      <c r="BB50" s="348"/>
      <c r="BC50" s="119">
        <f t="shared" si="15"/>
        <v>0</v>
      </c>
      <c r="BD50" s="508" t="str">
        <f t="shared" si="16"/>
        <v>C</v>
      </c>
      <c r="BE50" s="120">
        <f t="shared" si="17"/>
        <v>0</v>
      </c>
      <c r="BF50" s="505" t="str">
        <f t="shared" si="18"/>
        <v>C</v>
      </c>
      <c r="BG50" s="119">
        <f t="shared" si="19"/>
        <v>0</v>
      </c>
      <c r="BH50" s="272">
        <f t="shared" si="20"/>
        <v>0</v>
      </c>
      <c r="BI50" s="120">
        <f t="shared" si="21"/>
        <v>0</v>
      </c>
      <c r="BJ50" s="120">
        <f t="shared" si="22"/>
        <v>0</v>
      </c>
      <c r="BK50" s="121">
        <f t="shared" si="23"/>
        <v>0</v>
      </c>
      <c r="BL50" s="122">
        <f t="shared" si="1"/>
        <v>0</v>
      </c>
      <c r="BM50" s="123">
        <f t="shared" si="24"/>
        <v>11.740473738414011</v>
      </c>
      <c r="BN50" s="256"/>
      <c r="BO50" s="114">
        <f t="shared" si="25"/>
        <v>0</v>
      </c>
      <c r="BP50" s="115">
        <f t="shared" si="2"/>
        <v>0</v>
      </c>
      <c r="BQ50" s="124">
        <f t="shared" si="26"/>
        <v>0</v>
      </c>
      <c r="BR50" s="125" t="str">
        <f t="shared" si="27"/>
        <v>C</v>
      </c>
      <c r="BS50" s="126">
        <f t="shared" si="28"/>
        <v>0</v>
      </c>
      <c r="BT50" s="117" t="str">
        <f t="shared" si="29"/>
        <v>C</v>
      </c>
      <c r="BU50" s="124">
        <f t="shared" si="3"/>
        <v>0</v>
      </c>
      <c r="BV50" s="126">
        <f t="shared" si="4"/>
        <v>0</v>
      </c>
      <c r="BW50" s="126">
        <f t="shared" si="5"/>
        <v>0</v>
      </c>
      <c r="BX50" s="273">
        <f t="shared" si="6"/>
        <v>0</v>
      </c>
      <c r="BY50" s="127">
        <f t="shared" si="30"/>
        <v>0</v>
      </c>
      <c r="BZ50" s="292">
        <f t="shared" si="31"/>
        <v>0</v>
      </c>
      <c r="CA50" s="293">
        <f t="shared" si="32"/>
        <v>0</v>
      </c>
      <c r="CB50" s="294">
        <f t="shared" si="33"/>
        <v>0</v>
      </c>
      <c r="CC50" s="293">
        <f t="shared" si="34"/>
        <v>0</v>
      </c>
      <c r="CD50" s="294">
        <f t="shared" si="35"/>
        <v>0</v>
      </c>
      <c r="CE50" s="293">
        <f t="shared" si="36"/>
        <v>0</v>
      </c>
      <c r="CF50" s="294">
        <f t="shared" si="37"/>
        <v>0</v>
      </c>
      <c r="CG50" s="293">
        <f t="shared" si="38"/>
        <v>0</v>
      </c>
      <c r="CH50" s="294">
        <f t="shared" si="39"/>
        <v>0</v>
      </c>
      <c r="CI50" s="293">
        <f t="shared" si="40"/>
        <v>0</v>
      </c>
      <c r="CJ50" s="294">
        <f t="shared" si="41"/>
        <v>0</v>
      </c>
      <c r="CK50" s="293">
        <f t="shared" si="42"/>
        <v>0</v>
      </c>
      <c r="CL50" s="294">
        <f t="shared" si="43"/>
        <v>0</v>
      </c>
      <c r="CM50" s="293">
        <f t="shared" si="44"/>
        <v>0</v>
      </c>
      <c r="CN50" s="294">
        <f t="shared" si="45"/>
        <v>0</v>
      </c>
      <c r="CO50" s="293">
        <f t="shared" si="46"/>
        <v>0</v>
      </c>
      <c r="CP50" s="294">
        <f t="shared" si="47"/>
        <v>0</v>
      </c>
      <c r="CQ50" s="295">
        <f t="shared" si="48"/>
        <v>0</v>
      </c>
      <c r="CR50" s="292">
        <f t="shared" si="49"/>
        <v>0</v>
      </c>
      <c r="CS50" s="293">
        <f t="shared" si="50"/>
        <v>0</v>
      </c>
      <c r="CT50" s="294">
        <f t="shared" si="51"/>
        <v>0</v>
      </c>
      <c r="CU50" s="293">
        <f t="shared" si="52"/>
        <v>0</v>
      </c>
      <c r="CV50" s="294">
        <f t="shared" si="53"/>
        <v>0</v>
      </c>
      <c r="CW50" s="295">
        <f t="shared" si="54"/>
        <v>0</v>
      </c>
      <c r="CX50" s="294">
        <f t="shared" si="55"/>
        <v>0</v>
      </c>
      <c r="CY50" s="297">
        <f t="shared" si="56"/>
        <v>0</v>
      </c>
      <c r="CZ50" s="259"/>
      <c r="DA50" s="259"/>
      <c r="DB50" s="259"/>
      <c r="DC50" s="259"/>
      <c r="DD50" s="259"/>
      <c r="DE50" s="259"/>
      <c r="DF50" s="259"/>
      <c r="DG50" s="259"/>
      <c r="DH50" s="259"/>
      <c r="DI50" s="259"/>
      <c r="DJ50" s="148"/>
      <c r="DK50" s="479">
        <v>28</v>
      </c>
      <c r="DL50" s="478">
        <f t="shared" si="7"/>
        <v>0</v>
      </c>
      <c r="DM50" s="282">
        <f t="shared" si="8"/>
        <v>0</v>
      </c>
      <c r="DN50" s="106">
        <f t="shared" si="9"/>
        <v>0</v>
      </c>
      <c r="DO50" s="389">
        <f t="shared" si="10"/>
        <v>11.740473738414011</v>
      </c>
      <c r="DP50" s="166"/>
      <c r="DQ50" s="167"/>
      <c r="DR50" s="166"/>
      <c r="DS50" s="166"/>
      <c r="DT50" s="166"/>
      <c r="DU50" s="166"/>
      <c r="DV50" s="166"/>
      <c r="ED50" s="130">
        <f t="shared" si="57"/>
        <v>0</v>
      </c>
      <c r="EE50" s="131">
        <f t="shared" si="57"/>
        <v>0</v>
      </c>
      <c r="EF50" s="110">
        <f t="shared" si="11"/>
        <v>0</v>
      </c>
      <c r="EG50" s="111" t="e">
        <f t="shared" si="12"/>
        <v>#DIV/0!</v>
      </c>
      <c r="EH50" s="112" t="e">
        <f t="shared" si="13"/>
        <v>#DIV/0!</v>
      </c>
    </row>
    <row r="51" spans="1:138" ht="13.2" customHeight="1" x14ac:dyDescent="0.2">
      <c r="A51" s="69"/>
      <c r="B51" s="163"/>
      <c r="C51" s="164"/>
      <c r="D51" s="21" t="str">
        <f t="shared" si="14"/>
        <v>C</v>
      </c>
      <c r="E51" s="319"/>
      <c r="F51" s="320"/>
      <c r="G51" s="321"/>
      <c r="H51" s="337"/>
      <c r="I51" s="321"/>
      <c r="J51" s="337"/>
      <c r="K51" s="320"/>
      <c r="L51" s="320"/>
      <c r="M51" s="320"/>
      <c r="N51" s="321"/>
      <c r="O51" s="337"/>
      <c r="P51" s="320"/>
      <c r="Q51" s="320"/>
      <c r="R51" s="320"/>
      <c r="S51" s="320"/>
      <c r="T51" s="321"/>
      <c r="U51" s="337"/>
      <c r="V51" s="320"/>
      <c r="W51" s="320"/>
      <c r="X51" s="321"/>
      <c r="Y51" s="337"/>
      <c r="Z51" s="320"/>
      <c r="AA51" s="320"/>
      <c r="AB51" s="321"/>
      <c r="AC51" s="337"/>
      <c r="AD51" s="320"/>
      <c r="AE51" s="320"/>
      <c r="AF51" s="320"/>
      <c r="AG51" s="320"/>
      <c r="AH51" s="321"/>
      <c r="AI51" s="337"/>
      <c r="AJ51" s="321"/>
      <c r="AK51" s="337"/>
      <c r="AL51" s="320"/>
      <c r="AM51" s="349"/>
      <c r="AN51" s="319"/>
      <c r="AO51" s="320"/>
      <c r="AP51" s="321"/>
      <c r="AQ51" s="337"/>
      <c r="AR51" s="320"/>
      <c r="AS51" s="320"/>
      <c r="AT51" s="320"/>
      <c r="AU51" s="321"/>
      <c r="AV51" s="337"/>
      <c r="AW51" s="320"/>
      <c r="AX51" s="320"/>
      <c r="AY51" s="321"/>
      <c r="AZ51" s="337"/>
      <c r="BA51" s="320"/>
      <c r="BB51" s="349"/>
      <c r="BC51" s="136">
        <f t="shared" si="15"/>
        <v>0</v>
      </c>
      <c r="BD51" s="24" t="str">
        <f t="shared" si="16"/>
        <v>C</v>
      </c>
      <c r="BE51" s="137">
        <f t="shared" si="17"/>
        <v>0</v>
      </c>
      <c r="BF51" s="506" t="str">
        <f t="shared" si="18"/>
        <v>C</v>
      </c>
      <c r="BG51" s="136">
        <f t="shared" si="19"/>
        <v>0</v>
      </c>
      <c r="BH51" s="274">
        <f t="shared" si="20"/>
        <v>0</v>
      </c>
      <c r="BI51" s="137">
        <f t="shared" si="21"/>
        <v>0</v>
      </c>
      <c r="BJ51" s="137">
        <f t="shared" si="22"/>
        <v>0</v>
      </c>
      <c r="BK51" s="138">
        <f t="shared" si="23"/>
        <v>0</v>
      </c>
      <c r="BL51" s="139">
        <f t="shared" si="1"/>
        <v>0</v>
      </c>
      <c r="BM51" s="140">
        <f t="shared" si="24"/>
        <v>11.740473738414011</v>
      </c>
      <c r="BN51" s="256"/>
      <c r="BO51" s="55">
        <f t="shared" si="25"/>
        <v>0</v>
      </c>
      <c r="BP51" s="132">
        <f t="shared" si="2"/>
        <v>0</v>
      </c>
      <c r="BQ51" s="141">
        <f t="shared" si="26"/>
        <v>0</v>
      </c>
      <c r="BR51" s="142" t="str">
        <f t="shared" si="27"/>
        <v>C</v>
      </c>
      <c r="BS51" s="143">
        <f t="shared" si="28"/>
        <v>0</v>
      </c>
      <c r="BT51" s="134" t="str">
        <f t="shared" si="29"/>
        <v>C</v>
      </c>
      <c r="BU51" s="141">
        <f t="shared" si="3"/>
        <v>0</v>
      </c>
      <c r="BV51" s="143">
        <f t="shared" si="4"/>
        <v>0</v>
      </c>
      <c r="BW51" s="143">
        <f t="shared" si="5"/>
        <v>0</v>
      </c>
      <c r="BX51" s="275">
        <f t="shared" si="6"/>
        <v>0</v>
      </c>
      <c r="BY51" s="144">
        <f t="shared" si="30"/>
        <v>0</v>
      </c>
      <c r="BZ51" s="100">
        <f t="shared" si="31"/>
        <v>0</v>
      </c>
      <c r="CA51" s="101">
        <f t="shared" si="32"/>
        <v>0</v>
      </c>
      <c r="CB51" s="102">
        <f t="shared" si="33"/>
        <v>0</v>
      </c>
      <c r="CC51" s="101">
        <f t="shared" si="34"/>
        <v>0</v>
      </c>
      <c r="CD51" s="102">
        <f t="shared" si="35"/>
        <v>0</v>
      </c>
      <c r="CE51" s="101">
        <f t="shared" si="36"/>
        <v>0</v>
      </c>
      <c r="CF51" s="102">
        <f t="shared" si="37"/>
        <v>0</v>
      </c>
      <c r="CG51" s="101">
        <f t="shared" si="38"/>
        <v>0</v>
      </c>
      <c r="CH51" s="102">
        <f t="shared" si="39"/>
        <v>0</v>
      </c>
      <c r="CI51" s="101">
        <f t="shared" si="40"/>
        <v>0</v>
      </c>
      <c r="CJ51" s="102">
        <f t="shared" si="41"/>
        <v>0</v>
      </c>
      <c r="CK51" s="101">
        <f t="shared" si="42"/>
        <v>0</v>
      </c>
      <c r="CL51" s="102">
        <f t="shared" si="43"/>
        <v>0</v>
      </c>
      <c r="CM51" s="101">
        <f t="shared" si="44"/>
        <v>0</v>
      </c>
      <c r="CN51" s="102">
        <f t="shared" si="45"/>
        <v>0</v>
      </c>
      <c r="CO51" s="101">
        <f t="shared" si="46"/>
        <v>0</v>
      </c>
      <c r="CP51" s="102">
        <f t="shared" si="47"/>
        <v>0</v>
      </c>
      <c r="CQ51" s="257">
        <f t="shared" si="48"/>
        <v>0</v>
      </c>
      <c r="CR51" s="100">
        <f t="shared" si="49"/>
        <v>0</v>
      </c>
      <c r="CS51" s="101">
        <f t="shared" si="50"/>
        <v>0</v>
      </c>
      <c r="CT51" s="102">
        <f t="shared" si="51"/>
        <v>0</v>
      </c>
      <c r="CU51" s="101">
        <f t="shared" si="52"/>
        <v>0</v>
      </c>
      <c r="CV51" s="102">
        <f t="shared" si="53"/>
        <v>0</v>
      </c>
      <c r="CW51" s="257">
        <f t="shared" si="54"/>
        <v>0</v>
      </c>
      <c r="CX51" s="102">
        <f t="shared" si="55"/>
        <v>0</v>
      </c>
      <c r="CY51" s="104">
        <f t="shared" si="56"/>
        <v>0</v>
      </c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148"/>
      <c r="DK51" s="479">
        <v>29</v>
      </c>
      <c r="DL51" s="478">
        <f t="shared" si="7"/>
        <v>0</v>
      </c>
      <c r="DM51" s="282">
        <f t="shared" si="8"/>
        <v>0</v>
      </c>
      <c r="DN51" s="106">
        <f t="shared" si="9"/>
        <v>0</v>
      </c>
      <c r="DO51" s="389">
        <f t="shared" si="10"/>
        <v>11.740473738414011</v>
      </c>
      <c r="DP51" s="166"/>
      <c r="DQ51" s="153"/>
      <c r="DR51" s="166"/>
      <c r="DS51" s="166"/>
      <c r="DT51" s="166"/>
      <c r="DU51" s="166"/>
      <c r="DV51" s="166"/>
      <c r="ED51" s="130">
        <f t="shared" si="57"/>
        <v>0</v>
      </c>
      <c r="EE51" s="131">
        <f t="shared" si="57"/>
        <v>0</v>
      </c>
      <c r="EF51" s="110">
        <f t="shared" si="11"/>
        <v>0</v>
      </c>
      <c r="EG51" s="111" t="e">
        <f t="shared" si="12"/>
        <v>#DIV/0!</v>
      </c>
      <c r="EH51" s="112" t="e">
        <f t="shared" si="13"/>
        <v>#DIV/0!</v>
      </c>
    </row>
    <row r="52" spans="1:138" ht="13.2" customHeight="1" x14ac:dyDescent="0.2">
      <c r="A52" s="159"/>
      <c r="B52" s="160"/>
      <c r="C52" s="161"/>
      <c r="D52" s="500" t="str">
        <f t="shared" si="14"/>
        <v>C</v>
      </c>
      <c r="E52" s="316"/>
      <c r="F52" s="317"/>
      <c r="G52" s="318"/>
      <c r="H52" s="336"/>
      <c r="I52" s="318"/>
      <c r="J52" s="336"/>
      <c r="K52" s="317"/>
      <c r="L52" s="317"/>
      <c r="M52" s="317"/>
      <c r="N52" s="318"/>
      <c r="O52" s="336"/>
      <c r="P52" s="317"/>
      <c r="Q52" s="317"/>
      <c r="R52" s="317"/>
      <c r="S52" s="317"/>
      <c r="T52" s="318"/>
      <c r="U52" s="336"/>
      <c r="V52" s="317"/>
      <c r="W52" s="317"/>
      <c r="X52" s="318"/>
      <c r="Y52" s="336"/>
      <c r="Z52" s="317"/>
      <c r="AA52" s="317"/>
      <c r="AB52" s="318"/>
      <c r="AC52" s="336"/>
      <c r="AD52" s="317"/>
      <c r="AE52" s="317"/>
      <c r="AF52" s="317"/>
      <c r="AG52" s="317"/>
      <c r="AH52" s="318"/>
      <c r="AI52" s="336"/>
      <c r="AJ52" s="318"/>
      <c r="AK52" s="336"/>
      <c r="AL52" s="317"/>
      <c r="AM52" s="348"/>
      <c r="AN52" s="316"/>
      <c r="AO52" s="317"/>
      <c r="AP52" s="318"/>
      <c r="AQ52" s="336"/>
      <c r="AR52" s="317"/>
      <c r="AS52" s="317"/>
      <c r="AT52" s="317"/>
      <c r="AU52" s="318"/>
      <c r="AV52" s="336"/>
      <c r="AW52" s="317"/>
      <c r="AX52" s="317"/>
      <c r="AY52" s="318"/>
      <c r="AZ52" s="336"/>
      <c r="BA52" s="317"/>
      <c r="BB52" s="348"/>
      <c r="BC52" s="119">
        <f t="shared" si="15"/>
        <v>0</v>
      </c>
      <c r="BD52" s="508" t="str">
        <f t="shared" si="16"/>
        <v>C</v>
      </c>
      <c r="BE52" s="120">
        <f t="shared" si="17"/>
        <v>0</v>
      </c>
      <c r="BF52" s="505" t="str">
        <f t="shared" si="18"/>
        <v>C</v>
      </c>
      <c r="BG52" s="119">
        <f t="shared" si="19"/>
        <v>0</v>
      </c>
      <c r="BH52" s="272">
        <f t="shared" si="20"/>
        <v>0</v>
      </c>
      <c r="BI52" s="120">
        <f t="shared" si="21"/>
        <v>0</v>
      </c>
      <c r="BJ52" s="120">
        <f t="shared" si="22"/>
        <v>0</v>
      </c>
      <c r="BK52" s="121">
        <f t="shared" si="23"/>
        <v>0</v>
      </c>
      <c r="BL52" s="122">
        <f t="shared" si="1"/>
        <v>0</v>
      </c>
      <c r="BM52" s="123">
        <f t="shared" si="24"/>
        <v>11.740473738414011</v>
      </c>
      <c r="BN52" s="256"/>
      <c r="BO52" s="114">
        <f t="shared" si="25"/>
        <v>0</v>
      </c>
      <c r="BP52" s="115">
        <f t="shared" si="2"/>
        <v>0</v>
      </c>
      <c r="BQ52" s="124">
        <f t="shared" si="26"/>
        <v>0</v>
      </c>
      <c r="BR52" s="125" t="str">
        <f t="shared" si="27"/>
        <v>C</v>
      </c>
      <c r="BS52" s="126">
        <f t="shared" si="28"/>
        <v>0</v>
      </c>
      <c r="BT52" s="117" t="str">
        <f t="shared" si="29"/>
        <v>C</v>
      </c>
      <c r="BU52" s="124">
        <f t="shared" si="3"/>
        <v>0</v>
      </c>
      <c r="BV52" s="126">
        <f t="shared" si="4"/>
        <v>0</v>
      </c>
      <c r="BW52" s="126">
        <f t="shared" si="5"/>
        <v>0</v>
      </c>
      <c r="BX52" s="273">
        <f t="shared" si="6"/>
        <v>0</v>
      </c>
      <c r="BY52" s="127">
        <f t="shared" si="30"/>
        <v>0</v>
      </c>
      <c r="BZ52" s="292">
        <f t="shared" si="31"/>
        <v>0</v>
      </c>
      <c r="CA52" s="293">
        <f t="shared" si="32"/>
        <v>0</v>
      </c>
      <c r="CB52" s="294">
        <f t="shared" si="33"/>
        <v>0</v>
      </c>
      <c r="CC52" s="293">
        <f t="shared" si="34"/>
        <v>0</v>
      </c>
      <c r="CD52" s="294">
        <f t="shared" si="35"/>
        <v>0</v>
      </c>
      <c r="CE52" s="293">
        <f t="shared" si="36"/>
        <v>0</v>
      </c>
      <c r="CF52" s="294">
        <f t="shared" si="37"/>
        <v>0</v>
      </c>
      <c r="CG52" s="293">
        <f t="shared" si="38"/>
        <v>0</v>
      </c>
      <c r="CH52" s="294">
        <f t="shared" si="39"/>
        <v>0</v>
      </c>
      <c r="CI52" s="293">
        <f t="shared" si="40"/>
        <v>0</v>
      </c>
      <c r="CJ52" s="294">
        <f t="shared" si="41"/>
        <v>0</v>
      </c>
      <c r="CK52" s="293">
        <f t="shared" si="42"/>
        <v>0</v>
      </c>
      <c r="CL52" s="294">
        <f t="shared" si="43"/>
        <v>0</v>
      </c>
      <c r="CM52" s="293">
        <f t="shared" si="44"/>
        <v>0</v>
      </c>
      <c r="CN52" s="294">
        <f t="shared" si="45"/>
        <v>0</v>
      </c>
      <c r="CO52" s="293">
        <f t="shared" si="46"/>
        <v>0</v>
      </c>
      <c r="CP52" s="294">
        <f t="shared" si="47"/>
        <v>0</v>
      </c>
      <c r="CQ52" s="295">
        <f t="shared" si="48"/>
        <v>0</v>
      </c>
      <c r="CR52" s="292">
        <f t="shared" si="49"/>
        <v>0</v>
      </c>
      <c r="CS52" s="293">
        <f t="shared" si="50"/>
        <v>0</v>
      </c>
      <c r="CT52" s="294">
        <f t="shared" si="51"/>
        <v>0</v>
      </c>
      <c r="CU52" s="293">
        <f t="shared" si="52"/>
        <v>0</v>
      </c>
      <c r="CV52" s="294">
        <f t="shared" si="53"/>
        <v>0</v>
      </c>
      <c r="CW52" s="295">
        <f t="shared" si="54"/>
        <v>0</v>
      </c>
      <c r="CX52" s="294">
        <f t="shared" si="55"/>
        <v>0</v>
      </c>
      <c r="CY52" s="297">
        <f t="shared" si="56"/>
        <v>0</v>
      </c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148"/>
      <c r="DK52" s="479">
        <v>30</v>
      </c>
      <c r="DL52" s="478">
        <f t="shared" si="7"/>
        <v>0</v>
      </c>
      <c r="DM52" s="282">
        <f t="shared" si="8"/>
        <v>0</v>
      </c>
      <c r="DN52" s="106">
        <f t="shared" si="9"/>
        <v>0</v>
      </c>
      <c r="DO52" s="389">
        <f t="shared" si="10"/>
        <v>11.740473738414011</v>
      </c>
      <c r="DP52" s="166"/>
      <c r="DQ52" s="169"/>
      <c r="DR52" s="169"/>
      <c r="DS52" s="170"/>
      <c r="DT52" s="151"/>
      <c r="DU52" s="151"/>
      <c r="DV52" s="151"/>
      <c r="DW52" s="151"/>
      <c r="DX52" s="148"/>
      <c r="DY52" s="151"/>
      <c r="DZ52" s="151"/>
      <c r="EA52" s="151"/>
      <c r="EB52" s="151"/>
      <c r="EC52" s="151"/>
      <c r="ED52" s="130">
        <f t="shared" si="57"/>
        <v>0</v>
      </c>
      <c r="EE52" s="131">
        <f t="shared" si="57"/>
        <v>0</v>
      </c>
      <c r="EF52" s="110">
        <f t="shared" si="11"/>
        <v>0</v>
      </c>
      <c r="EG52" s="111" t="e">
        <f t="shared" si="12"/>
        <v>#DIV/0!</v>
      </c>
      <c r="EH52" s="112" t="e">
        <f t="shared" si="13"/>
        <v>#DIV/0!</v>
      </c>
    </row>
    <row r="53" spans="1:138" ht="13.2" customHeight="1" x14ac:dyDescent="0.2">
      <c r="A53" s="69"/>
      <c r="B53" s="163"/>
      <c r="C53" s="164"/>
      <c r="D53" s="21" t="str">
        <f t="shared" si="14"/>
        <v>C</v>
      </c>
      <c r="E53" s="319"/>
      <c r="F53" s="320"/>
      <c r="G53" s="321"/>
      <c r="H53" s="337"/>
      <c r="I53" s="321"/>
      <c r="J53" s="337"/>
      <c r="K53" s="320"/>
      <c r="L53" s="320"/>
      <c r="M53" s="320"/>
      <c r="N53" s="321"/>
      <c r="O53" s="337"/>
      <c r="P53" s="320"/>
      <c r="Q53" s="320"/>
      <c r="R53" s="320"/>
      <c r="S53" s="320"/>
      <c r="T53" s="321"/>
      <c r="U53" s="337"/>
      <c r="V53" s="320"/>
      <c r="W53" s="320"/>
      <c r="X53" s="321"/>
      <c r="Y53" s="337"/>
      <c r="Z53" s="320"/>
      <c r="AA53" s="320"/>
      <c r="AB53" s="321"/>
      <c r="AC53" s="337"/>
      <c r="AD53" s="320"/>
      <c r="AE53" s="320"/>
      <c r="AF53" s="320"/>
      <c r="AG53" s="320"/>
      <c r="AH53" s="321"/>
      <c r="AI53" s="337"/>
      <c r="AJ53" s="321"/>
      <c r="AK53" s="337"/>
      <c r="AL53" s="320"/>
      <c r="AM53" s="349"/>
      <c r="AN53" s="319"/>
      <c r="AO53" s="320"/>
      <c r="AP53" s="321"/>
      <c r="AQ53" s="337"/>
      <c r="AR53" s="320"/>
      <c r="AS53" s="320"/>
      <c r="AT53" s="320"/>
      <c r="AU53" s="321"/>
      <c r="AV53" s="337"/>
      <c r="AW53" s="320"/>
      <c r="AX53" s="320"/>
      <c r="AY53" s="321"/>
      <c r="AZ53" s="337"/>
      <c r="BA53" s="320"/>
      <c r="BB53" s="349"/>
      <c r="BC53" s="136">
        <f t="shared" si="15"/>
        <v>0</v>
      </c>
      <c r="BD53" s="24" t="str">
        <f t="shared" si="16"/>
        <v>C</v>
      </c>
      <c r="BE53" s="137">
        <f t="shared" si="17"/>
        <v>0</v>
      </c>
      <c r="BF53" s="506" t="str">
        <f t="shared" si="18"/>
        <v>C</v>
      </c>
      <c r="BG53" s="136">
        <f t="shared" si="19"/>
        <v>0</v>
      </c>
      <c r="BH53" s="274">
        <f t="shared" si="20"/>
        <v>0</v>
      </c>
      <c r="BI53" s="137">
        <f t="shared" si="21"/>
        <v>0</v>
      </c>
      <c r="BJ53" s="137">
        <f t="shared" si="22"/>
        <v>0</v>
      </c>
      <c r="BK53" s="138">
        <f t="shared" si="23"/>
        <v>0</v>
      </c>
      <c r="BL53" s="139">
        <f t="shared" si="1"/>
        <v>0</v>
      </c>
      <c r="BM53" s="140">
        <f t="shared" si="24"/>
        <v>11.740473738414011</v>
      </c>
      <c r="BN53" s="256"/>
      <c r="BO53" s="55">
        <f t="shared" si="25"/>
        <v>0</v>
      </c>
      <c r="BP53" s="132">
        <f t="shared" si="2"/>
        <v>0</v>
      </c>
      <c r="BQ53" s="141">
        <f t="shared" si="26"/>
        <v>0</v>
      </c>
      <c r="BR53" s="142" t="str">
        <f t="shared" si="27"/>
        <v>C</v>
      </c>
      <c r="BS53" s="143">
        <f t="shared" si="28"/>
        <v>0</v>
      </c>
      <c r="BT53" s="134" t="str">
        <f t="shared" si="29"/>
        <v>C</v>
      </c>
      <c r="BU53" s="141">
        <f t="shared" si="3"/>
        <v>0</v>
      </c>
      <c r="BV53" s="143">
        <f t="shared" si="4"/>
        <v>0</v>
      </c>
      <c r="BW53" s="143">
        <f t="shared" si="5"/>
        <v>0</v>
      </c>
      <c r="BX53" s="275">
        <f t="shared" si="6"/>
        <v>0</v>
      </c>
      <c r="BY53" s="144">
        <f t="shared" si="30"/>
        <v>0</v>
      </c>
      <c r="BZ53" s="100">
        <f t="shared" si="31"/>
        <v>0</v>
      </c>
      <c r="CA53" s="101">
        <f t="shared" si="32"/>
        <v>0</v>
      </c>
      <c r="CB53" s="102">
        <f t="shared" si="33"/>
        <v>0</v>
      </c>
      <c r="CC53" s="101">
        <f t="shared" si="34"/>
        <v>0</v>
      </c>
      <c r="CD53" s="102">
        <f t="shared" si="35"/>
        <v>0</v>
      </c>
      <c r="CE53" s="101">
        <f t="shared" si="36"/>
        <v>0</v>
      </c>
      <c r="CF53" s="102">
        <f t="shared" si="37"/>
        <v>0</v>
      </c>
      <c r="CG53" s="101">
        <f t="shared" si="38"/>
        <v>0</v>
      </c>
      <c r="CH53" s="102">
        <f t="shared" si="39"/>
        <v>0</v>
      </c>
      <c r="CI53" s="101">
        <f t="shared" si="40"/>
        <v>0</v>
      </c>
      <c r="CJ53" s="102">
        <f t="shared" si="41"/>
        <v>0</v>
      </c>
      <c r="CK53" s="101">
        <f t="shared" si="42"/>
        <v>0</v>
      </c>
      <c r="CL53" s="102">
        <f t="shared" si="43"/>
        <v>0</v>
      </c>
      <c r="CM53" s="101">
        <f t="shared" si="44"/>
        <v>0</v>
      </c>
      <c r="CN53" s="102">
        <f t="shared" si="45"/>
        <v>0</v>
      </c>
      <c r="CO53" s="101">
        <f t="shared" si="46"/>
        <v>0</v>
      </c>
      <c r="CP53" s="102">
        <f t="shared" si="47"/>
        <v>0</v>
      </c>
      <c r="CQ53" s="257">
        <f t="shared" si="48"/>
        <v>0</v>
      </c>
      <c r="CR53" s="100">
        <f t="shared" si="49"/>
        <v>0</v>
      </c>
      <c r="CS53" s="101">
        <f t="shared" si="50"/>
        <v>0</v>
      </c>
      <c r="CT53" s="102">
        <f t="shared" si="51"/>
        <v>0</v>
      </c>
      <c r="CU53" s="101">
        <f t="shared" si="52"/>
        <v>0</v>
      </c>
      <c r="CV53" s="102">
        <f t="shared" si="53"/>
        <v>0</v>
      </c>
      <c r="CW53" s="257">
        <f t="shared" si="54"/>
        <v>0</v>
      </c>
      <c r="CX53" s="102">
        <f t="shared" si="55"/>
        <v>0</v>
      </c>
      <c r="CY53" s="104">
        <f t="shared" si="56"/>
        <v>0</v>
      </c>
      <c r="CZ53" s="259"/>
      <c r="DA53" s="259"/>
      <c r="DB53" s="259"/>
      <c r="DC53" s="259"/>
      <c r="DD53" s="259"/>
      <c r="DE53" s="259"/>
      <c r="DF53" s="259"/>
      <c r="DG53" s="259"/>
      <c r="DH53" s="259"/>
      <c r="DI53" s="259"/>
      <c r="DJ53" s="148"/>
      <c r="DK53" s="479">
        <v>31</v>
      </c>
      <c r="DL53" s="478">
        <f t="shared" si="7"/>
        <v>0</v>
      </c>
      <c r="DM53" s="282">
        <f t="shared" si="8"/>
        <v>0</v>
      </c>
      <c r="DN53" s="106">
        <f t="shared" si="9"/>
        <v>0</v>
      </c>
      <c r="DO53" s="389">
        <f t="shared" si="10"/>
        <v>11.740473738414011</v>
      </c>
      <c r="DP53" s="166"/>
      <c r="DQ53" s="171"/>
      <c r="DR53" s="171"/>
      <c r="DS53" s="151"/>
      <c r="DT53" s="172"/>
      <c r="DU53" s="172"/>
      <c r="DV53" s="172"/>
      <c r="DW53" s="172"/>
      <c r="DX53" s="173"/>
      <c r="DY53" s="154"/>
      <c r="DZ53" s="154"/>
      <c r="EA53" s="154"/>
      <c r="EB53" s="154"/>
      <c r="EC53" s="154"/>
      <c r="ED53" s="130">
        <f t="shared" si="57"/>
        <v>0</v>
      </c>
      <c r="EE53" s="131">
        <f t="shared" si="57"/>
        <v>0</v>
      </c>
      <c r="EF53" s="110">
        <f t="shared" si="11"/>
        <v>0</v>
      </c>
      <c r="EG53" s="111" t="e">
        <f t="shared" si="12"/>
        <v>#DIV/0!</v>
      </c>
      <c r="EH53" s="112" t="e">
        <f t="shared" si="13"/>
        <v>#DIV/0!</v>
      </c>
    </row>
    <row r="54" spans="1:138" ht="13.2" customHeight="1" x14ac:dyDescent="0.2">
      <c r="A54" s="159"/>
      <c r="B54" s="160"/>
      <c r="C54" s="161"/>
      <c r="D54" s="500" t="str">
        <f t="shared" si="14"/>
        <v>C</v>
      </c>
      <c r="E54" s="316"/>
      <c r="F54" s="317"/>
      <c r="G54" s="318"/>
      <c r="H54" s="336"/>
      <c r="I54" s="318"/>
      <c r="J54" s="336"/>
      <c r="K54" s="317"/>
      <c r="L54" s="317"/>
      <c r="M54" s="317"/>
      <c r="N54" s="318"/>
      <c r="O54" s="336"/>
      <c r="P54" s="317"/>
      <c r="Q54" s="317"/>
      <c r="R54" s="317"/>
      <c r="S54" s="317"/>
      <c r="T54" s="318"/>
      <c r="U54" s="336"/>
      <c r="V54" s="317"/>
      <c r="W54" s="317"/>
      <c r="X54" s="318"/>
      <c r="Y54" s="336"/>
      <c r="Z54" s="317"/>
      <c r="AA54" s="317"/>
      <c r="AB54" s="318"/>
      <c r="AC54" s="336"/>
      <c r="AD54" s="317"/>
      <c r="AE54" s="317"/>
      <c r="AF54" s="317"/>
      <c r="AG54" s="317"/>
      <c r="AH54" s="318"/>
      <c r="AI54" s="336"/>
      <c r="AJ54" s="318"/>
      <c r="AK54" s="336"/>
      <c r="AL54" s="317"/>
      <c r="AM54" s="348"/>
      <c r="AN54" s="316"/>
      <c r="AO54" s="317"/>
      <c r="AP54" s="318"/>
      <c r="AQ54" s="336"/>
      <c r="AR54" s="317"/>
      <c r="AS54" s="317"/>
      <c r="AT54" s="317"/>
      <c r="AU54" s="318"/>
      <c r="AV54" s="336"/>
      <c r="AW54" s="317"/>
      <c r="AX54" s="317"/>
      <c r="AY54" s="318"/>
      <c r="AZ54" s="336"/>
      <c r="BA54" s="317"/>
      <c r="BB54" s="348"/>
      <c r="BC54" s="119">
        <f t="shared" si="15"/>
        <v>0</v>
      </c>
      <c r="BD54" s="508" t="str">
        <f t="shared" si="16"/>
        <v>C</v>
      </c>
      <c r="BE54" s="120">
        <f t="shared" si="17"/>
        <v>0</v>
      </c>
      <c r="BF54" s="505" t="str">
        <f t="shared" si="18"/>
        <v>C</v>
      </c>
      <c r="BG54" s="119">
        <f t="shared" si="19"/>
        <v>0</v>
      </c>
      <c r="BH54" s="272">
        <f t="shared" si="20"/>
        <v>0</v>
      </c>
      <c r="BI54" s="120">
        <f t="shared" si="21"/>
        <v>0</v>
      </c>
      <c r="BJ54" s="120">
        <f t="shared" si="22"/>
        <v>0</v>
      </c>
      <c r="BK54" s="121">
        <f t="shared" si="23"/>
        <v>0</v>
      </c>
      <c r="BL54" s="122">
        <f t="shared" si="1"/>
        <v>0</v>
      </c>
      <c r="BM54" s="123">
        <f t="shared" si="24"/>
        <v>11.740473738414011</v>
      </c>
      <c r="BN54" s="256"/>
      <c r="BO54" s="114">
        <f t="shared" si="25"/>
        <v>0</v>
      </c>
      <c r="BP54" s="115">
        <f t="shared" si="2"/>
        <v>0</v>
      </c>
      <c r="BQ54" s="124">
        <f t="shared" si="26"/>
        <v>0</v>
      </c>
      <c r="BR54" s="125" t="str">
        <f t="shared" si="27"/>
        <v>C</v>
      </c>
      <c r="BS54" s="126">
        <f t="shared" si="28"/>
        <v>0</v>
      </c>
      <c r="BT54" s="117" t="str">
        <f t="shared" si="29"/>
        <v>C</v>
      </c>
      <c r="BU54" s="124">
        <f t="shared" si="3"/>
        <v>0</v>
      </c>
      <c r="BV54" s="126">
        <f t="shared" si="4"/>
        <v>0</v>
      </c>
      <c r="BW54" s="126">
        <f t="shared" si="5"/>
        <v>0</v>
      </c>
      <c r="BX54" s="273">
        <f t="shared" si="6"/>
        <v>0</v>
      </c>
      <c r="BY54" s="127">
        <f t="shared" si="30"/>
        <v>0</v>
      </c>
      <c r="BZ54" s="292">
        <f t="shared" si="31"/>
        <v>0</v>
      </c>
      <c r="CA54" s="293">
        <f t="shared" si="32"/>
        <v>0</v>
      </c>
      <c r="CB54" s="294">
        <f t="shared" si="33"/>
        <v>0</v>
      </c>
      <c r="CC54" s="293">
        <f t="shared" si="34"/>
        <v>0</v>
      </c>
      <c r="CD54" s="294">
        <f t="shared" si="35"/>
        <v>0</v>
      </c>
      <c r="CE54" s="293">
        <f t="shared" si="36"/>
        <v>0</v>
      </c>
      <c r="CF54" s="294">
        <f t="shared" si="37"/>
        <v>0</v>
      </c>
      <c r="CG54" s="293">
        <f t="shared" si="38"/>
        <v>0</v>
      </c>
      <c r="CH54" s="294">
        <f t="shared" si="39"/>
        <v>0</v>
      </c>
      <c r="CI54" s="293">
        <f t="shared" si="40"/>
        <v>0</v>
      </c>
      <c r="CJ54" s="294">
        <f t="shared" si="41"/>
        <v>0</v>
      </c>
      <c r="CK54" s="293">
        <f t="shared" si="42"/>
        <v>0</v>
      </c>
      <c r="CL54" s="294">
        <f t="shared" si="43"/>
        <v>0</v>
      </c>
      <c r="CM54" s="293">
        <f t="shared" si="44"/>
        <v>0</v>
      </c>
      <c r="CN54" s="294">
        <f t="shared" si="45"/>
        <v>0</v>
      </c>
      <c r="CO54" s="293">
        <f t="shared" si="46"/>
        <v>0</v>
      </c>
      <c r="CP54" s="294">
        <f t="shared" si="47"/>
        <v>0</v>
      </c>
      <c r="CQ54" s="295">
        <f t="shared" si="48"/>
        <v>0</v>
      </c>
      <c r="CR54" s="292">
        <f t="shared" si="49"/>
        <v>0</v>
      </c>
      <c r="CS54" s="293">
        <f t="shared" si="50"/>
        <v>0</v>
      </c>
      <c r="CT54" s="294">
        <f t="shared" si="51"/>
        <v>0</v>
      </c>
      <c r="CU54" s="293">
        <f t="shared" si="52"/>
        <v>0</v>
      </c>
      <c r="CV54" s="294">
        <f t="shared" si="53"/>
        <v>0</v>
      </c>
      <c r="CW54" s="295">
        <f t="shared" si="54"/>
        <v>0</v>
      </c>
      <c r="CX54" s="294">
        <f t="shared" si="55"/>
        <v>0</v>
      </c>
      <c r="CY54" s="297">
        <f t="shared" si="56"/>
        <v>0</v>
      </c>
      <c r="CZ54" s="259"/>
      <c r="DA54" s="259"/>
      <c r="DB54" s="259"/>
      <c r="DC54" s="259"/>
      <c r="DD54" s="259"/>
      <c r="DE54" s="259"/>
      <c r="DF54" s="259"/>
      <c r="DG54" s="259"/>
      <c r="DH54" s="259"/>
      <c r="DI54" s="259"/>
      <c r="DJ54" s="148"/>
      <c r="DK54" s="479">
        <v>32</v>
      </c>
      <c r="DL54" s="478">
        <f t="shared" si="7"/>
        <v>0</v>
      </c>
      <c r="DM54" s="282">
        <f t="shared" si="8"/>
        <v>0</v>
      </c>
      <c r="DN54" s="106">
        <f t="shared" si="9"/>
        <v>0</v>
      </c>
      <c r="DO54" s="389">
        <f t="shared" si="10"/>
        <v>11.740473738414011</v>
      </c>
      <c r="DP54" s="166"/>
      <c r="DQ54" s="166"/>
      <c r="DR54" s="166"/>
      <c r="DS54" s="166"/>
      <c r="DT54" s="166"/>
      <c r="DU54" s="166"/>
      <c r="DV54" s="166"/>
      <c r="ED54" s="130">
        <f t="shared" si="57"/>
        <v>0</v>
      </c>
      <c r="EE54" s="131">
        <f t="shared" si="57"/>
        <v>0</v>
      </c>
      <c r="EF54" s="110">
        <f t="shared" si="11"/>
        <v>0</v>
      </c>
      <c r="EG54" s="111" t="e">
        <f t="shared" si="12"/>
        <v>#DIV/0!</v>
      </c>
      <c r="EH54" s="112" t="e">
        <f t="shared" si="13"/>
        <v>#DIV/0!</v>
      </c>
    </row>
    <row r="55" spans="1:138" ht="13.2" customHeight="1" x14ac:dyDescent="0.2">
      <c r="A55" s="69"/>
      <c r="B55" s="163"/>
      <c r="C55" s="164"/>
      <c r="D55" s="21" t="str">
        <f t="shared" si="14"/>
        <v>C</v>
      </c>
      <c r="E55" s="319"/>
      <c r="F55" s="320"/>
      <c r="G55" s="321"/>
      <c r="H55" s="337"/>
      <c r="I55" s="321"/>
      <c r="J55" s="337"/>
      <c r="K55" s="320"/>
      <c r="L55" s="320"/>
      <c r="M55" s="320"/>
      <c r="N55" s="321"/>
      <c r="O55" s="337"/>
      <c r="P55" s="320"/>
      <c r="Q55" s="320"/>
      <c r="R55" s="320"/>
      <c r="S55" s="320"/>
      <c r="T55" s="321"/>
      <c r="U55" s="337"/>
      <c r="V55" s="320"/>
      <c r="W55" s="320"/>
      <c r="X55" s="321"/>
      <c r="Y55" s="337"/>
      <c r="Z55" s="320"/>
      <c r="AA55" s="320"/>
      <c r="AB55" s="321"/>
      <c r="AC55" s="337"/>
      <c r="AD55" s="320"/>
      <c r="AE55" s="320"/>
      <c r="AF55" s="320"/>
      <c r="AG55" s="320"/>
      <c r="AH55" s="321"/>
      <c r="AI55" s="337"/>
      <c r="AJ55" s="321"/>
      <c r="AK55" s="337"/>
      <c r="AL55" s="320"/>
      <c r="AM55" s="349"/>
      <c r="AN55" s="319"/>
      <c r="AO55" s="320"/>
      <c r="AP55" s="321"/>
      <c r="AQ55" s="337"/>
      <c r="AR55" s="320"/>
      <c r="AS55" s="320"/>
      <c r="AT55" s="320"/>
      <c r="AU55" s="321"/>
      <c r="AV55" s="337"/>
      <c r="AW55" s="320"/>
      <c r="AX55" s="320"/>
      <c r="AY55" s="321"/>
      <c r="AZ55" s="337"/>
      <c r="BA55" s="320"/>
      <c r="BB55" s="349"/>
      <c r="BC55" s="136">
        <f t="shared" si="15"/>
        <v>0</v>
      </c>
      <c r="BD55" s="24" t="str">
        <f t="shared" si="16"/>
        <v>C</v>
      </c>
      <c r="BE55" s="137">
        <f t="shared" si="17"/>
        <v>0</v>
      </c>
      <c r="BF55" s="506" t="str">
        <f t="shared" si="18"/>
        <v>C</v>
      </c>
      <c r="BG55" s="136">
        <f t="shared" si="19"/>
        <v>0</v>
      </c>
      <c r="BH55" s="274">
        <f t="shared" si="20"/>
        <v>0</v>
      </c>
      <c r="BI55" s="137">
        <f t="shared" si="21"/>
        <v>0</v>
      </c>
      <c r="BJ55" s="137">
        <f t="shared" si="22"/>
        <v>0</v>
      </c>
      <c r="BK55" s="138">
        <f t="shared" si="23"/>
        <v>0</v>
      </c>
      <c r="BL55" s="139">
        <f t="shared" si="1"/>
        <v>0</v>
      </c>
      <c r="BM55" s="140">
        <f t="shared" si="24"/>
        <v>11.740473738414011</v>
      </c>
      <c r="BN55" s="256"/>
      <c r="BO55" s="55">
        <f t="shared" si="25"/>
        <v>0</v>
      </c>
      <c r="BP55" s="132">
        <f t="shared" si="2"/>
        <v>0</v>
      </c>
      <c r="BQ55" s="141">
        <f t="shared" si="26"/>
        <v>0</v>
      </c>
      <c r="BR55" s="142" t="str">
        <f t="shared" si="27"/>
        <v>C</v>
      </c>
      <c r="BS55" s="143">
        <f t="shared" si="28"/>
        <v>0</v>
      </c>
      <c r="BT55" s="134" t="str">
        <f t="shared" si="29"/>
        <v>C</v>
      </c>
      <c r="BU55" s="141">
        <f t="shared" si="3"/>
        <v>0</v>
      </c>
      <c r="BV55" s="143">
        <f t="shared" si="4"/>
        <v>0</v>
      </c>
      <c r="BW55" s="143">
        <f t="shared" si="5"/>
        <v>0</v>
      </c>
      <c r="BX55" s="275">
        <f t="shared" si="6"/>
        <v>0</v>
      </c>
      <c r="BY55" s="144">
        <f t="shared" si="30"/>
        <v>0</v>
      </c>
      <c r="BZ55" s="100">
        <f t="shared" si="31"/>
        <v>0</v>
      </c>
      <c r="CA55" s="101">
        <f t="shared" si="32"/>
        <v>0</v>
      </c>
      <c r="CB55" s="102">
        <f t="shared" si="33"/>
        <v>0</v>
      </c>
      <c r="CC55" s="101">
        <f t="shared" si="34"/>
        <v>0</v>
      </c>
      <c r="CD55" s="102">
        <f t="shared" si="35"/>
        <v>0</v>
      </c>
      <c r="CE55" s="101">
        <f t="shared" si="36"/>
        <v>0</v>
      </c>
      <c r="CF55" s="102">
        <f t="shared" si="37"/>
        <v>0</v>
      </c>
      <c r="CG55" s="101">
        <f t="shared" si="38"/>
        <v>0</v>
      </c>
      <c r="CH55" s="102">
        <f t="shared" si="39"/>
        <v>0</v>
      </c>
      <c r="CI55" s="101">
        <f t="shared" si="40"/>
        <v>0</v>
      </c>
      <c r="CJ55" s="102">
        <f t="shared" si="41"/>
        <v>0</v>
      </c>
      <c r="CK55" s="101">
        <f t="shared" si="42"/>
        <v>0</v>
      </c>
      <c r="CL55" s="102">
        <f t="shared" si="43"/>
        <v>0</v>
      </c>
      <c r="CM55" s="101">
        <f t="shared" si="44"/>
        <v>0</v>
      </c>
      <c r="CN55" s="102">
        <f t="shared" si="45"/>
        <v>0</v>
      </c>
      <c r="CO55" s="101">
        <f t="shared" si="46"/>
        <v>0</v>
      </c>
      <c r="CP55" s="102">
        <f t="shared" si="47"/>
        <v>0</v>
      </c>
      <c r="CQ55" s="257">
        <f t="shared" si="48"/>
        <v>0</v>
      </c>
      <c r="CR55" s="100">
        <f t="shared" si="49"/>
        <v>0</v>
      </c>
      <c r="CS55" s="101">
        <f t="shared" si="50"/>
        <v>0</v>
      </c>
      <c r="CT55" s="102">
        <f t="shared" si="51"/>
        <v>0</v>
      </c>
      <c r="CU55" s="101">
        <f t="shared" si="52"/>
        <v>0</v>
      </c>
      <c r="CV55" s="102">
        <f t="shared" si="53"/>
        <v>0</v>
      </c>
      <c r="CW55" s="257">
        <f t="shared" si="54"/>
        <v>0</v>
      </c>
      <c r="CX55" s="102">
        <f t="shared" si="55"/>
        <v>0</v>
      </c>
      <c r="CY55" s="104">
        <f t="shared" si="56"/>
        <v>0</v>
      </c>
      <c r="CZ55" s="259"/>
      <c r="DA55" s="259"/>
      <c r="DB55" s="259"/>
      <c r="DC55" s="259"/>
      <c r="DD55" s="259"/>
      <c r="DE55" s="259"/>
      <c r="DF55" s="259"/>
      <c r="DG55" s="259"/>
      <c r="DH55" s="259"/>
      <c r="DI55" s="259"/>
      <c r="DJ55" s="148"/>
      <c r="DK55" s="479">
        <v>33</v>
      </c>
      <c r="DL55" s="478">
        <f t="shared" si="7"/>
        <v>0</v>
      </c>
      <c r="DM55" s="282">
        <f t="shared" si="8"/>
        <v>0</v>
      </c>
      <c r="DN55" s="106">
        <f t="shared" si="9"/>
        <v>0</v>
      </c>
      <c r="DO55" s="389">
        <f t="shared" si="10"/>
        <v>11.740473738414011</v>
      </c>
      <c r="DP55" s="166"/>
      <c r="DQ55" s="153"/>
      <c r="DR55" s="166"/>
      <c r="DS55" s="153"/>
      <c r="DT55" s="166"/>
      <c r="DU55" s="166"/>
      <c r="DV55" s="166"/>
      <c r="ED55" s="130">
        <f t="shared" si="57"/>
        <v>0</v>
      </c>
      <c r="EE55" s="131">
        <f t="shared" si="57"/>
        <v>0</v>
      </c>
      <c r="EF55" s="110">
        <f t="shared" si="11"/>
        <v>0</v>
      </c>
      <c r="EG55" s="111" t="e">
        <f t="shared" si="12"/>
        <v>#DIV/0!</v>
      </c>
      <c r="EH55" s="112" t="e">
        <f t="shared" si="13"/>
        <v>#DIV/0!</v>
      </c>
    </row>
    <row r="56" spans="1:138" ht="13.2" customHeight="1" x14ac:dyDescent="0.2">
      <c r="A56" s="159"/>
      <c r="B56" s="160"/>
      <c r="C56" s="161"/>
      <c r="D56" s="500" t="str">
        <f t="shared" si="14"/>
        <v>C</v>
      </c>
      <c r="E56" s="316"/>
      <c r="F56" s="317"/>
      <c r="G56" s="318"/>
      <c r="H56" s="336"/>
      <c r="I56" s="318"/>
      <c r="J56" s="336"/>
      <c r="K56" s="317"/>
      <c r="L56" s="317"/>
      <c r="M56" s="317"/>
      <c r="N56" s="318"/>
      <c r="O56" s="336"/>
      <c r="P56" s="317"/>
      <c r="Q56" s="317"/>
      <c r="R56" s="317"/>
      <c r="S56" s="317"/>
      <c r="T56" s="318"/>
      <c r="U56" s="336"/>
      <c r="V56" s="317"/>
      <c r="W56" s="317"/>
      <c r="X56" s="318"/>
      <c r="Y56" s="336"/>
      <c r="Z56" s="317"/>
      <c r="AA56" s="317"/>
      <c r="AB56" s="318"/>
      <c r="AC56" s="336"/>
      <c r="AD56" s="317"/>
      <c r="AE56" s="317"/>
      <c r="AF56" s="317"/>
      <c r="AG56" s="317"/>
      <c r="AH56" s="318"/>
      <c r="AI56" s="336"/>
      <c r="AJ56" s="318"/>
      <c r="AK56" s="336"/>
      <c r="AL56" s="317"/>
      <c r="AM56" s="348"/>
      <c r="AN56" s="316"/>
      <c r="AO56" s="317"/>
      <c r="AP56" s="318"/>
      <c r="AQ56" s="336"/>
      <c r="AR56" s="317"/>
      <c r="AS56" s="317"/>
      <c r="AT56" s="317"/>
      <c r="AU56" s="318"/>
      <c r="AV56" s="336"/>
      <c r="AW56" s="317"/>
      <c r="AX56" s="317"/>
      <c r="AY56" s="318"/>
      <c r="AZ56" s="336"/>
      <c r="BA56" s="317"/>
      <c r="BB56" s="348"/>
      <c r="BC56" s="119">
        <f t="shared" si="15"/>
        <v>0</v>
      </c>
      <c r="BD56" s="508" t="str">
        <f t="shared" si="16"/>
        <v>C</v>
      </c>
      <c r="BE56" s="120">
        <f t="shared" si="17"/>
        <v>0</v>
      </c>
      <c r="BF56" s="505" t="str">
        <f t="shared" si="18"/>
        <v>C</v>
      </c>
      <c r="BG56" s="119">
        <f t="shared" si="19"/>
        <v>0</v>
      </c>
      <c r="BH56" s="272">
        <f t="shared" si="20"/>
        <v>0</v>
      </c>
      <c r="BI56" s="120">
        <f t="shared" si="21"/>
        <v>0</v>
      </c>
      <c r="BJ56" s="120">
        <f t="shared" si="22"/>
        <v>0</v>
      </c>
      <c r="BK56" s="121">
        <f t="shared" si="23"/>
        <v>0</v>
      </c>
      <c r="BL56" s="122">
        <f t="shared" si="1"/>
        <v>0</v>
      </c>
      <c r="BM56" s="123">
        <f t="shared" si="24"/>
        <v>11.740473738414011</v>
      </c>
      <c r="BN56" s="256"/>
      <c r="BO56" s="114">
        <f t="shared" si="25"/>
        <v>0</v>
      </c>
      <c r="BP56" s="115">
        <f t="shared" si="2"/>
        <v>0</v>
      </c>
      <c r="BQ56" s="124">
        <f t="shared" si="26"/>
        <v>0</v>
      </c>
      <c r="BR56" s="125" t="str">
        <f t="shared" si="27"/>
        <v>C</v>
      </c>
      <c r="BS56" s="126">
        <f t="shared" si="28"/>
        <v>0</v>
      </c>
      <c r="BT56" s="117" t="str">
        <f t="shared" si="29"/>
        <v>C</v>
      </c>
      <c r="BU56" s="124">
        <f t="shared" si="3"/>
        <v>0</v>
      </c>
      <c r="BV56" s="126">
        <f t="shared" si="4"/>
        <v>0</v>
      </c>
      <c r="BW56" s="126">
        <f t="shared" si="5"/>
        <v>0</v>
      </c>
      <c r="BX56" s="273">
        <f t="shared" si="6"/>
        <v>0</v>
      </c>
      <c r="BY56" s="127">
        <f t="shared" si="30"/>
        <v>0</v>
      </c>
      <c r="BZ56" s="292">
        <f t="shared" si="31"/>
        <v>0</v>
      </c>
      <c r="CA56" s="293">
        <f t="shared" si="32"/>
        <v>0</v>
      </c>
      <c r="CB56" s="294">
        <f t="shared" si="33"/>
        <v>0</v>
      </c>
      <c r="CC56" s="293">
        <f t="shared" si="34"/>
        <v>0</v>
      </c>
      <c r="CD56" s="294">
        <f t="shared" si="35"/>
        <v>0</v>
      </c>
      <c r="CE56" s="293">
        <f t="shared" si="36"/>
        <v>0</v>
      </c>
      <c r="CF56" s="294">
        <f t="shared" si="37"/>
        <v>0</v>
      </c>
      <c r="CG56" s="293">
        <f t="shared" si="38"/>
        <v>0</v>
      </c>
      <c r="CH56" s="294">
        <f t="shared" si="39"/>
        <v>0</v>
      </c>
      <c r="CI56" s="293">
        <f t="shared" si="40"/>
        <v>0</v>
      </c>
      <c r="CJ56" s="294">
        <f t="shared" si="41"/>
        <v>0</v>
      </c>
      <c r="CK56" s="293">
        <f t="shared" si="42"/>
        <v>0</v>
      </c>
      <c r="CL56" s="294">
        <f t="shared" si="43"/>
        <v>0</v>
      </c>
      <c r="CM56" s="293">
        <f t="shared" si="44"/>
        <v>0</v>
      </c>
      <c r="CN56" s="294">
        <f t="shared" si="45"/>
        <v>0</v>
      </c>
      <c r="CO56" s="293">
        <f t="shared" si="46"/>
        <v>0</v>
      </c>
      <c r="CP56" s="294">
        <f t="shared" si="47"/>
        <v>0</v>
      </c>
      <c r="CQ56" s="295">
        <f t="shared" si="48"/>
        <v>0</v>
      </c>
      <c r="CR56" s="292">
        <f t="shared" si="49"/>
        <v>0</v>
      </c>
      <c r="CS56" s="293">
        <f t="shared" si="50"/>
        <v>0</v>
      </c>
      <c r="CT56" s="294">
        <f t="shared" si="51"/>
        <v>0</v>
      </c>
      <c r="CU56" s="293">
        <f t="shared" si="52"/>
        <v>0</v>
      </c>
      <c r="CV56" s="294">
        <f t="shared" si="53"/>
        <v>0</v>
      </c>
      <c r="CW56" s="295">
        <f t="shared" si="54"/>
        <v>0</v>
      </c>
      <c r="CX56" s="294">
        <f t="shared" si="55"/>
        <v>0</v>
      </c>
      <c r="CY56" s="297">
        <f t="shared" si="56"/>
        <v>0</v>
      </c>
      <c r="CZ56" s="259"/>
      <c r="DA56" s="259"/>
      <c r="DB56" s="259"/>
      <c r="DC56" s="259"/>
      <c r="DD56" s="259"/>
      <c r="DE56" s="259"/>
      <c r="DF56" s="259"/>
      <c r="DG56" s="259"/>
      <c r="DH56" s="259"/>
      <c r="DI56" s="259"/>
      <c r="DJ56" s="148"/>
      <c r="DK56" s="479">
        <v>34</v>
      </c>
      <c r="DL56" s="478">
        <f t="shared" si="7"/>
        <v>0</v>
      </c>
      <c r="DM56" s="282">
        <f t="shared" si="8"/>
        <v>0</v>
      </c>
      <c r="DN56" s="106">
        <f t="shared" si="9"/>
        <v>0</v>
      </c>
      <c r="DO56" s="389">
        <f t="shared" si="10"/>
        <v>11.740473738414011</v>
      </c>
      <c r="DP56" s="166"/>
      <c r="DQ56" s="37"/>
      <c r="DR56" s="157"/>
      <c r="DS56" s="166"/>
      <c r="DT56" s="166"/>
      <c r="DU56" s="166"/>
      <c r="DV56" s="166"/>
      <c r="DX56" s="157"/>
      <c r="ED56" s="130">
        <f t="shared" si="57"/>
        <v>0</v>
      </c>
      <c r="EE56" s="131">
        <f t="shared" si="57"/>
        <v>0</v>
      </c>
      <c r="EF56" s="110">
        <f t="shared" si="11"/>
        <v>0</v>
      </c>
      <c r="EG56" s="111" t="e">
        <f t="shared" si="12"/>
        <v>#DIV/0!</v>
      </c>
      <c r="EH56" s="112" t="e">
        <f t="shared" si="13"/>
        <v>#DIV/0!</v>
      </c>
    </row>
    <row r="57" spans="1:138" ht="13.2" customHeight="1" x14ac:dyDescent="0.2">
      <c r="A57" s="69"/>
      <c r="B57" s="163"/>
      <c r="C57" s="164"/>
      <c r="D57" s="21" t="str">
        <f t="shared" si="14"/>
        <v>C</v>
      </c>
      <c r="E57" s="319"/>
      <c r="F57" s="320"/>
      <c r="G57" s="321"/>
      <c r="H57" s="337"/>
      <c r="I57" s="321"/>
      <c r="J57" s="337"/>
      <c r="K57" s="320"/>
      <c r="L57" s="320"/>
      <c r="M57" s="320"/>
      <c r="N57" s="321"/>
      <c r="O57" s="337"/>
      <c r="P57" s="320"/>
      <c r="Q57" s="320"/>
      <c r="R57" s="320"/>
      <c r="S57" s="320"/>
      <c r="T57" s="321"/>
      <c r="U57" s="337"/>
      <c r="V57" s="320"/>
      <c r="W57" s="320"/>
      <c r="X57" s="321"/>
      <c r="Y57" s="337"/>
      <c r="Z57" s="320"/>
      <c r="AA57" s="320"/>
      <c r="AB57" s="321"/>
      <c r="AC57" s="337"/>
      <c r="AD57" s="320"/>
      <c r="AE57" s="320"/>
      <c r="AF57" s="320"/>
      <c r="AG57" s="320"/>
      <c r="AH57" s="321"/>
      <c r="AI57" s="337"/>
      <c r="AJ57" s="321"/>
      <c r="AK57" s="337"/>
      <c r="AL57" s="320"/>
      <c r="AM57" s="349"/>
      <c r="AN57" s="319"/>
      <c r="AO57" s="320"/>
      <c r="AP57" s="321"/>
      <c r="AQ57" s="337"/>
      <c r="AR57" s="320"/>
      <c r="AS57" s="320"/>
      <c r="AT57" s="320"/>
      <c r="AU57" s="321"/>
      <c r="AV57" s="337"/>
      <c r="AW57" s="320"/>
      <c r="AX57" s="320"/>
      <c r="AY57" s="321"/>
      <c r="AZ57" s="337"/>
      <c r="BA57" s="320"/>
      <c r="BB57" s="349"/>
      <c r="BC57" s="136">
        <f t="shared" si="15"/>
        <v>0</v>
      </c>
      <c r="BD57" s="24" t="str">
        <f t="shared" si="16"/>
        <v>C</v>
      </c>
      <c r="BE57" s="137">
        <f t="shared" si="17"/>
        <v>0</v>
      </c>
      <c r="BF57" s="506" t="str">
        <f t="shared" si="18"/>
        <v>C</v>
      </c>
      <c r="BG57" s="136">
        <f t="shared" si="19"/>
        <v>0</v>
      </c>
      <c r="BH57" s="274">
        <f t="shared" si="20"/>
        <v>0</v>
      </c>
      <c r="BI57" s="137">
        <f t="shared" si="21"/>
        <v>0</v>
      </c>
      <c r="BJ57" s="137">
        <f t="shared" si="22"/>
        <v>0</v>
      </c>
      <c r="BK57" s="138">
        <f t="shared" si="23"/>
        <v>0</v>
      </c>
      <c r="BL57" s="139">
        <f t="shared" si="1"/>
        <v>0</v>
      </c>
      <c r="BM57" s="140">
        <f t="shared" si="24"/>
        <v>11.740473738414011</v>
      </c>
      <c r="BN57" s="256"/>
      <c r="BO57" s="55">
        <f t="shared" si="25"/>
        <v>0</v>
      </c>
      <c r="BP57" s="132">
        <f t="shared" si="2"/>
        <v>0</v>
      </c>
      <c r="BQ57" s="141">
        <f t="shared" si="26"/>
        <v>0</v>
      </c>
      <c r="BR57" s="142" t="str">
        <f t="shared" si="27"/>
        <v>C</v>
      </c>
      <c r="BS57" s="143">
        <f t="shared" si="28"/>
        <v>0</v>
      </c>
      <c r="BT57" s="134" t="str">
        <f t="shared" si="29"/>
        <v>C</v>
      </c>
      <c r="BU57" s="141">
        <f t="shared" si="3"/>
        <v>0</v>
      </c>
      <c r="BV57" s="143">
        <f t="shared" si="4"/>
        <v>0</v>
      </c>
      <c r="BW57" s="143">
        <f t="shared" si="5"/>
        <v>0</v>
      </c>
      <c r="BX57" s="275">
        <f t="shared" si="6"/>
        <v>0</v>
      </c>
      <c r="BY57" s="144">
        <f t="shared" si="30"/>
        <v>0</v>
      </c>
      <c r="BZ57" s="100">
        <f t="shared" si="31"/>
        <v>0</v>
      </c>
      <c r="CA57" s="101">
        <f t="shared" si="32"/>
        <v>0</v>
      </c>
      <c r="CB57" s="102">
        <f t="shared" si="33"/>
        <v>0</v>
      </c>
      <c r="CC57" s="101">
        <f t="shared" si="34"/>
        <v>0</v>
      </c>
      <c r="CD57" s="102">
        <f t="shared" si="35"/>
        <v>0</v>
      </c>
      <c r="CE57" s="101">
        <f t="shared" si="36"/>
        <v>0</v>
      </c>
      <c r="CF57" s="102">
        <f t="shared" si="37"/>
        <v>0</v>
      </c>
      <c r="CG57" s="101">
        <f t="shared" si="38"/>
        <v>0</v>
      </c>
      <c r="CH57" s="102">
        <f t="shared" si="39"/>
        <v>0</v>
      </c>
      <c r="CI57" s="101">
        <f t="shared" si="40"/>
        <v>0</v>
      </c>
      <c r="CJ57" s="102">
        <f t="shared" si="41"/>
        <v>0</v>
      </c>
      <c r="CK57" s="101">
        <f t="shared" si="42"/>
        <v>0</v>
      </c>
      <c r="CL57" s="102">
        <f t="shared" si="43"/>
        <v>0</v>
      </c>
      <c r="CM57" s="101">
        <f t="shared" si="44"/>
        <v>0</v>
      </c>
      <c r="CN57" s="102">
        <f t="shared" si="45"/>
        <v>0</v>
      </c>
      <c r="CO57" s="101">
        <f t="shared" si="46"/>
        <v>0</v>
      </c>
      <c r="CP57" s="102">
        <f t="shared" si="47"/>
        <v>0</v>
      </c>
      <c r="CQ57" s="257">
        <f t="shared" si="48"/>
        <v>0</v>
      </c>
      <c r="CR57" s="100">
        <f t="shared" si="49"/>
        <v>0</v>
      </c>
      <c r="CS57" s="101">
        <f t="shared" si="50"/>
        <v>0</v>
      </c>
      <c r="CT57" s="102">
        <f t="shared" si="51"/>
        <v>0</v>
      </c>
      <c r="CU57" s="101">
        <f t="shared" si="52"/>
        <v>0</v>
      </c>
      <c r="CV57" s="102">
        <f t="shared" si="53"/>
        <v>0</v>
      </c>
      <c r="CW57" s="257">
        <f t="shared" si="54"/>
        <v>0</v>
      </c>
      <c r="CX57" s="102">
        <f t="shared" si="55"/>
        <v>0</v>
      </c>
      <c r="CY57" s="104">
        <f t="shared" si="56"/>
        <v>0</v>
      </c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148"/>
      <c r="DK57" s="479">
        <v>35</v>
      </c>
      <c r="DL57" s="478">
        <f t="shared" si="7"/>
        <v>0</v>
      </c>
      <c r="DM57" s="282">
        <f t="shared" si="8"/>
        <v>0</v>
      </c>
      <c r="DN57" s="106">
        <f t="shared" si="9"/>
        <v>0</v>
      </c>
      <c r="DO57" s="389">
        <f t="shared" si="10"/>
        <v>11.740473738414011</v>
      </c>
      <c r="DP57" s="166"/>
      <c r="DQ57" s="37"/>
      <c r="DR57" s="37"/>
      <c r="DS57" s="37"/>
      <c r="DT57" s="37"/>
      <c r="DU57" s="37"/>
      <c r="DV57" s="37"/>
      <c r="ED57" s="130">
        <f t="shared" si="57"/>
        <v>0</v>
      </c>
      <c r="EE57" s="131">
        <f t="shared" si="57"/>
        <v>0</v>
      </c>
      <c r="EF57" s="110">
        <f t="shared" si="11"/>
        <v>0</v>
      </c>
      <c r="EG57" s="111" t="e">
        <f t="shared" si="12"/>
        <v>#DIV/0!</v>
      </c>
      <c r="EH57" s="112" t="e">
        <f t="shared" si="13"/>
        <v>#DIV/0!</v>
      </c>
    </row>
    <row r="58" spans="1:138" ht="13.2" customHeight="1" x14ac:dyDescent="0.2">
      <c r="A58" s="159"/>
      <c r="B58" s="160"/>
      <c r="C58" s="161"/>
      <c r="D58" s="500" t="str">
        <f t="shared" si="14"/>
        <v>C</v>
      </c>
      <c r="E58" s="316"/>
      <c r="F58" s="317"/>
      <c r="G58" s="318"/>
      <c r="H58" s="336"/>
      <c r="I58" s="318"/>
      <c r="J58" s="336"/>
      <c r="K58" s="317"/>
      <c r="L58" s="317"/>
      <c r="M58" s="317"/>
      <c r="N58" s="318"/>
      <c r="O58" s="336"/>
      <c r="P58" s="317"/>
      <c r="Q58" s="317"/>
      <c r="R58" s="317"/>
      <c r="S58" s="317"/>
      <c r="T58" s="318"/>
      <c r="U58" s="336"/>
      <c r="V58" s="317"/>
      <c r="W58" s="317"/>
      <c r="X58" s="318"/>
      <c r="Y58" s="336"/>
      <c r="Z58" s="317"/>
      <c r="AA58" s="317"/>
      <c r="AB58" s="318"/>
      <c r="AC58" s="336"/>
      <c r="AD58" s="317"/>
      <c r="AE58" s="317"/>
      <c r="AF58" s="317"/>
      <c r="AG58" s="317"/>
      <c r="AH58" s="318"/>
      <c r="AI58" s="336"/>
      <c r="AJ58" s="318"/>
      <c r="AK58" s="336"/>
      <c r="AL58" s="317"/>
      <c r="AM58" s="348"/>
      <c r="AN58" s="316"/>
      <c r="AO58" s="317"/>
      <c r="AP58" s="318"/>
      <c r="AQ58" s="336"/>
      <c r="AR58" s="317"/>
      <c r="AS58" s="317"/>
      <c r="AT58" s="317"/>
      <c r="AU58" s="318"/>
      <c r="AV58" s="336"/>
      <c r="AW58" s="317"/>
      <c r="AX58" s="317"/>
      <c r="AY58" s="318"/>
      <c r="AZ58" s="336"/>
      <c r="BA58" s="317"/>
      <c r="BB58" s="348"/>
      <c r="BC58" s="119">
        <f t="shared" si="15"/>
        <v>0</v>
      </c>
      <c r="BD58" s="508" t="str">
        <f t="shared" si="16"/>
        <v>C</v>
      </c>
      <c r="BE58" s="120">
        <f t="shared" si="17"/>
        <v>0</v>
      </c>
      <c r="BF58" s="505" t="str">
        <f t="shared" si="18"/>
        <v>C</v>
      </c>
      <c r="BG58" s="119">
        <f t="shared" si="19"/>
        <v>0</v>
      </c>
      <c r="BH58" s="272">
        <f t="shared" si="20"/>
        <v>0</v>
      </c>
      <c r="BI58" s="120">
        <f t="shared" si="21"/>
        <v>0</v>
      </c>
      <c r="BJ58" s="120">
        <f t="shared" si="22"/>
        <v>0</v>
      </c>
      <c r="BK58" s="121">
        <f t="shared" si="23"/>
        <v>0</v>
      </c>
      <c r="BL58" s="122">
        <f t="shared" si="1"/>
        <v>0</v>
      </c>
      <c r="BM58" s="123">
        <f t="shared" si="24"/>
        <v>11.740473738414011</v>
      </c>
      <c r="BN58" s="256"/>
      <c r="BO58" s="114">
        <f t="shared" si="25"/>
        <v>0</v>
      </c>
      <c r="BP58" s="115">
        <f t="shared" si="2"/>
        <v>0</v>
      </c>
      <c r="BQ58" s="124">
        <f t="shared" si="26"/>
        <v>0</v>
      </c>
      <c r="BR58" s="125" t="str">
        <f t="shared" si="27"/>
        <v>C</v>
      </c>
      <c r="BS58" s="126">
        <f t="shared" si="28"/>
        <v>0</v>
      </c>
      <c r="BT58" s="117" t="str">
        <f t="shared" si="29"/>
        <v>C</v>
      </c>
      <c r="BU58" s="124">
        <f t="shared" si="3"/>
        <v>0</v>
      </c>
      <c r="BV58" s="126">
        <f t="shared" si="4"/>
        <v>0</v>
      </c>
      <c r="BW58" s="126">
        <f t="shared" si="5"/>
        <v>0</v>
      </c>
      <c r="BX58" s="273">
        <f t="shared" si="6"/>
        <v>0</v>
      </c>
      <c r="BY58" s="127">
        <f t="shared" si="30"/>
        <v>0</v>
      </c>
      <c r="BZ58" s="292">
        <f t="shared" si="31"/>
        <v>0</v>
      </c>
      <c r="CA58" s="293">
        <f t="shared" si="32"/>
        <v>0</v>
      </c>
      <c r="CB58" s="294">
        <f t="shared" si="33"/>
        <v>0</v>
      </c>
      <c r="CC58" s="293">
        <f t="shared" si="34"/>
        <v>0</v>
      </c>
      <c r="CD58" s="294">
        <f t="shared" si="35"/>
        <v>0</v>
      </c>
      <c r="CE58" s="293">
        <f t="shared" si="36"/>
        <v>0</v>
      </c>
      <c r="CF58" s="294">
        <f t="shared" si="37"/>
        <v>0</v>
      </c>
      <c r="CG58" s="293">
        <f t="shared" si="38"/>
        <v>0</v>
      </c>
      <c r="CH58" s="294">
        <f t="shared" si="39"/>
        <v>0</v>
      </c>
      <c r="CI58" s="293">
        <f t="shared" si="40"/>
        <v>0</v>
      </c>
      <c r="CJ58" s="294">
        <f t="shared" si="41"/>
        <v>0</v>
      </c>
      <c r="CK58" s="293">
        <f t="shared" si="42"/>
        <v>0</v>
      </c>
      <c r="CL58" s="294">
        <f t="shared" si="43"/>
        <v>0</v>
      </c>
      <c r="CM58" s="293">
        <f t="shared" si="44"/>
        <v>0</v>
      </c>
      <c r="CN58" s="294">
        <f t="shared" si="45"/>
        <v>0</v>
      </c>
      <c r="CO58" s="293">
        <f t="shared" si="46"/>
        <v>0</v>
      </c>
      <c r="CP58" s="294">
        <f t="shared" si="47"/>
        <v>0</v>
      </c>
      <c r="CQ58" s="295">
        <f t="shared" si="48"/>
        <v>0</v>
      </c>
      <c r="CR58" s="292">
        <f t="shared" si="49"/>
        <v>0</v>
      </c>
      <c r="CS58" s="293">
        <f t="shared" si="50"/>
        <v>0</v>
      </c>
      <c r="CT58" s="294">
        <f t="shared" si="51"/>
        <v>0</v>
      </c>
      <c r="CU58" s="293">
        <f t="shared" si="52"/>
        <v>0</v>
      </c>
      <c r="CV58" s="294">
        <f t="shared" si="53"/>
        <v>0</v>
      </c>
      <c r="CW58" s="295">
        <f t="shared" si="54"/>
        <v>0</v>
      </c>
      <c r="CX58" s="294">
        <f t="shared" si="55"/>
        <v>0</v>
      </c>
      <c r="CY58" s="297">
        <f t="shared" si="56"/>
        <v>0</v>
      </c>
      <c r="CZ58" s="259"/>
      <c r="DA58" s="259"/>
      <c r="DB58" s="259"/>
      <c r="DC58" s="259"/>
      <c r="DD58" s="259"/>
      <c r="DE58" s="259"/>
      <c r="DF58" s="259"/>
      <c r="DG58" s="259"/>
      <c r="DH58" s="259"/>
      <c r="DI58" s="259"/>
      <c r="DJ58" s="148"/>
      <c r="DK58" s="479">
        <v>36</v>
      </c>
      <c r="DL58" s="478">
        <f t="shared" si="7"/>
        <v>0</v>
      </c>
      <c r="DM58" s="282">
        <f t="shared" si="8"/>
        <v>0</v>
      </c>
      <c r="DN58" s="106">
        <f t="shared" si="9"/>
        <v>0</v>
      </c>
      <c r="DO58" s="389">
        <f t="shared" si="10"/>
        <v>11.740473738414011</v>
      </c>
      <c r="DP58" s="166"/>
      <c r="DQ58" s="37"/>
      <c r="DR58" s="37"/>
      <c r="DS58" s="37"/>
      <c r="DT58" s="37"/>
      <c r="DU58" s="37"/>
      <c r="DV58" s="37"/>
      <c r="ED58" s="130">
        <f t="shared" si="57"/>
        <v>0</v>
      </c>
      <c r="EE58" s="131">
        <f t="shared" si="57"/>
        <v>0</v>
      </c>
      <c r="EF58" s="110">
        <f t="shared" si="11"/>
        <v>0</v>
      </c>
      <c r="EG58" s="111" t="e">
        <f t="shared" si="12"/>
        <v>#DIV/0!</v>
      </c>
      <c r="EH58" s="112" t="e">
        <f t="shared" si="13"/>
        <v>#DIV/0!</v>
      </c>
    </row>
    <row r="59" spans="1:138" ht="13.2" customHeight="1" x14ac:dyDescent="0.2">
      <c r="A59" s="69"/>
      <c r="B59" s="163"/>
      <c r="C59" s="164"/>
      <c r="D59" s="21" t="str">
        <f t="shared" si="14"/>
        <v>C</v>
      </c>
      <c r="E59" s="319"/>
      <c r="F59" s="320"/>
      <c r="G59" s="321"/>
      <c r="H59" s="337"/>
      <c r="I59" s="321"/>
      <c r="J59" s="337"/>
      <c r="K59" s="320"/>
      <c r="L59" s="320"/>
      <c r="M59" s="320"/>
      <c r="N59" s="321"/>
      <c r="O59" s="337"/>
      <c r="P59" s="320"/>
      <c r="Q59" s="320"/>
      <c r="R59" s="320"/>
      <c r="S59" s="320"/>
      <c r="T59" s="321"/>
      <c r="U59" s="337"/>
      <c r="V59" s="320"/>
      <c r="W59" s="320"/>
      <c r="X59" s="321"/>
      <c r="Y59" s="337"/>
      <c r="Z59" s="320"/>
      <c r="AA59" s="320"/>
      <c r="AB59" s="321"/>
      <c r="AC59" s="337"/>
      <c r="AD59" s="320"/>
      <c r="AE59" s="320"/>
      <c r="AF59" s="320"/>
      <c r="AG59" s="320"/>
      <c r="AH59" s="321"/>
      <c r="AI59" s="337"/>
      <c r="AJ59" s="321"/>
      <c r="AK59" s="337"/>
      <c r="AL59" s="320"/>
      <c r="AM59" s="349"/>
      <c r="AN59" s="319"/>
      <c r="AO59" s="320"/>
      <c r="AP59" s="321"/>
      <c r="AQ59" s="337"/>
      <c r="AR59" s="320"/>
      <c r="AS59" s="320"/>
      <c r="AT59" s="320"/>
      <c r="AU59" s="321"/>
      <c r="AV59" s="337"/>
      <c r="AW59" s="320"/>
      <c r="AX59" s="320"/>
      <c r="AY59" s="321"/>
      <c r="AZ59" s="337"/>
      <c r="BA59" s="320"/>
      <c r="BB59" s="349"/>
      <c r="BC59" s="136">
        <f t="shared" si="15"/>
        <v>0</v>
      </c>
      <c r="BD59" s="24" t="str">
        <f t="shared" si="16"/>
        <v>C</v>
      </c>
      <c r="BE59" s="137">
        <f t="shared" si="17"/>
        <v>0</v>
      </c>
      <c r="BF59" s="506" t="str">
        <f t="shared" si="18"/>
        <v>C</v>
      </c>
      <c r="BG59" s="136">
        <f t="shared" si="19"/>
        <v>0</v>
      </c>
      <c r="BH59" s="274">
        <f t="shared" si="20"/>
        <v>0</v>
      </c>
      <c r="BI59" s="137">
        <f t="shared" si="21"/>
        <v>0</v>
      </c>
      <c r="BJ59" s="137">
        <f t="shared" si="22"/>
        <v>0</v>
      </c>
      <c r="BK59" s="138">
        <f t="shared" si="23"/>
        <v>0</v>
      </c>
      <c r="BL59" s="139">
        <f t="shared" si="1"/>
        <v>0</v>
      </c>
      <c r="BM59" s="140">
        <f t="shared" si="24"/>
        <v>11.740473738414011</v>
      </c>
      <c r="BN59" s="256"/>
      <c r="BO59" s="55">
        <f t="shared" si="25"/>
        <v>0</v>
      </c>
      <c r="BP59" s="132">
        <f t="shared" si="2"/>
        <v>0</v>
      </c>
      <c r="BQ59" s="141">
        <f t="shared" si="26"/>
        <v>0</v>
      </c>
      <c r="BR59" s="142" t="str">
        <f t="shared" si="27"/>
        <v>C</v>
      </c>
      <c r="BS59" s="143">
        <f t="shared" si="28"/>
        <v>0</v>
      </c>
      <c r="BT59" s="134" t="str">
        <f t="shared" si="29"/>
        <v>C</v>
      </c>
      <c r="BU59" s="141">
        <f t="shared" si="3"/>
        <v>0</v>
      </c>
      <c r="BV59" s="143">
        <f t="shared" si="4"/>
        <v>0</v>
      </c>
      <c r="BW59" s="143">
        <f t="shared" si="5"/>
        <v>0</v>
      </c>
      <c r="BX59" s="275">
        <f t="shared" si="6"/>
        <v>0</v>
      </c>
      <c r="BY59" s="144">
        <f t="shared" si="30"/>
        <v>0</v>
      </c>
      <c r="BZ59" s="100">
        <f t="shared" si="31"/>
        <v>0</v>
      </c>
      <c r="CA59" s="101">
        <f t="shared" si="32"/>
        <v>0</v>
      </c>
      <c r="CB59" s="102">
        <f t="shared" si="33"/>
        <v>0</v>
      </c>
      <c r="CC59" s="101">
        <f t="shared" si="34"/>
        <v>0</v>
      </c>
      <c r="CD59" s="102">
        <f t="shared" si="35"/>
        <v>0</v>
      </c>
      <c r="CE59" s="101">
        <f t="shared" si="36"/>
        <v>0</v>
      </c>
      <c r="CF59" s="102">
        <f t="shared" si="37"/>
        <v>0</v>
      </c>
      <c r="CG59" s="101">
        <f t="shared" si="38"/>
        <v>0</v>
      </c>
      <c r="CH59" s="102">
        <f t="shared" si="39"/>
        <v>0</v>
      </c>
      <c r="CI59" s="101">
        <f t="shared" si="40"/>
        <v>0</v>
      </c>
      <c r="CJ59" s="102">
        <f t="shared" si="41"/>
        <v>0</v>
      </c>
      <c r="CK59" s="101">
        <f t="shared" si="42"/>
        <v>0</v>
      </c>
      <c r="CL59" s="102">
        <f t="shared" si="43"/>
        <v>0</v>
      </c>
      <c r="CM59" s="101">
        <f t="shared" si="44"/>
        <v>0</v>
      </c>
      <c r="CN59" s="102">
        <f t="shared" si="45"/>
        <v>0</v>
      </c>
      <c r="CO59" s="101">
        <f t="shared" si="46"/>
        <v>0</v>
      </c>
      <c r="CP59" s="102">
        <f t="shared" si="47"/>
        <v>0</v>
      </c>
      <c r="CQ59" s="257">
        <f t="shared" si="48"/>
        <v>0</v>
      </c>
      <c r="CR59" s="100">
        <f t="shared" si="49"/>
        <v>0</v>
      </c>
      <c r="CS59" s="101">
        <f t="shared" si="50"/>
        <v>0</v>
      </c>
      <c r="CT59" s="102">
        <f t="shared" si="51"/>
        <v>0</v>
      </c>
      <c r="CU59" s="101">
        <f t="shared" si="52"/>
        <v>0</v>
      </c>
      <c r="CV59" s="102">
        <f t="shared" si="53"/>
        <v>0</v>
      </c>
      <c r="CW59" s="257">
        <f t="shared" si="54"/>
        <v>0</v>
      </c>
      <c r="CX59" s="102">
        <f t="shared" si="55"/>
        <v>0</v>
      </c>
      <c r="CY59" s="104">
        <f t="shared" si="56"/>
        <v>0</v>
      </c>
      <c r="CZ59" s="259"/>
      <c r="DA59" s="259"/>
      <c r="DB59" s="259"/>
      <c r="DC59" s="259"/>
      <c r="DD59" s="259"/>
      <c r="DE59" s="259"/>
      <c r="DF59" s="259"/>
      <c r="DG59" s="259"/>
      <c r="DH59" s="259"/>
      <c r="DI59" s="259"/>
      <c r="DJ59" s="148"/>
      <c r="DK59" s="479">
        <v>37</v>
      </c>
      <c r="DL59" s="478">
        <f t="shared" si="7"/>
        <v>0</v>
      </c>
      <c r="DM59" s="282">
        <f t="shared" si="8"/>
        <v>0</v>
      </c>
      <c r="DN59" s="106">
        <f t="shared" si="9"/>
        <v>0</v>
      </c>
      <c r="DO59" s="389">
        <f t="shared" si="10"/>
        <v>11.740473738414011</v>
      </c>
      <c r="DP59" s="166"/>
      <c r="DQ59" s="166"/>
      <c r="DR59" s="166"/>
      <c r="DS59" s="166"/>
      <c r="DT59" s="166"/>
      <c r="DU59" s="166"/>
      <c r="DV59" s="166"/>
      <c r="ED59" s="130">
        <f t="shared" si="57"/>
        <v>0</v>
      </c>
      <c r="EE59" s="131">
        <f t="shared" si="57"/>
        <v>0</v>
      </c>
      <c r="EF59" s="110">
        <f t="shared" si="11"/>
        <v>0</v>
      </c>
      <c r="EG59" s="111" t="e">
        <f t="shared" si="12"/>
        <v>#DIV/0!</v>
      </c>
      <c r="EH59" s="112" t="e">
        <f t="shared" si="13"/>
        <v>#DIV/0!</v>
      </c>
    </row>
    <row r="60" spans="1:138" ht="13.2" customHeight="1" x14ac:dyDescent="0.2">
      <c r="A60" s="159"/>
      <c r="B60" s="160"/>
      <c r="C60" s="161"/>
      <c r="D60" s="500" t="str">
        <f t="shared" si="14"/>
        <v>C</v>
      </c>
      <c r="E60" s="316"/>
      <c r="F60" s="317"/>
      <c r="G60" s="318"/>
      <c r="H60" s="336"/>
      <c r="I60" s="318"/>
      <c r="J60" s="336"/>
      <c r="K60" s="317"/>
      <c r="L60" s="317"/>
      <c r="M60" s="317"/>
      <c r="N60" s="318"/>
      <c r="O60" s="336"/>
      <c r="P60" s="317"/>
      <c r="Q60" s="317"/>
      <c r="R60" s="317"/>
      <c r="S60" s="317"/>
      <c r="T60" s="318"/>
      <c r="U60" s="336"/>
      <c r="V60" s="317"/>
      <c r="W60" s="317"/>
      <c r="X60" s="318"/>
      <c r="Y60" s="336"/>
      <c r="Z60" s="317"/>
      <c r="AA60" s="317"/>
      <c r="AB60" s="318"/>
      <c r="AC60" s="336"/>
      <c r="AD60" s="317"/>
      <c r="AE60" s="317"/>
      <c r="AF60" s="317"/>
      <c r="AG60" s="317"/>
      <c r="AH60" s="318"/>
      <c r="AI60" s="336"/>
      <c r="AJ60" s="318"/>
      <c r="AK60" s="336"/>
      <c r="AL60" s="317"/>
      <c r="AM60" s="348"/>
      <c r="AN60" s="316"/>
      <c r="AO60" s="317"/>
      <c r="AP60" s="318"/>
      <c r="AQ60" s="336"/>
      <c r="AR60" s="317"/>
      <c r="AS60" s="317"/>
      <c r="AT60" s="317"/>
      <c r="AU60" s="318"/>
      <c r="AV60" s="336"/>
      <c r="AW60" s="317"/>
      <c r="AX60" s="317"/>
      <c r="AY60" s="318"/>
      <c r="AZ60" s="336"/>
      <c r="BA60" s="317"/>
      <c r="BB60" s="348"/>
      <c r="BC60" s="119">
        <f t="shared" si="15"/>
        <v>0</v>
      </c>
      <c r="BD60" s="508" t="str">
        <f t="shared" si="16"/>
        <v>C</v>
      </c>
      <c r="BE60" s="120">
        <f t="shared" si="17"/>
        <v>0</v>
      </c>
      <c r="BF60" s="505" t="str">
        <f t="shared" si="18"/>
        <v>C</v>
      </c>
      <c r="BG60" s="119">
        <f t="shared" si="19"/>
        <v>0</v>
      </c>
      <c r="BH60" s="272">
        <f t="shared" si="20"/>
        <v>0</v>
      </c>
      <c r="BI60" s="120">
        <f t="shared" si="21"/>
        <v>0</v>
      </c>
      <c r="BJ60" s="120">
        <f t="shared" si="22"/>
        <v>0</v>
      </c>
      <c r="BK60" s="121">
        <f t="shared" si="23"/>
        <v>0</v>
      </c>
      <c r="BL60" s="122">
        <f t="shared" si="1"/>
        <v>0</v>
      </c>
      <c r="BM60" s="123">
        <f t="shared" si="24"/>
        <v>11.740473738414011</v>
      </c>
      <c r="BN60" s="256"/>
      <c r="BO60" s="114">
        <f t="shared" si="25"/>
        <v>0</v>
      </c>
      <c r="BP60" s="115">
        <f t="shared" si="2"/>
        <v>0</v>
      </c>
      <c r="BQ60" s="124">
        <f t="shared" si="26"/>
        <v>0</v>
      </c>
      <c r="BR60" s="125" t="str">
        <f t="shared" si="27"/>
        <v>C</v>
      </c>
      <c r="BS60" s="126">
        <f t="shared" si="28"/>
        <v>0</v>
      </c>
      <c r="BT60" s="117" t="str">
        <f t="shared" si="29"/>
        <v>C</v>
      </c>
      <c r="BU60" s="124">
        <f t="shared" si="3"/>
        <v>0</v>
      </c>
      <c r="BV60" s="126">
        <f t="shared" si="4"/>
        <v>0</v>
      </c>
      <c r="BW60" s="126">
        <f t="shared" si="5"/>
        <v>0</v>
      </c>
      <c r="BX60" s="273">
        <f t="shared" si="6"/>
        <v>0</v>
      </c>
      <c r="BY60" s="127">
        <f t="shared" si="30"/>
        <v>0</v>
      </c>
      <c r="BZ60" s="292">
        <f t="shared" si="31"/>
        <v>0</v>
      </c>
      <c r="CA60" s="293">
        <f t="shared" si="32"/>
        <v>0</v>
      </c>
      <c r="CB60" s="294">
        <f t="shared" si="33"/>
        <v>0</v>
      </c>
      <c r="CC60" s="293">
        <f t="shared" si="34"/>
        <v>0</v>
      </c>
      <c r="CD60" s="294">
        <f t="shared" si="35"/>
        <v>0</v>
      </c>
      <c r="CE60" s="293">
        <f t="shared" si="36"/>
        <v>0</v>
      </c>
      <c r="CF60" s="294">
        <f t="shared" si="37"/>
        <v>0</v>
      </c>
      <c r="CG60" s="293">
        <f t="shared" si="38"/>
        <v>0</v>
      </c>
      <c r="CH60" s="294">
        <f t="shared" si="39"/>
        <v>0</v>
      </c>
      <c r="CI60" s="293">
        <f t="shared" si="40"/>
        <v>0</v>
      </c>
      <c r="CJ60" s="294">
        <f t="shared" si="41"/>
        <v>0</v>
      </c>
      <c r="CK60" s="293">
        <f t="shared" si="42"/>
        <v>0</v>
      </c>
      <c r="CL60" s="294">
        <f t="shared" si="43"/>
        <v>0</v>
      </c>
      <c r="CM60" s="293">
        <f t="shared" si="44"/>
        <v>0</v>
      </c>
      <c r="CN60" s="294">
        <f t="shared" si="45"/>
        <v>0</v>
      </c>
      <c r="CO60" s="293">
        <f t="shared" si="46"/>
        <v>0</v>
      </c>
      <c r="CP60" s="294">
        <f t="shared" si="47"/>
        <v>0</v>
      </c>
      <c r="CQ60" s="295">
        <f t="shared" si="48"/>
        <v>0</v>
      </c>
      <c r="CR60" s="292">
        <f t="shared" si="49"/>
        <v>0</v>
      </c>
      <c r="CS60" s="293">
        <f t="shared" si="50"/>
        <v>0</v>
      </c>
      <c r="CT60" s="294">
        <f t="shared" si="51"/>
        <v>0</v>
      </c>
      <c r="CU60" s="293">
        <f t="shared" si="52"/>
        <v>0</v>
      </c>
      <c r="CV60" s="294">
        <f t="shared" si="53"/>
        <v>0</v>
      </c>
      <c r="CW60" s="295">
        <f t="shared" si="54"/>
        <v>0</v>
      </c>
      <c r="CX60" s="294">
        <f t="shared" si="55"/>
        <v>0</v>
      </c>
      <c r="CY60" s="297">
        <f t="shared" si="56"/>
        <v>0</v>
      </c>
      <c r="CZ60" s="259"/>
      <c r="DA60" s="259"/>
      <c r="DB60" s="259"/>
      <c r="DC60" s="259"/>
      <c r="DD60" s="259"/>
      <c r="DE60" s="259"/>
      <c r="DF60" s="259"/>
      <c r="DG60" s="259"/>
      <c r="DH60" s="259"/>
      <c r="DI60" s="259"/>
      <c r="DJ60" s="148"/>
      <c r="DK60" s="479">
        <v>38</v>
      </c>
      <c r="DL60" s="478">
        <f t="shared" si="7"/>
        <v>0</v>
      </c>
      <c r="DM60" s="282">
        <f t="shared" si="8"/>
        <v>0</v>
      </c>
      <c r="DN60" s="106">
        <f t="shared" si="9"/>
        <v>0</v>
      </c>
      <c r="DO60" s="389">
        <f t="shared" si="10"/>
        <v>11.740473738414011</v>
      </c>
      <c r="DP60" s="166"/>
      <c r="DQ60" s="166"/>
      <c r="DR60" s="166"/>
      <c r="DS60" s="166"/>
      <c r="DT60" s="166"/>
      <c r="DU60" s="166"/>
      <c r="DV60" s="166"/>
      <c r="ED60" s="130">
        <f t="shared" si="57"/>
        <v>0</v>
      </c>
      <c r="EE60" s="131">
        <f t="shared" si="57"/>
        <v>0</v>
      </c>
      <c r="EF60" s="110">
        <f t="shared" si="11"/>
        <v>0</v>
      </c>
      <c r="EG60" s="111" t="e">
        <f t="shared" si="12"/>
        <v>#DIV/0!</v>
      </c>
      <c r="EH60" s="112" t="e">
        <f t="shared" si="13"/>
        <v>#DIV/0!</v>
      </c>
    </row>
    <row r="61" spans="1:138" ht="13.2" customHeight="1" x14ac:dyDescent="0.2">
      <c r="A61" s="69"/>
      <c r="B61" s="163"/>
      <c r="C61" s="164"/>
      <c r="D61" s="21" t="str">
        <f t="shared" si="14"/>
        <v>C</v>
      </c>
      <c r="E61" s="319"/>
      <c r="F61" s="320"/>
      <c r="G61" s="321"/>
      <c r="H61" s="337"/>
      <c r="I61" s="321"/>
      <c r="J61" s="337"/>
      <c r="K61" s="320"/>
      <c r="L61" s="320"/>
      <c r="M61" s="320"/>
      <c r="N61" s="321"/>
      <c r="O61" s="337"/>
      <c r="P61" s="320"/>
      <c r="Q61" s="320"/>
      <c r="R61" s="320"/>
      <c r="S61" s="320"/>
      <c r="T61" s="321"/>
      <c r="U61" s="337"/>
      <c r="V61" s="320"/>
      <c r="W61" s="320"/>
      <c r="X61" s="321"/>
      <c r="Y61" s="337"/>
      <c r="Z61" s="320"/>
      <c r="AA61" s="320"/>
      <c r="AB61" s="321"/>
      <c r="AC61" s="337"/>
      <c r="AD61" s="320"/>
      <c r="AE61" s="320"/>
      <c r="AF61" s="320"/>
      <c r="AG61" s="320"/>
      <c r="AH61" s="321"/>
      <c r="AI61" s="337"/>
      <c r="AJ61" s="321"/>
      <c r="AK61" s="337"/>
      <c r="AL61" s="320"/>
      <c r="AM61" s="349"/>
      <c r="AN61" s="319"/>
      <c r="AO61" s="320"/>
      <c r="AP61" s="321"/>
      <c r="AQ61" s="337"/>
      <c r="AR61" s="320"/>
      <c r="AS61" s="320"/>
      <c r="AT61" s="320"/>
      <c r="AU61" s="321"/>
      <c r="AV61" s="337"/>
      <c r="AW61" s="320"/>
      <c r="AX61" s="320"/>
      <c r="AY61" s="321"/>
      <c r="AZ61" s="335"/>
      <c r="BA61" s="320"/>
      <c r="BB61" s="349"/>
      <c r="BC61" s="136">
        <f t="shared" si="15"/>
        <v>0</v>
      </c>
      <c r="BD61" s="24" t="str">
        <f t="shared" si="16"/>
        <v>C</v>
      </c>
      <c r="BE61" s="137">
        <f t="shared" si="17"/>
        <v>0</v>
      </c>
      <c r="BF61" s="506" t="str">
        <f t="shared" si="18"/>
        <v>C</v>
      </c>
      <c r="BG61" s="136">
        <f t="shared" si="19"/>
        <v>0</v>
      </c>
      <c r="BH61" s="274">
        <f t="shared" si="20"/>
        <v>0</v>
      </c>
      <c r="BI61" s="137">
        <f t="shared" si="21"/>
        <v>0</v>
      </c>
      <c r="BJ61" s="137">
        <f t="shared" si="22"/>
        <v>0</v>
      </c>
      <c r="BK61" s="138">
        <f t="shared" si="23"/>
        <v>0</v>
      </c>
      <c r="BL61" s="139">
        <f t="shared" si="1"/>
        <v>0</v>
      </c>
      <c r="BM61" s="140">
        <f t="shared" si="24"/>
        <v>11.740473738414011</v>
      </c>
      <c r="BN61" s="256"/>
      <c r="BO61" s="55">
        <f t="shared" si="25"/>
        <v>0</v>
      </c>
      <c r="BP61" s="132">
        <f t="shared" si="2"/>
        <v>0</v>
      </c>
      <c r="BQ61" s="141">
        <f t="shared" si="26"/>
        <v>0</v>
      </c>
      <c r="BR61" s="142" t="str">
        <f t="shared" si="27"/>
        <v>C</v>
      </c>
      <c r="BS61" s="143">
        <f t="shared" si="28"/>
        <v>0</v>
      </c>
      <c r="BT61" s="134" t="str">
        <f t="shared" si="29"/>
        <v>C</v>
      </c>
      <c r="BU61" s="141">
        <f t="shared" si="3"/>
        <v>0</v>
      </c>
      <c r="BV61" s="143">
        <f t="shared" si="4"/>
        <v>0</v>
      </c>
      <c r="BW61" s="143">
        <f t="shared" si="5"/>
        <v>0</v>
      </c>
      <c r="BX61" s="275">
        <f t="shared" si="6"/>
        <v>0</v>
      </c>
      <c r="BY61" s="144">
        <f t="shared" si="30"/>
        <v>0</v>
      </c>
      <c r="BZ61" s="100">
        <f t="shared" si="31"/>
        <v>0</v>
      </c>
      <c r="CA61" s="101">
        <f t="shared" si="32"/>
        <v>0</v>
      </c>
      <c r="CB61" s="102">
        <f t="shared" si="33"/>
        <v>0</v>
      </c>
      <c r="CC61" s="101">
        <f t="shared" si="34"/>
        <v>0</v>
      </c>
      <c r="CD61" s="102">
        <f t="shared" si="35"/>
        <v>0</v>
      </c>
      <c r="CE61" s="101">
        <f t="shared" si="36"/>
        <v>0</v>
      </c>
      <c r="CF61" s="102">
        <f t="shared" si="37"/>
        <v>0</v>
      </c>
      <c r="CG61" s="101">
        <f t="shared" si="38"/>
        <v>0</v>
      </c>
      <c r="CH61" s="102">
        <f t="shared" si="39"/>
        <v>0</v>
      </c>
      <c r="CI61" s="101">
        <f t="shared" si="40"/>
        <v>0</v>
      </c>
      <c r="CJ61" s="102">
        <f t="shared" si="41"/>
        <v>0</v>
      </c>
      <c r="CK61" s="101">
        <f t="shared" si="42"/>
        <v>0</v>
      </c>
      <c r="CL61" s="102">
        <f t="shared" si="43"/>
        <v>0</v>
      </c>
      <c r="CM61" s="101">
        <f t="shared" si="44"/>
        <v>0</v>
      </c>
      <c r="CN61" s="102">
        <f t="shared" si="45"/>
        <v>0</v>
      </c>
      <c r="CO61" s="101">
        <f t="shared" si="46"/>
        <v>0</v>
      </c>
      <c r="CP61" s="102">
        <f t="shared" si="47"/>
        <v>0</v>
      </c>
      <c r="CQ61" s="257">
        <f t="shared" si="48"/>
        <v>0</v>
      </c>
      <c r="CR61" s="100">
        <f t="shared" si="49"/>
        <v>0</v>
      </c>
      <c r="CS61" s="101">
        <f t="shared" si="50"/>
        <v>0</v>
      </c>
      <c r="CT61" s="102">
        <f t="shared" si="51"/>
        <v>0</v>
      </c>
      <c r="CU61" s="101">
        <f t="shared" si="52"/>
        <v>0</v>
      </c>
      <c r="CV61" s="102">
        <f t="shared" si="53"/>
        <v>0</v>
      </c>
      <c r="CW61" s="257">
        <f t="shared" si="54"/>
        <v>0</v>
      </c>
      <c r="CX61" s="102">
        <f t="shared" si="55"/>
        <v>0</v>
      </c>
      <c r="CY61" s="104">
        <f t="shared" si="56"/>
        <v>0</v>
      </c>
      <c r="CZ61" s="259"/>
      <c r="DA61" s="259"/>
      <c r="DB61" s="259"/>
      <c r="DC61" s="259"/>
      <c r="DD61" s="259"/>
      <c r="DE61" s="259"/>
      <c r="DF61" s="259"/>
      <c r="DG61" s="259"/>
      <c r="DH61" s="259"/>
      <c r="DI61" s="259"/>
      <c r="DJ61" s="148"/>
      <c r="DK61" s="479">
        <v>39</v>
      </c>
      <c r="DL61" s="478">
        <f t="shared" si="7"/>
        <v>0</v>
      </c>
      <c r="DM61" s="282">
        <f t="shared" si="8"/>
        <v>0</v>
      </c>
      <c r="DN61" s="106">
        <f t="shared" si="9"/>
        <v>0</v>
      </c>
      <c r="DO61" s="389">
        <f t="shared" si="10"/>
        <v>11.740473738414011</v>
      </c>
      <c r="DP61" s="166"/>
      <c r="DQ61" s="166"/>
      <c r="DR61" s="166"/>
      <c r="DS61" s="166"/>
      <c r="DT61" s="166"/>
      <c r="DU61" s="166"/>
      <c r="DV61" s="166"/>
      <c r="ED61" s="130">
        <f t="shared" si="57"/>
        <v>0</v>
      </c>
      <c r="EE61" s="131">
        <f t="shared" si="57"/>
        <v>0</v>
      </c>
      <c r="EF61" s="110">
        <f t="shared" si="11"/>
        <v>0</v>
      </c>
      <c r="EG61" s="111" t="e">
        <f t="shared" si="12"/>
        <v>#DIV/0!</v>
      </c>
      <c r="EH61" s="112" t="e">
        <f t="shared" si="13"/>
        <v>#DIV/0!</v>
      </c>
    </row>
    <row r="62" spans="1:138" ht="13.2" customHeight="1" thickBot="1" x14ac:dyDescent="0.25">
      <c r="A62" s="174"/>
      <c r="B62" s="175"/>
      <c r="C62" s="176"/>
      <c r="D62" s="501" t="str">
        <f t="shared" si="14"/>
        <v>C</v>
      </c>
      <c r="E62" s="322"/>
      <c r="F62" s="323"/>
      <c r="G62" s="324"/>
      <c r="H62" s="338"/>
      <c r="I62" s="324"/>
      <c r="J62" s="338"/>
      <c r="K62" s="323"/>
      <c r="L62" s="323"/>
      <c r="M62" s="323"/>
      <c r="N62" s="324"/>
      <c r="O62" s="338"/>
      <c r="P62" s="323"/>
      <c r="Q62" s="323"/>
      <c r="R62" s="323"/>
      <c r="S62" s="323"/>
      <c r="T62" s="324"/>
      <c r="U62" s="338"/>
      <c r="V62" s="323"/>
      <c r="W62" s="323"/>
      <c r="X62" s="324"/>
      <c r="Y62" s="338"/>
      <c r="Z62" s="323"/>
      <c r="AA62" s="323"/>
      <c r="AB62" s="324"/>
      <c r="AC62" s="338"/>
      <c r="AD62" s="323"/>
      <c r="AE62" s="323"/>
      <c r="AF62" s="323"/>
      <c r="AG62" s="323"/>
      <c r="AH62" s="324"/>
      <c r="AI62" s="338"/>
      <c r="AJ62" s="324"/>
      <c r="AK62" s="338"/>
      <c r="AL62" s="323"/>
      <c r="AM62" s="350"/>
      <c r="AN62" s="322"/>
      <c r="AO62" s="323"/>
      <c r="AP62" s="324"/>
      <c r="AQ62" s="338"/>
      <c r="AR62" s="323"/>
      <c r="AS62" s="323"/>
      <c r="AT62" s="323"/>
      <c r="AU62" s="324"/>
      <c r="AV62" s="338"/>
      <c r="AW62" s="323"/>
      <c r="AX62" s="323"/>
      <c r="AY62" s="324"/>
      <c r="AZ62" s="338"/>
      <c r="BA62" s="323"/>
      <c r="BB62" s="350"/>
      <c r="BC62" s="288">
        <f t="shared" si="15"/>
        <v>0</v>
      </c>
      <c r="BD62" s="509" t="str">
        <f t="shared" si="16"/>
        <v>C</v>
      </c>
      <c r="BE62" s="289">
        <f t="shared" si="17"/>
        <v>0</v>
      </c>
      <c r="BF62" s="507" t="str">
        <f t="shared" si="18"/>
        <v>C</v>
      </c>
      <c r="BG62" s="288">
        <f t="shared" si="19"/>
        <v>0</v>
      </c>
      <c r="BH62" s="392">
        <f t="shared" si="20"/>
        <v>0</v>
      </c>
      <c r="BI62" s="289">
        <f t="shared" si="21"/>
        <v>0</v>
      </c>
      <c r="BJ62" s="289">
        <f t="shared" si="22"/>
        <v>0</v>
      </c>
      <c r="BK62" s="290">
        <f t="shared" si="23"/>
        <v>0</v>
      </c>
      <c r="BL62" s="291">
        <f t="shared" si="1"/>
        <v>0</v>
      </c>
      <c r="BM62" s="178">
        <f t="shared" si="24"/>
        <v>11.740473738414011</v>
      </c>
      <c r="BN62" s="256"/>
      <c r="BO62" s="114">
        <f t="shared" si="25"/>
        <v>0</v>
      </c>
      <c r="BP62" s="175">
        <f t="shared" si="2"/>
        <v>0</v>
      </c>
      <c r="BQ62" s="298">
        <f t="shared" si="26"/>
        <v>0</v>
      </c>
      <c r="BR62" s="179" t="str">
        <f t="shared" si="27"/>
        <v>C</v>
      </c>
      <c r="BS62" s="299">
        <f t="shared" si="28"/>
        <v>0</v>
      </c>
      <c r="BT62" s="180" t="str">
        <f t="shared" si="29"/>
        <v>C</v>
      </c>
      <c r="BU62" s="298">
        <f t="shared" si="3"/>
        <v>0</v>
      </c>
      <c r="BV62" s="299">
        <f t="shared" si="4"/>
        <v>0</v>
      </c>
      <c r="BW62" s="299">
        <f t="shared" si="5"/>
        <v>0</v>
      </c>
      <c r="BX62" s="393">
        <f t="shared" si="6"/>
        <v>0</v>
      </c>
      <c r="BY62" s="300">
        <f t="shared" si="30"/>
        <v>0</v>
      </c>
      <c r="BZ62" s="292">
        <f t="shared" si="31"/>
        <v>0</v>
      </c>
      <c r="CA62" s="293">
        <f t="shared" si="32"/>
        <v>0</v>
      </c>
      <c r="CB62" s="294">
        <f t="shared" si="33"/>
        <v>0</v>
      </c>
      <c r="CC62" s="293">
        <f t="shared" si="34"/>
        <v>0</v>
      </c>
      <c r="CD62" s="294">
        <f t="shared" si="35"/>
        <v>0</v>
      </c>
      <c r="CE62" s="293">
        <f t="shared" si="36"/>
        <v>0</v>
      </c>
      <c r="CF62" s="294">
        <f t="shared" si="37"/>
        <v>0</v>
      </c>
      <c r="CG62" s="293">
        <f t="shared" si="38"/>
        <v>0</v>
      </c>
      <c r="CH62" s="294">
        <f t="shared" si="39"/>
        <v>0</v>
      </c>
      <c r="CI62" s="293">
        <f t="shared" si="40"/>
        <v>0</v>
      </c>
      <c r="CJ62" s="294">
        <f t="shared" si="41"/>
        <v>0</v>
      </c>
      <c r="CK62" s="293">
        <f t="shared" si="42"/>
        <v>0</v>
      </c>
      <c r="CL62" s="294">
        <f t="shared" si="43"/>
        <v>0</v>
      </c>
      <c r="CM62" s="293">
        <f t="shared" si="44"/>
        <v>0</v>
      </c>
      <c r="CN62" s="294">
        <f t="shared" si="45"/>
        <v>0</v>
      </c>
      <c r="CO62" s="293">
        <f t="shared" si="46"/>
        <v>0</v>
      </c>
      <c r="CP62" s="294">
        <f t="shared" si="47"/>
        <v>0</v>
      </c>
      <c r="CQ62" s="295">
        <f t="shared" si="48"/>
        <v>0</v>
      </c>
      <c r="CR62" s="292">
        <f t="shared" si="49"/>
        <v>0</v>
      </c>
      <c r="CS62" s="293">
        <f t="shared" si="50"/>
        <v>0</v>
      </c>
      <c r="CT62" s="294">
        <f t="shared" si="51"/>
        <v>0</v>
      </c>
      <c r="CU62" s="293">
        <f t="shared" si="52"/>
        <v>0</v>
      </c>
      <c r="CV62" s="294">
        <f t="shared" si="53"/>
        <v>0</v>
      </c>
      <c r="CW62" s="295">
        <f t="shared" si="54"/>
        <v>0</v>
      </c>
      <c r="CX62" s="294">
        <f t="shared" si="55"/>
        <v>0</v>
      </c>
      <c r="CY62" s="297">
        <f t="shared" si="56"/>
        <v>0</v>
      </c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148"/>
      <c r="DK62" s="480">
        <v>40</v>
      </c>
      <c r="DL62" s="481">
        <f t="shared" si="7"/>
        <v>0</v>
      </c>
      <c r="DM62" s="283">
        <f t="shared" si="8"/>
        <v>0</v>
      </c>
      <c r="DN62" s="390">
        <f t="shared" si="9"/>
        <v>0</v>
      </c>
      <c r="DO62" s="391">
        <f t="shared" si="10"/>
        <v>11.740473738414011</v>
      </c>
      <c r="DP62" s="166"/>
      <c r="DQ62" s="166"/>
      <c r="DR62" s="166"/>
      <c r="DS62" s="166"/>
      <c r="DT62" s="166"/>
      <c r="DU62" s="166"/>
      <c r="DV62" s="166"/>
      <c r="ED62" s="182">
        <f t="shared" si="57"/>
        <v>0</v>
      </c>
      <c r="EE62" s="183">
        <f>B62</f>
        <v>0</v>
      </c>
      <c r="EF62" s="394">
        <f t="shared" si="11"/>
        <v>0</v>
      </c>
      <c r="EG62" s="395" t="e">
        <f t="shared" si="12"/>
        <v>#DIV/0!</v>
      </c>
      <c r="EH62" s="396" t="e">
        <f t="shared" si="13"/>
        <v>#DIV/0!</v>
      </c>
    </row>
    <row r="63" spans="1:138" ht="13.2" customHeight="1" thickBot="1" x14ac:dyDescent="0.25">
      <c r="A63" s="591" t="s">
        <v>185</v>
      </c>
      <c r="B63" s="592"/>
      <c r="C63" s="592"/>
      <c r="D63" s="484">
        <f>COUNTA(A23:A62)</f>
        <v>0</v>
      </c>
      <c r="E63" s="325">
        <f>SUM(E23:E62)</f>
        <v>0</v>
      </c>
      <c r="F63" s="326">
        <f t="shared" ref="F63:BB63" si="58">SUM(F23:F62)</f>
        <v>0</v>
      </c>
      <c r="G63" s="327">
        <f t="shared" si="58"/>
        <v>0</v>
      </c>
      <c r="H63" s="339">
        <f t="shared" si="58"/>
        <v>0</v>
      </c>
      <c r="I63" s="327">
        <f t="shared" si="58"/>
        <v>0</v>
      </c>
      <c r="J63" s="339">
        <f t="shared" si="58"/>
        <v>0</v>
      </c>
      <c r="K63" s="326">
        <f t="shared" si="58"/>
        <v>0</v>
      </c>
      <c r="L63" s="326">
        <f t="shared" si="58"/>
        <v>0</v>
      </c>
      <c r="M63" s="326">
        <f t="shared" si="58"/>
        <v>0</v>
      </c>
      <c r="N63" s="327">
        <f t="shared" si="58"/>
        <v>0</v>
      </c>
      <c r="O63" s="339">
        <f t="shared" si="58"/>
        <v>0</v>
      </c>
      <c r="P63" s="326">
        <f t="shared" si="58"/>
        <v>0</v>
      </c>
      <c r="Q63" s="326">
        <f t="shared" si="58"/>
        <v>0</v>
      </c>
      <c r="R63" s="326">
        <f t="shared" si="58"/>
        <v>0</v>
      </c>
      <c r="S63" s="326">
        <f t="shared" si="58"/>
        <v>0</v>
      </c>
      <c r="T63" s="327">
        <f t="shared" si="58"/>
        <v>0</v>
      </c>
      <c r="U63" s="339">
        <f t="shared" si="58"/>
        <v>0</v>
      </c>
      <c r="V63" s="326">
        <f>SUM(V23:V62)</f>
        <v>0</v>
      </c>
      <c r="W63" s="326">
        <f t="shared" si="58"/>
        <v>0</v>
      </c>
      <c r="X63" s="327">
        <f t="shared" si="58"/>
        <v>0</v>
      </c>
      <c r="Y63" s="339">
        <f t="shared" si="58"/>
        <v>0</v>
      </c>
      <c r="Z63" s="326">
        <f t="shared" si="58"/>
        <v>0</v>
      </c>
      <c r="AA63" s="326">
        <f t="shared" si="58"/>
        <v>0</v>
      </c>
      <c r="AB63" s="327">
        <f t="shared" si="58"/>
        <v>0</v>
      </c>
      <c r="AC63" s="339">
        <f t="shared" si="58"/>
        <v>0</v>
      </c>
      <c r="AD63" s="326">
        <f t="shared" si="58"/>
        <v>0</v>
      </c>
      <c r="AE63" s="326">
        <f t="shared" si="58"/>
        <v>0</v>
      </c>
      <c r="AF63" s="326">
        <f t="shared" si="58"/>
        <v>0</v>
      </c>
      <c r="AG63" s="326">
        <f t="shared" si="58"/>
        <v>0</v>
      </c>
      <c r="AH63" s="327">
        <f t="shared" si="58"/>
        <v>0</v>
      </c>
      <c r="AI63" s="339">
        <f t="shared" si="58"/>
        <v>0</v>
      </c>
      <c r="AJ63" s="327">
        <f t="shared" si="58"/>
        <v>0</v>
      </c>
      <c r="AK63" s="339">
        <f t="shared" si="58"/>
        <v>0</v>
      </c>
      <c r="AL63" s="326">
        <f t="shared" si="58"/>
        <v>0</v>
      </c>
      <c r="AM63" s="351">
        <f t="shared" si="58"/>
        <v>0</v>
      </c>
      <c r="AN63" s="325">
        <f t="shared" si="58"/>
        <v>0</v>
      </c>
      <c r="AO63" s="326">
        <f t="shared" si="58"/>
        <v>0</v>
      </c>
      <c r="AP63" s="327">
        <f t="shared" si="58"/>
        <v>0</v>
      </c>
      <c r="AQ63" s="339">
        <f t="shared" si="58"/>
        <v>0</v>
      </c>
      <c r="AR63" s="326">
        <f t="shared" si="58"/>
        <v>0</v>
      </c>
      <c r="AS63" s="326">
        <f t="shared" si="58"/>
        <v>0</v>
      </c>
      <c r="AT63" s="326">
        <f t="shared" si="58"/>
        <v>0</v>
      </c>
      <c r="AU63" s="327">
        <f t="shared" si="58"/>
        <v>0</v>
      </c>
      <c r="AV63" s="339">
        <f t="shared" si="58"/>
        <v>0</v>
      </c>
      <c r="AW63" s="326">
        <f t="shared" si="58"/>
        <v>0</v>
      </c>
      <c r="AX63" s="326">
        <f t="shared" si="58"/>
        <v>0</v>
      </c>
      <c r="AY63" s="327">
        <f t="shared" si="58"/>
        <v>0</v>
      </c>
      <c r="AZ63" s="339">
        <f t="shared" si="58"/>
        <v>0</v>
      </c>
      <c r="BA63" s="326">
        <f t="shared" si="58"/>
        <v>0</v>
      </c>
      <c r="BB63" s="351">
        <f t="shared" si="58"/>
        <v>0</v>
      </c>
      <c r="BC63" s="185"/>
      <c r="BD63" s="186"/>
      <c r="BE63" s="186"/>
      <c r="BF63" s="187"/>
      <c r="BG63" s="185"/>
      <c r="BH63" s="186"/>
      <c r="BI63" s="186"/>
      <c r="BJ63" s="186"/>
      <c r="BK63" s="186"/>
      <c r="BL63" s="190"/>
      <c r="BM63" s="593"/>
      <c r="BO63" s="568" t="s">
        <v>145</v>
      </c>
      <c r="BP63" s="596"/>
      <c r="BQ63" s="192" t="e">
        <f>BC64</f>
        <v>#DIV/0!</v>
      </c>
      <c r="BR63" s="193"/>
      <c r="BS63" s="194" t="e">
        <f>BE64</f>
        <v>#DIV/0!</v>
      </c>
      <c r="BT63" s="195"/>
      <c r="BU63" s="398" t="e">
        <f t="shared" ref="BU63:BY65" si="59">BG64</f>
        <v>#DIV/0!</v>
      </c>
      <c r="BV63" s="399" t="e">
        <f t="shared" si="59"/>
        <v>#DIV/0!</v>
      </c>
      <c r="BW63" s="399" t="e">
        <f t="shared" si="59"/>
        <v>#DIV/0!</v>
      </c>
      <c r="BX63" s="399" t="e">
        <f t="shared" si="59"/>
        <v>#DIV/0!</v>
      </c>
      <c r="BY63" s="400" t="e">
        <f t="shared" si="59"/>
        <v>#DIV/0!</v>
      </c>
      <c r="BZ63" s="197"/>
      <c r="CA63" s="198" t="e">
        <f>SUM(CA23:CA62)/$D$63</f>
        <v>#DIV/0!</v>
      </c>
      <c r="CB63" s="199"/>
      <c r="CC63" s="198" t="e">
        <f>SUM(CC23:CC62)/$D$63</f>
        <v>#DIV/0!</v>
      </c>
      <c r="CD63" s="199"/>
      <c r="CE63" s="198" t="e">
        <f>SUM(CE23:CE62)/$D$63</f>
        <v>#DIV/0!</v>
      </c>
      <c r="CF63" s="199"/>
      <c r="CG63" s="198" t="e">
        <f>SUM(CG23:CG62)/$D$63</f>
        <v>#DIV/0!</v>
      </c>
      <c r="CH63" s="199"/>
      <c r="CI63" s="198" t="e">
        <f>SUM(CI23:CI62)/$D$63</f>
        <v>#DIV/0!</v>
      </c>
      <c r="CJ63" s="199"/>
      <c r="CK63" s="198" t="e">
        <f>SUM(CK23:CK62)/$D$63</f>
        <v>#DIV/0!</v>
      </c>
      <c r="CL63" s="199"/>
      <c r="CM63" s="198" t="e">
        <f>SUM(CM23:CM62)/$D$63</f>
        <v>#DIV/0!</v>
      </c>
      <c r="CN63" s="199"/>
      <c r="CO63" s="198" t="e">
        <f>SUM(CO23:CO62)/$D$63</f>
        <v>#DIV/0!</v>
      </c>
      <c r="CP63" s="200"/>
      <c r="CQ63" s="198" t="e">
        <f>SUM(CQ23:CQ62)/$D$63</f>
        <v>#DIV/0!</v>
      </c>
      <c r="CR63" s="197"/>
      <c r="CS63" s="198" t="e">
        <f>SUM(CS23:CS62)/$D$63</f>
        <v>#DIV/0!</v>
      </c>
      <c r="CT63" s="199"/>
      <c r="CU63" s="198" t="e">
        <f>SUM(CU23:CU62)/$D$63</f>
        <v>#DIV/0!</v>
      </c>
      <c r="CV63" s="199"/>
      <c r="CW63" s="198" t="e">
        <f>SUM(CW23:CW62)/$D$63</f>
        <v>#DIV/0!</v>
      </c>
      <c r="CX63" s="200"/>
      <c r="CY63" s="201" t="e">
        <f>SUM(CY23:CY62)/$D$63</f>
        <v>#DIV/0!</v>
      </c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48"/>
      <c r="DK63" s="148"/>
      <c r="DL63" s="154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</row>
    <row r="64" spans="1:138" ht="13.2" customHeight="1" thickBot="1" x14ac:dyDescent="0.25">
      <c r="A64" s="597" t="s">
        <v>146</v>
      </c>
      <c r="B64" s="598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BB64" si="60">F63/$D$63*100</f>
        <v>#DIV/0!</v>
      </c>
      <c r="G64" s="330" t="e">
        <f t="shared" si="60"/>
        <v>#DIV/0!</v>
      </c>
      <c r="H64" s="340" t="e">
        <f t="shared" si="60"/>
        <v>#DIV/0!</v>
      </c>
      <c r="I64" s="330" t="e">
        <f t="shared" si="60"/>
        <v>#DIV/0!</v>
      </c>
      <c r="J64" s="340" t="e">
        <f t="shared" si="60"/>
        <v>#DIV/0!</v>
      </c>
      <c r="K64" s="329" t="e">
        <f t="shared" si="60"/>
        <v>#DIV/0!</v>
      </c>
      <c r="L64" s="329" t="e">
        <f t="shared" si="60"/>
        <v>#DIV/0!</v>
      </c>
      <c r="M64" s="329" t="e">
        <f t="shared" si="60"/>
        <v>#DIV/0!</v>
      </c>
      <c r="N64" s="330" t="e">
        <f t="shared" si="60"/>
        <v>#DIV/0!</v>
      </c>
      <c r="O64" s="340" t="e">
        <f t="shared" si="60"/>
        <v>#DIV/0!</v>
      </c>
      <c r="P64" s="329" t="e">
        <f t="shared" si="60"/>
        <v>#DIV/0!</v>
      </c>
      <c r="Q64" s="329" t="e">
        <f t="shared" si="60"/>
        <v>#DIV/0!</v>
      </c>
      <c r="R64" s="329" t="e">
        <f t="shared" si="60"/>
        <v>#DIV/0!</v>
      </c>
      <c r="S64" s="329" t="e">
        <f t="shared" si="60"/>
        <v>#DIV/0!</v>
      </c>
      <c r="T64" s="330" t="e">
        <f t="shared" si="60"/>
        <v>#DIV/0!</v>
      </c>
      <c r="U64" s="340" t="e">
        <f t="shared" si="60"/>
        <v>#DIV/0!</v>
      </c>
      <c r="V64" s="329" t="e">
        <f t="shared" si="60"/>
        <v>#DIV/0!</v>
      </c>
      <c r="W64" s="329" t="e">
        <f t="shared" si="60"/>
        <v>#DIV/0!</v>
      </c>
      <c r="X64" s="330" t="e">
        <f t="shared" si="60"/>
        <v>#DIV/0!</v>
      </c>
      <c r="Y64" s="340" t="e">
        <f t="shared" si="60"/>
        <v>#DIV/0!</v>
      </c>
      <c r="Z64" s="329" t="e">
        <f t="shared" si="60"/>
        <v>#DIV/0!</v>
      </c>
      <c r="AA64" s="329" t="e">
        <f t="shared" si="60"/>
        <v>#DIV/0!</v>
      </c>
      <c r="AB64" s="330" t="e">
        <f t="shared" si="60"/>
        <v>#DIV/0!</v>
      </c>
      <c r="AC64" s="340" t="e">
        <f t="shared" si="60"/>
        <v>#DIV/0!</v>
      </c>
      <c r="AD64" s="329" t="e">
        <f t="shared" si="60"/>
        <v>#DIV/0!</v>
      </c>
      <c r="AE64" s="329" t="e">
        <f t="shared" si="60"/>
        <v>#DIV/0!</v>
      </c>
      <c r="AF64" s="329" t="e">
        <f t="shared" si="60"/>
        <v>#DIV/0!</v>
      </c>
      <c r="AG64" s="329" t="e">
        <f t="shared" si="60"/>
        <v>#DIV/0!</v>
      </c>
      <c r="AH64" s="330" t="e">
        <f t="shared" si="60"/>
        <v>#DIV/0!</v>
      </c>
      <c r="AI64" s="340" t="e">
        <f t="shared" si="60"/>
        <v>#DIV/0!</v>
      </c>
      <c r="AJ64" s="330" t="e">
        <f t="shared" si="60"/>
        <v>#DIV/0!</v>
      </c>
      <c r="AK64" s="340" t="e">
        <f t="shared" si="60"/>
        <v>#DIV/0!</v>
      </c>
      <c r="AL64" s="329" t="e">
        <f t="shared" si="60"/>
        <v>#DIV/0!</v>
      </c>
      <c r="AM64" s="352" t="e">
        <f t="shared" si="60"/>
        <v>#DIV/0!</v>
      </c>
      <c r="AN64" s="328" t="e">
        <f t="shared" si="60"/>
        <v>#DIV/0!</v>
      </c>
      <c r="AO64" s="329" t="e">
        <f t="shared" si="60"/>
        <v>#DIV/0!</v>
      </c>
      <c r="AP64" s="330" t="e">
        <f t="shared" si="60"/>
        <v>#DIV/0!</v>
      </c>
      <c r="AQ64" s="340" t="e">
        <f t="shared" si="60"/>
        <v>#DIV/0!</v>
      </c>
      <c r="AR64" s="329" t="e">
        <f t="shared" si="60"/>
        <v>#DIV/0!</v>
      </c>
      <c r="AS64" s="329" t="e">
        <f t="shared" si="60"/>
        <v>#DIV/0!</v>
      </c>
      <c r="AT64" s="329" t="e">
        <f t="shared" si="60"/>
        <v>#DIV/0!</v>
      </c>
      <c r="AU64" s="330" t="e">
        <f t="shared" si="60"/>
        <v>#DIV/0!</v>
      </c>
      <c r="AV64" s="340" t="e">
        <f t="shared" si="60"/>
        <v>#DIV/0!</v>
      </c>
      <c r="AW64" s="329" t="e">
        <f t="shared" si="60"/>
        <v>#DIV/0!</v>
      </c>
      <c r="AX64" s="329" t="e">
        <f t="shared" si="60"/>
        <v>#DIV/0!</v>
      </c>
      <c r="AY64" s="330" t="e">
        <f t="shared" si="60"/>
        <v>#DIV/0!</v>
      </c>
      <c r="AZ64" s="340" t="e">
        <f t="shared" si="60"/>
        <v>#DIV/0!</v>
      </c>
      <c r="BA64" s="329" t="e">
        <f t="shared" si="60"/>
        <v>#DIV/0!</v>
      </c>
      <c r="BB64" s="352" t="e">
        <f t="shared" si="60"/>
        <v>#DIV/0!</v>
      </c>
      <c r="BC64" s="205" t="e">
        <f>SUM(BC23:BC62)/$D$63/70*100</f>
        <v>#DIV/0!</v>
      </c>
      <c r="BD64" s="206"/>
      <c r="BE64" s="207" t="e">
        <f>SUM(BE23:BE63)/$D$63/30*100</f>
        <v>#DIV/0!</v>
      </c>
      <c r="BF64" s="208"/>
      <c r="BG64" s="205" t="e">
        <f>SUM(BG23:BG62)/$D$63/16*100</f>
        <v>#DIV/0!</v>
      </c>
      <c r="BH64" s="207" t="e">
        <f>SUM(BH23:BH62)/$D$63/10*100</f>
        <v>#DIV/0!</v>
      </c>
      <c r="BI64" s="207" t="e">
        <f>SUM(BI23:BI62)/$D$63/24*100</f>
        <v>#DIV/0!</v>
      </c>
      <c r="BJ64" s="207" t="e">
        <f>SUM(BJ23:BJ62)/$D$63/32*100</f>
        <v>#DIV/0!</v>
      </c>
      <c r="BK64" s="278" t="e">
        <f>SUM(BK23:BK62)/$D$63/18*100</f>
        <v>#DIV/0!</v>
      </c>
      <c r="BL64" s="205" t="e">
        <f>SUM(BL23:BL62)/$D$63</f>
        <v>#DIV/0!</v>
      </c>
      <c r="BM64" s="594"/>
      <c r="BO64" s="566" t="s">
        <v>147</v>
      </c>
      <c r="BP64" s="599"/>
      <c r="BQ64" s="210">
        <f>BC65</f>
        <v>75.099999999999994</v>
      </c>
      <c r="BR64" s="193"/>
      <c r="BS64" s="211">
        <f>BE65</f>
        <v>72.400000000000006</v>
      </c>
      <c r="BT64" s="195"/>
      <c r="BU64" s="210">
        <f t="shared" si="59"/>
        <v>61</v>
      </c>
      <c r="BV64" s="211">
        <f t="shared" si="59"/>
        <v>73.7</v>
      </c>
      <c r="BW64" s="211">
        <f t="shared" si="59"/>
        <v>79</v>
      </c>
      <c r="BX64" s="211">
        <f t="shared" si="59"/>
        <v>74.400000000000006</v>
      </c>
      <c r="BY64" s="279">
        <f t="shared" si="59"/>
        <v>80.900000000000006</v>
      </c>
      <c r="BZ64" s="197"/>
      <c r="CA64" s="198">
        <v>83.4</v>
      </c>
      <c r="CB64" s="199"/>
      <c r="CC64" s="198">
        <v>61.1</v>
      </c>
      <c r="CD64" s="199"/>
      <c r="CE64" s="198">
        <v>70.5</v>
      </c>
      <c r="CF64" s="199"/>
      <c r="CG64" s="198">
        <v>87.6</v>
      </c>
      <c r="CH64" s="199"/>
      <c r="CI64" s="198">
        <v>55.6</v>
      </c>
      <c r="CJ64" s="199"/>
      <c r="CK64" s="198">
        <v>65.900000000000006</v>
      </c>
      <c r="CL64" s="199"/>
      <c r="CM64" s="198">
        <v>80.900000000000006</v>
      </c>
      <c r="CN64" s="199"/>
      <c r="CO64" s="198">
        <v>71.3</v>
      </c>
      <c r="CP64" s="200"/>
      <c r="CQ64" s="198">
        <v>88.6</v>
      </c>
      <c r="CR64" s="197"/>
      <c r="CS64" s="198">
        <v>67.2</v>
      </c>
      <c r="CT64" s="199"/>
      <c r="CU64" s="198">
        <v>66.099999999999994</v>
      </c>
      <c r="CV64" s="199"/>
      <c r="CW64" s="198">
        <v>82.3</v>
      </c>
      <c r="CX64" s="200"/>
      <c r="CY64" s="201">
        <v>75.3</v>
      </c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48"/>
      <c r="DK64" s="148"/>
      <c r="DL64" s="600" t="s">
        <v>283</v>
      </c>
      <c r="DM64" s="600"/>
      <c r="DN64" s="600"/>
      <c r="DO64" s="600"/>
      <c r="DP64" s="213"/>
      <c r="DQ64" s="166"/>
      <c r="DR64" s="166"/>
      <c r="DS64" s="166"/>
      <c r="DT64" s="166"/>
      <c r="DU64" s="166"/>
      <c r="DV64" s="166"/>
      <c r="ED64" s="565" t="s">
        <v>285</v>
      </c>
      <c r="EE64" s="565"/>
      <c r="EF64" s="565"/>
      <c r="EG64" s="565"/>
      <c r="EH64" s="565"/>
    </row>
    <row r="65" spans="1:138" ht="13.2" customHeight="1" thickBot="1" x14ac:dyDescent="0.25">
      <c r="A65" s="566" t="s">
        <v>147</v>
      </c>
      <c r="B65" s="567"/>
      <c r="C65" s="214">
        <v>81.3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210">
        <v>75.099999999999994</v>
      </c>
      <c r="BD65" s="193"/>
      <c r="BE65" s="211">
        <v>72.400000000000006</v>
      </c>
      <c r="BF65" s="195"/>
      <c r="BG65" s="210">
        <v>61</v>
      </c>
      <c r="BH65" s="211">
        <v>73.7</v>
      </c>
      <c r="BI65" s="211">
        <v>79</v>
      </c>
      <c r="BJ65" s="211">
        <v>74.400000000000006</v>
      </c>
      <c r="BK65" s="279">
        <v>80.900000000000006</v>
      </c>
      <c r="BL65" s="210">
        <v>74.3</v>
      </c>
      <c r="BM65" s="594"/>
      <c r="BO65" s="568" t="s">
        <v>148</v>
      </c>
      <c r="BP65" s="569"/>
      <c r="BQ65" s="355" t="e">
        <f>BC66</f>
        <v>#DIV/0!</v>
      </c>
      <c r="BR65" s="229"/>
      <c r="BS65" s="356" t="e">
        <f>BE66</f>
        <v>#DIV/0!</v>
      </c>
      <c r="BT65" s="231"/>
      <c r="BU65" s="401" t="e">
        <f t="shared" si="59"/>
        <v>#DIV/0!</v>
      </c>
      <c r="BV65" s="402" t="e">
        <f t="shared" si="59"/>
        <v>#DIV/0!</v>
      </c>
      <c r="BW65" s="402" t="e">
        <f t="shared" si="59"/>
        <v>#DIV/0!</v>
      </c>
      <c r="BX65" s="402" t="e">
        <f t="shared" si="59"/>
        <v>#DIV/0!</v>
      </c>
      <c r="BY65" s="403" t="e">
        <f t="shared" si="59"/>
        <v>#DIV/0!</v>
      </c>
      <c r="BZ65" s="220"/>
      <c r="CA65" s="221" t="e">
        <f>CA63-CA64</f>
        <v>#DIV/0!</v>
      </c>
      <c r="CB65" s="222"/>
      <c r="CC65" s="221" t="e">
        <f>CC63-CC64</f>
        <v>#DIV/0!</v>
      </c>
      <c r="CD65" s="222"/>
      <c r="CE65" s="221" t="e">
        <f>CE63-CE64</f>
        <v>#DIV/0!</v>
      </c>
      <c r="CF65" s="222"/>
      <c r="CG65" s="221" t="e">
        <f>CG63-CG64</f>
        <v>#DIV/0!</v>
      </c>
      <c r="CH65" s="222"/>
      <c r="CI65" s="221" t="e">
        <f>CI63-CI64</f>
        <v>#DIV/0!</v>
      </c>
      <c r="CJ65" s="222"/>
      <c r="CK65" s="221" t="e">
        <f>CK63-CK64</f>
        <v>#DIV/0!</v>
      </c>
      <c r="CL65" s="222"/>
      <c r="CM65" s="221" t="e">
        <f>CM63-CM64</f>
        <v>#DIV/0!</v>
      </c>
      <c r="CN65" s="222"/>
      <c r="CO65" s="221" t="e">
        <f>CO63-CO64</f>
        <v>#DIV/0!</v>
      </c>
      <c r="CP65" s="223"/>
      <c r="CQ65" s="221" t="e">
        <f>CQ63-CQ64</f>
        <v>#DIV/0!</v>
      </c>
      <c r="CR65" s="220"/>
      <c r="CS65" s="221" t="e">
        <f>CS63-CS64</f>
        <v>#DIV/0!</v>
      </c>
      <c r="CT65" s="222"/>
      <c r="CU65" s="221" t="e">
        <f>CU63-CU64</f>
        <v>#DIV/0!</v>
      </c>
      <c r="CV65" s="222"/>
      <c r="CW65" s="221" t="e">
        <f>CW63-CW64</f>
        <v>#DIV/0!</v>
      </c>
      <c r="CX65" s="223"/>
      <c r="CY65" s="224" t="e">
        <f>CY63-CY64</f>
        <v>#DIV/0!</v>
      </c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L65" s="600"/>
      <c r="DM65" s="600"/>
      <c r="DN65" s="600"/>
      <c r="DO65" s="600"/>
      <c r="DP65" s="213"/>
      <c r="DQ65" s="37"/>
      <c r="DR65" s="37"/>
      <c r="DS65" s="37"/>
      <c r="DT65" s="37"/>
      <c r="DU65" s="37"/>
      <c r="DV65" s="37"/>
      <c r="ED65" s="565"/>
      <c r="EE65" s="565"/>
      <c r="EF65" s="565"/>
      <c r="EG65" s="565"/>
      <c r="EH65" s="565"/>
    </row>
    <row r="66" spans="1:138" ht="13.2" customHeight="1" thickBot="1" x14ac:dyDescent="0.25">
      <c r="A66" s="566" t="s">
        <v>148</v>
      </c>
      <c r="B66" s="567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28" t="e">
        <f>BC64-BC65</f>
        <v>#DIV/0!</v>
      </c>
      <c r="BD66" s="229"/>
      <c r="BE66" s="230" t="e">
        <f>BE64-BE65</f>
        <v>#DIV/0!</v>
      </c>
      <c r="BF66" s="231"/>
      <c r="BG66" s="228" t="e">
        <f>BG64-BG65</f>
        <v>#DIV/0!</v>
      </c>
      <c r="BH66" s="230" t="e">
        <f t="shared" ref="BH66:BL66" si="61">BH64-BH65</f>
        <v>#DIV/0!</v>
      </c>
      <c r="BI66" s="230" t="e">
        <f t="shared" si="61"/>
        <v>#DIV/0!</v>
      </c>
      <c r="BJ66" s="230" t="e">
        <f t="shared" si="61"/>
        <v>#DIV/0!</v>
      </c>
      <c r="BK66" s="280" t="e">
        <f t="shared" si="61"/>
        <v>#DIV/0!</v>
      </c>
      <c r="BL66" s="228" t="e">
        <f t="shared" si="61"/>
        <v>#DIV/0!</v>
      </c>
      <c r="BM66" s="595"/>
      <c r="BO66" s="233"/>
      <c r="BP66" s="49" t="s">
        <v>149</v>
      </c>
      <c r="BQ66" s="234"/>
      <c r="BR66" s="234"/>
      <c r="BS66" s="234"/>
      <c r="BT66" s="234"/>
      <c r="BU66" s="234"/>
      <c r="BV66" s="234"/>
      <c r="BW66" s="234"/>
      <c r="BX66" s="234"/>
      <c r="BY66" s="234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76"/>
      <c r="DA66" s="276"/>
      <c r="DB66" s="276"/>
      <c r="DC66" s="276"/>
      <c r="DD66" s="276"/>
      <c r="DE66" s="276"/>
      <c r="DF66" s="276"/>
      <c r="DG66" s="276"/>
      <c r="DH66" s="276"/>
      <c r="DI66" s="276"/>
      <c r="DL66" s="600"/>
      <c r="DM66" s="600"/>
      <c r="DN66" s="600"/>
      <c r="DO66" s="600"/>
      <c r="DP66" s="213"/>
      <c r="DQ66" s="37"/>
      <c r="DR66" s="37"/>
      <c r="DS66" s="37"/>
      <c r="DT66" s="37"/>
      <c r="DU66" s="37"/>
      <c r="DV66" s="37"/>
    </row>
    <row r="67" spans="1:138" ht="13.2" customHeight="1" x14ac:dyDescent="0.2">
      <c r="A67" s="584"/>
      <c r="B67" s="584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 t="s">
        <v>152</v>
      </c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9"/>
      <c r="BM67" s="239"/>
      <c r="CB67" s="240"/>
      <c r="DL67" s="601" t="s">
        <v>286</v>
      </c>
      <c r="DM67" s="601"/>
      <c r="DN67" s="601"/>
      <c r="DO67" s="601"/>
      <c r="DP67" s="241"/>
      <c r="DQ67" s="37"/>
      <c r="DR67" s="37"/>
      <c r="DS67" s="37"/>
      <c r="DT67" s="37"/>
      <c r="DU67" s="37"/>
      <c r="DV67" s="37"/>
    </row>
    <row r="68" spans="1:138" x14ac:dyDescent="0.2">
      <c r="A68" s="585"/>
      <c r="B68" s="585"/>
      <c r="C68" s="586" t="s">
        <v>184</v>
      </c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BL68" s="37"/>
      <c r="BM68" s="37"/>
      <c r="DL68" s="601"/>
      <c r="DM68" s="601"/>
      <c r="DN68" s="601"/>
      <c r="DO68" s="601"/>
      <c r="DP68" s="241"/>
      <c r="DQ68" s="37"/>
      <c r="DR68" s="37"/>
      <c r="DS68" s="37"/>
      <c r="DT68" s="37"/>
      <c r="DU68" s="37"/>
      <c r="DV68" s="37"/>
    </row>
    <row r="69" spans="1:138" x14ac:dyDescent="0.2">
      <c r="C69" s="602" t="s">
        <v>287</v>
      </c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BL69" s="37"/>
      <c r="BM69" s="37"/>
      <c r="DL69" s="601"/>
      <c r="DM69" s="601"/>
      <c r="DN69" s="601"/>
      <c r="DO69" s="601"/>
      <c r="DP69" s="37"/>
      <c r="DQ69" s="37"/>
      <c r="DR69" s="37"/>
      <c r="DS69" s="37"/>
      <c r="DT69" s="37"/>
      <c r="DU69" s="37"/>
      <c r="DV69" s="37"/>
    </row>
    <row r="70" spans="1:138" x14ac:dyDescent="0.2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308">
    <mergeCell ref="E12:BB13"/>
    <mergeCell ref="A63:C63"/>
    <mergeCell ref="BM63:BM66"/>
    <mergeCell ref="BO63:BP63"/>
    <mergeCell ref="A64:B64"/>
    <mergeCell ref="BO64:BP64"/>
    <mergeCell ref="DL64:DO66"/>
    <mergeCell ref="ED64:EH65"/>
    <mergeCell ref="A67:B67"/>
    <mergeCell ref="DL67:DO69"/>
    <mergeCell ref="C68:X68"/>
    <mergeCell ref="A65:B65"/>
    <mergeCell ref="BO65:BP65"/>
    <mergeCell ref="A66:B66"/>
    <mergeCell ref="A68:B68"/>
    <mergeCell ref="C69:Z69"/>
    <mergeCell ref="DL21:DL22"/>
    <mergeCell ref="DM21:DM22"/>
    <mergeCell ref="DN21:DN22"/>
    <mergeCell ref="DO21:DO22"/>
    <mergeCell ref="DQ35:DS35"/>
    <mergeCell ref="DM17:DN18"/>
    <mergeCell ref="DM19:DO20"/>
    <mergeCell ref="EE18:EG19"/>
    <mergeCell ref="EJ40:EQ42"/>
    <mergeCell ref="DT29:DU29"/>
    <mergeCell ref="DX29:DY29"/>
    <mergeCell ref="DT30:DU30"/>
    <mergeCell ref="DX30:DY30"/>
    <mergeCell ref="DT31:DU31"/>
    <mergeCell ref="DX31:DY31"/>
    <mergeCell ref="DT32:DU32"/>
    <mergeCell ref="DX32:EA32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DK21:DK22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CD18:CD21"/>
    <mergeCell ref="BY13:BY21"/>
    <mergeCell ref="AQ19:AQ20"/>
    <mergeCell ref="AR19:AR20"/>
    <mergeCell ref="AS19:AS20"/>
    <mergeCell ref="AT19:AT20"/>
    <mergeCell ref="AU19:AU20"/>
    <mergeCell ref="AV19:AV20"/>
    <mergeCell ref="BA17:BA18"/>
    <mergeCell ref="BB17:BB18"/>
    <mergeCell ref="BZ18:BZ21"/>
    <mergeCell ref="AU17:AU18"/>
    <mergeCell ref="AV17:AV18"/>
    <mergeCell ref="AW17:AW18"/>
    <mergeCell ref="CM18:CM21"/>
    <mergeCell ref="E19:E20"/>
    <mergeCell ref="F19:F20"/>
    <mergeCell ref="G19:G20"/>
    <mergeCell ref="H19:H20"/>
    <mergeCell ref="I19:I20"/>
    <mergeCell ref="J19:J20"/>
    <mergeCell ref="K19:K20"/>
    <mergeCell ref="L19:L20"/>
    <mergeCell ref="Y19:Y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Z19:Z20"/>
    <mergeCell ref="AA19:AA20"/>
    <mergeCell ref="AB19:AB20"/>
    <mergeCell ref="AC19:AC20"/>
    <mergeCell ref="AD19:AD20"/>
    <mergeCell ref="AM17:AM18"/>
    <mergeCell ref="AN17:AN18"/>
    <mergeCell ref="AK19:AK20"/>
    <mergeCell ref="AL19:AL20"/>
    <mergeCell ref="AM19:AM20"/>
    <mergeCell ref="AN19:AN20"/>
    <mergeCell ref="CN18:CN21"/>
    <mergeCell ref="CO18:CO21"/>
    <mergeCell ref="CP18:CP21"/>
    <mergeCell ref="CQ18:CQ21"/>
    <mergeCell ref="CR18:CR21"/>
    <mergeCell ref="CG18:CG21"/>
    <mergeCell ref="CH18:CH21"/>
    <mergeCell ref="CI18:CI21"/>
    <mergeCell ref="CJ18:CJ21"/>
    <mergeCell ref="CK18:CK21"/>
    <mergeCell ref="CL18:CL21"/>
    <mergeCell ref="AW19:AW20"/>
    <mergeCell ref="AX19:AX20"/>
    <mergeCell ref="AY19:AY20"/>
    <mergeCell ref="AZ19:AZ20"/>
    <mergeCell ref="BA19:BA20"/>
    <mergeCell ref="BB19:BB20"/>
    <mergeCell ref="CA18:CA21"/>
    <mergeCell ref="CB18:CB21"/>
    <mergeCell ref="CC18:CC21"/>
    <mergeCell ref="AX17:AX18"/>
    <mergeCell ref="AZ17:AZ18"/>
    <mergeCell ref="AY17:AY18"/>
    <mergeCell ref="BA15:BA16"/>
    <mergeCell ref="AL15:AL16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AN15:AN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Y15:AY16"/>
    <mergeCell ref="AZ15:AZ16"/>
    <mergeCell ref="O15:O16"/>
    <mergeCell ref="P15:P16"/>
    <mergeCell ref="W17:W18"/>
    <mergeCell ref="X17:X18"/>
    <mergeCell ref="Y17:Y18"/>
    <mergeCell ref="AC17:AC18"/>
    <mergeCell ref="AD17:AD18"/>
    <mergeCell ref="AE17:AE18"/>
    <mergeCell ref="AF17:AF18"/>
    <mergeCell ref="AG17:AG18"/>
    <mergeCell ref="AH17:AH18"/>
    <mergeCell ref="AA17:AA18"/>
    <mergeCell ref="AB17:AB18"/>
    <mergeCell ref="Q17:Q18"/>
    <mergeCell ref="R17:R18"/>
    <mergeCell ref="S17:S18"/>
    <mergeCell ref="T17:T18"/>
    <mergeCell ref="U17:U18"/>
    <mergeCell ref="V17:V18"/>
    <mergeCell ref="Z17:Z18"/>
    <mergeCell ref="AO17:AO18"/>
    <mergeCell ref="AP17:AP18"/>
    <mergeCell ref="CF12:CG12"/>
    <mergeCell ref="BW13:BW21"/>
    <mergeCell ref="BX13:BX21"/>
    <mergeCell ref="CN13:CO16"/>
    <mergeCell ref="CP13:CQ16"/>
    <mergeCell ref="CR13:CS16"/>
    <mergeCell ref="CT13:CU16"/>
    <mergeCell ref="CV13:CW16"/>
    <mergeCell ref="CX13:CY16"/>
    <mergeCell ref="CB13:CC16"/>
    <mergeCell ref="CD13:CE16"/>
    <mergeCell ref="CF13:CG16"/>
    <mergeCell ref="CH13:CI16"/>
    <mergeCell ref="CJ13:CK16"/>
    <mergeCell ref="CL13:CM16"/>
    <mergeCell ref="CE18:CE21"/>
    <mergeCell ref="CF18:CF21"/>
    <mergeCell ref="CY18:CY21"/>
    <mergeCell ref="CT18:CT21"/>
    <mergeCell ref="CU18:CU21"/>
    <mergeCell ref="CV18:CV21"/>
    <mergeCell ref="CW18:CW21"/>
    <mergeCell ref="CX18:CX21"/>
    <mergeCell ref="CS18:CS21"/>
    <mergeCell ref="A12:A22"/>
    <mergeCell ref="B12:B22"/>
    <mergeCell ref="C12:C21"/>
    <mergeCell ref="D12:D21"/>
    <mergeCell ref="BC12:BC21"/>
    <mergeCell ref="E15:E16"/>
    <mergeCell ref="F15:F16"/>
    <mergeCell ref="G15:G16"/>
    <mergeCell ref="H15:H16"/>
    <mergeCell ref="Q15:Q16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BB15:BB16"/>
    <mergeCell ref="E17:E18"/>
    <mergeCell ref="F17:F18"/>
    <mergeCell ref="G17:G18"/>
    <mergeCell ref="AN14:AP14"/>
    <mergeCell ref="EG6:EJ7"/>
    <mergeCell ref="BG7:BL8"/>
    <mergeCell ref="BW7:CN10"/>
    <mergeCell ref="BG9:BL10"/>
    <mergeCell ref="EG10:EJ11"/>
    <mergeCell ref="DS11:DZ13"/>
    <mergeCell ref="BD12:BD21"/>
    <mergeCell ref="BE12:BE21"/>
    <mergeCell ref="BF12:BF21"/>
    <mergeCell ref="BZ13:CA16"/>
    <mergeCell ref="BL12:BL21"/>
    <mergeCell ref="BM12:BM21"/>
    <mergeCell ref="BO12:BO22"/>
    <mergeCell ref="BP12:BP22"/>
    <mergeCell ref="BQ12:BQ21"/>
    <mergeCell ref="BR12:BR21"/>
    <mergeCell ref="CT12:CU12"/>
    <mergeCell ref="CV12:CW12"/>
    <mergeCell ref="CX12:CY12"/>
    <mergeCell ref="BG13:BG21"/>
    <mergeCell ref="BH13:BH21"/>
    <mergeCell ref="BI13:BI21"/>
    <mergeCell ref="BJ13:BJ21"/>
    <mergeCell ref="BK13:BK21"/>
    <mergeCell ref="AL7:AQ10"/>
    <mergeCell ref="CO7:CR10"/>
    <mergeCell ref="EA11:ED13"/>
    <mergeCell ref="C1:AA3"/>
    <mergeCell ref="DR2:EC4"/>
    <mergeCell ref="DN4:DN5"/>
    <mergeCell ref="DO4:DP5"/>
    <mergeCell ref="BD5:BL6"/>
    <mergeCell ref="DN6:DN9"/>
    <mergeCell ref="DO6:DP9"/>
    <mergeCell ref="Q7:AK10"/>
    <mergeCell ref="BU13:BU21"/>
    <mergeCell ref="BV13:BV21"/>
    <mergeCell ref="CH12:CI12"/>
    <mergeCell ref="CJ12:CK12"/>
    <mergeCell ref="CL12:CM12"/>
    <mergeCell ref="CN12:CO12"/>
    <mergeCell ref="CP12:CQ12"/>
    <mergeCell ref="CR12:CS12"/>
    <mergeCell ref="BS12:BS21"/>
    <mergeCell ref="BT12:BT21"/>
    <mergeCell ref="BZ12:CA12"/>
    <mergeCell ref="CB12:CC12"/>
    <mergeCell ref="CD12:CE12"/>
    <mergeCell ref="AQ14:AU14"/>
    <mergeCell ref="AV14:AY14"/>
    <mergeCell ref="AZ14:BB14"/>
    <mergeCell ref="E14:G14"/>
    <mergeCell ref="H14:I14"/>
    <mergeCell ref="J14:N14"/>
    <mergeCell ref="O14:T14"/>
    <mergeCell ref="U14:X14"/>
    <mergeCell ref="Y14:AB14"/>
    <mergeCell ref="AC14:AH14"/>
    <mergeCell ref="AI14:AJ14"/>
    <mergeCell ref="AK14:AM14"/>
    <mergeCell ref="H17:H18"/>
    <mergeCell ref="I17:I18"/>
    <mergeCell ref="J17:J18"/>
    <mergeCell ref="AS15:AS16"/>
    <mergeCell ref="AT15:AT16"/>
    <mergeCell ref="AU15:AU16"/>
    <mergeCell ref="AV15:AV16"/>
    <mergeCell ref="AW15:AW16"/>
    <mergeCell ref="AX15:AX16"/>
    <mergeCell ref="AM15:AM16"/>
    <mergeCell ref="K17:K18"/>
    <mergeCell ref="L17:L18"/>
    <mergeCell ref="M17:M18"/>
    <mergeCell ref="N17:N18"/>
    <mergeCell ref="AI17:AI18"/>
    <mergeCell ref="O17:O18"/>
    <mergeCell ref="P17:P18"/>
    <mergeCell ref="AQ17:AQ18"/>
    <mergeCell ref="AR17:AR18"/>
    <mergeCell ref="AS17:AS18"/>
    <mergeCell ref="AT17:AT18"/>
    <mergeCell ref="AJ17:AJ18"/>
    <mergeCell ref="AK17:AK18"/>
    <mergeCell ref="AL17:AL18"/>
  </mergeCells>
  <phoneticPr fontId="1"/>
  <pageMargins left="0.23622047244094491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J23" activePane="bottomRight" state="frozen"/>
      <selection pane="topRight" activeCell="C1" sqref="C1"/>
      <selection pane="bottomLeft" activeCell="A23" sqref="A23"/>
      <selection pane="bottomRight" activeCell="DH32" sqref="DH32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3" width="4.109375" customWidth="1"/>
    <col min="104" max="104" width="6" customWidth="1"/>
    <col min="105" max="105" width="4.77734375" customWidth="1"/>
    <col min="106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.21875" customWidth="1"/>
    <col min="129" max="129" width="9.88671875" customWidth="1"/>
    <col min="130" max="130" width="3.3320312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7.44140625" customWidth="1"/>
  </cols>
  <sheetData>
    <row r="1" spans="1:131" ht="7.5" customHeight="1" x14ac:dyDescent="0.2">
      <c r="B1" s="38" t="s">
        <v>37</v>
      </c>
      <c r="C1" s="733" t="s">
        <v>38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2">
      <c r="B2" s="38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42"/>
      <c r="DG2" s="40"/>
      <c r="DH2" s="40"/>
      <c r="DI2" s="734" t="s">
        <v>153</v>
      </c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37"/>
      <c r="DV2" s="41"/>
      <c r="DW2" s="37"/>
      <c r="DX2" s="37"/>
      <c r="DY2" s="37"/>
    </row>
    <row r="3" spans="1:131" ht="7.5" customHeight="1" x14ac:dyDescent="0.2">
      <c r="B3" s="3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734"/>
      <c r="DJ3" s="734"/>
      <c r="DK3" s="734"/>
      <c r="DL3" s="734"/>
      <c r="DM3" s="734"/>
      <c r="DN3" s="734"/>
      <c r="DO3" s="734"/>
      <c r="DP3" s="734"/>
      <c r="DQ3" s="734"/>
      <c r="DR3" s="734"/>
      <c r="DS3" s="734"/>
      <c r="DT3" s="734"/>
      <c r="DU3" s="37"/>
      <c r="DV3" s="41"/>
      <c r="DW3" s="37"/>
      <c r="DX3" s="37"/>
      <c r="DY3" s="37"/>
    </row>
    <row r="4" spans="1:131" ht="7.5" customHeight="1" x14ac:dyDescent="0.2">
      <c r="BF4" s="37"/>
      <c r="BG4" s="37"/>
      <c r="BH4" s="37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735" t="s">
        <v>154</v>
      </c>
      <c r="DF4" s="735" t="s">
        <v>155</v>
      </c>
      <c r="DG4" s="735"/>
      <c r="DH4" s="40"/>
      <c r="DI4" s="734"/>
      <c r="DJ4" s="734"/>
      <c r="DK4" s="734"/>
      <c r="DL4" s="734"/>
      <c r="DM4" s="734"/>
      <c r="DN4" s="734"/>
      <c r="DO4" s="734"/>
      <c r="DP4" s="734"/>
      <c r="DQ4" s="734"/>
      <c r="DR4" s="734"/>
      <c r="DS4" s="734"/>
      <c r="DT4" s="734"/>
      <c r="DU4" s="37"/>
      <c r="DV4" s="41"/>
      <c r="DW4" s="37"/>
      <c r="DX4" s="37"/>
      <c r="DY4" s="37"/>
    </row>
    <row r="5" spans="1:131" ht="7.5" customHeight="1" x14ac:dyDescent="0.2">
      <c r="AY5" s="736" t="s">
        <v>39</v>
      </c>
      <c r="AZ5" s="736"/>
      <c r="BA5" s="736"/>
      <c r="BB5" s="736"/>
      <c r="BC5" s="736"/>
      <c r="BD5" s="736"/>
      <c r="BE5" s="736"/>
      <c r="BF5" s="736"/>
      <c r="BG5" s="42"/>
      <c r="BH5" s="42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735"/>
      <c r="DF5" s="735"/>
      <c r="DG5" s="735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2">
      <c r="AY6" s="736"/>
      <c r="AZ6" s="736"/>
      <c r="BA6" s="736"/>
      <c r="BB6" s="736"/>
      <c r="BC6" s="736"/>
      <c r="BD6" s="736"/>
      <c r="BE6" s="736"/>
      <c r="BF6" s="736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735"/>
      <c r="DF6" s="735"/>
      <c r="DG6" s="735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688" t="s">
        <v>156</v>
      </c>
      <c r="DY6" s="688"/>
      <c r="DZ6" s="688"/>
      <c r="EA6" s="688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9" t="s">
        <v>183</v>
      </c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760" t="s">
        <v>213</v>
      </c>
      <c r="AK7" s="760"/>
      <c r="AL7" s="760"/>
      <c r="AM7" s="760"/>
      <c r="AN7" s="760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691" t="s">
        <v>40</v>
      </c>
      <c r="AZ7" s="691"/>
      <c r="BA7" s="691"/>
      <c r="BB7" s="691"/>
      <c r="BC7" s="691"/>
      <c r="BD7" s="691"/>
      <c r="BE7" s="691"/>
      <c r="BF7" s="691"/>
      <c r="BG7" s="44"/>
      <c r="BH7" s="44"/>
      <c r="BO7" s="689" t="s">
        <v>41</v>
      </c>
      <c r="BP7" s="689"/>
      <c r="BQ7" s="689"/>
      <c r="BR7" s="689"/>
      <c r="BS7" s="689"/>
      <c r="BT7" s="689"/>
      <c r="BU7" s="689"/>
      <c r="BV7" s="689"/>
      <c r="BW7" s="689"/>
      <c r="BX7" s="689"/>
      <c r="BY7" s="689"/>
      <c r="BZ7" s="689"/>
      <c r="CA7" s="689"/>
      <c r="CB7" s="689"/>
      <c r="CC7" s="689"/>
      <c r="CD7" s="689"/>
      <c r="CE7" s="760" t="s">
        <v>213</v>
      </c>
      <c r="CF7" s="760"/>
      <c r="CG7" s="760"/>
      <c r="CH7" s="76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735"/>
      <c r="DF7" s="735"/>
      <c r="DG7" s="735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688"/>
      <c r="DY7" s="688"/>
      <c r="DZ7" s="688"/>
      <c r="EA7" s="688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  <c r="AE8" s="689"/>
      <c r="AF8" s="689"/>
      <c r="AG8" s="689"/>
      <c r="AH8" s="689"/>
      <c r="AI8" s="689"/>
      <c r="AJ8" s="760"/>
      <c r="AK8" s="760"/>
      <c r="AL8" s="760"/>
      <c r="AM8" s="760"/>
      <c r="AN8" s="760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691"/>
      <c r="AZ8" s="691"/>
      <c r="BA8" s="691"/>
      <c r="BB8" s="691"/>
      <c r="BC8" s="691"/>
      <c r="BD8" s="691"/>
      <c r="BE8" s="691"/>
      <c r="BF8" s="691"/>
      <c r="BG8" s="44"/>
      <c r="BH8" s="44"/>
      <c r="BK8" s="45"/>
      <c r="BL8" s="45"/>
      <c r="BM8" s="45"/>
      <c r="BN8" s="45"/>
      <c r="BO8" s="689"/>
      <c r="BP8" s="689"/>
      <c r="BQ8" s="689"/>
      <c r="BR8" s="689"/>
      <c r="BS8" s="689"/>
      <c r="BT8" s="689"/>
      <c r="BU8" s="689"/>
      <c r="BV8" s="689"/>
      <c r="BW8" s="689"/>
      <c r="BX8" s="689"/>
      <c r="BY8" s="689"/>
      <c r="BZ8" s="689"/>
      <c r="CA8" s="689"/>
      <c r="CB8" s="689"/>
      <c r="CC8" s="689"/>
      <c r="CD8" s="689"/>
      <c r="CE8" s="760"/>
      <c r="CF8" s="760"/>
      <c r="CG8" s="760"/>
      <c r="CH8" s="76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735"/>
      <c r="DF8" s="735"/>
      <c r="DG8" s="735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43"/>
      <c r="DY8" s="243"/>
      <c r="DZ8" s="244"/>
      <c r="EA8" s="244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760"/>
      <c r="AK9" s="760"/>
      <c r="AL9" s="760"/>
      <c r="AM9" s="760"/>
      <c r="AN9" s="760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691" t="s">
        <v>42</v>
      </c>
      <c r="AZ9" s="691"/>
      <c r="BA9" s="691"/>
      <c r="BB9" s="691"/>
      <c r="BC9" s="691"/>
      <c r="BD9" s="691"/>
      <c r="BE9" s="691"/>
      <c r="BF9" s="691"/>
      <c r="BG9" s="46"/>
      <c r="BH9" s="46"/>
      <c r="BJ9" s="37"/>
      <c r="BK9" s="45"/>
      <c r="BL9" s="45"/>
      <c r="BM9" s="45"/>
      <c r="BN9" s="45"/>
      <c r="BO9" s="689"/>
      <c r="BP9" s="689"/>
      <c r="BQ9" s="689"/>
      <c r="BR9" s="689"/>
      <c r="BS9" s="689"/>
      <c r="BT9" s="689"/>
      <c r="BU9" s="689"/>
      <c r="BV9" s="689"/>
      <c r="BW9" s="689"/>
      <c r="BX9" s="689"/>
      <c r="BY9" s="689"/>
      <c r="BZ9" s="689"/>
      <c r="CA9" s="689"/>
      <c r="CB9" s="689"/>
      <c r="CC9" s="689"/>
      <c r="CD9" s="689"/>
      <c r="CE9" s="760"/>
      <c r="CF9" s="760"/>
      <c r="CG9" s="760"/>
      <c r="CH9" s="76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735"/>
      <c r="DF9" s="735"/>
      <c r="DG9" s="735"/>
      <c r="DK9" s="245"/>
      <c r="DL9" s="245"/>
      <c r="DM9" s="245"/>
      <c r="DN9" s="245"/>
      <c r="DO9" s="245"/>
      <c r="DP9" s="245"/>
      <c r="DQ9" s="245"/>
      <c r="DR9" s="245"/>
      <c r="DS9" s="245"/>
      <c r="DU9" s="37"/>
      <c r="DV9" s="41"/>
      <c r="DW9" s="37"/>
      <c r="DX9" s="244"/>
      <c r="DY9" s="244"/>
      <c r="DZ9" s="244"/>
      <c r="EA9" s="244"/>
    </row>
    <row r="10" spans="1:131" ht="8.25" customHeight="1" x14ac:dyDescent="0.2">
      <c r="I10" s="43"/>
      <c r="J10" s="43"/>
      <c r="K10" s="43"/>
      <c r="L10" s="43"/>
      <c r="M10" s="43"/>
      <c r="N10" s="43"/>
      <c r="O10" s="43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760"/>
      <c r="AK10" s="760"/>
      <c r="AL10" s="760"/>
      <c r="AM10" s="760"/>
      <c r="AN10" s="760"/>
      <c r="AX10" s="47"/>
      <c r="AY10" s="691"/>
      <c r="AZ10" s="691"/>
      <c r="BA10" s="691"/>
      <c r="BB10" s="691"/>
      <c r="BC10" s="691"/>
      <c r="BD10" s="691"/>
      <c r="BE10" s="691"/>
      <c r="BF10" s="691"/>
      <c r="BG10" s="46"/>
      <c r="BH10" s="46"/>
      <c r="BK10" s="45"/>
      <c r="BL10" s="45"/>
      <c r="BM10" s="45"/>
      <c r="BN10" s="45"/>
      <c r="BO10" s="689"/>
      <c r="BP10" s="689"/>
      <c r="BQ10" s="689"/>
      <c r="BR10" s="689"/>
      <c r="BS10" s="689"/>
      <c r="BT10" s="689"/>
      <c r="BU10" s="689"/>
      <c r="BV10" s="689"/>
      <c r="BW10" s="689"/>
      <c r="BX10" s="689"/>
      <c r="BY10" s="689"/>
      <c r="BZ10" s="689"/>
      <c r="CA10" s="689"/>
      <c r="CB10" s="689"/>
      <c r="CC10" s="689"/>
      <c r="CD10" s="689"/>
      <c r="CE10" s="760"/>
      <c r="CF10" s="760"/>
      <c r="CG10" s="760"/>
      <c r="CH10" s="760"/>
      <c r="CI10" s="48"/>
      <c r="CJ10" s="48"/>
      <c r="CK10" s="48"/>
      <c r="CL10" s="48"/>
      <c r="CM10" s="48"/>
      <c r="CN10" s="48"/>
      <c r="CO10" s="48"/>
      <c r="CP10" s="48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45"/>
      <c r="DL10" s="245"/>
      <c r="DM10" s="245"/>
      <c r="DN10" s="245"/>
      <c r="DO10" s="245"/>
      <c r="DP10" s="245"/>
      <c r="DQ10" s="245"/>
      <c r="DR10" s="245"/>
      <c r="DS10" s="245"/>
      <c r="DU10" s="37"/>
      <c r="DV10" s="41"/>
      <c r="DW10" s="37"/>
      <c r="DX10" s="688" t="s">
        <v>157</v>
      </c>
      <c r="DY10" s="688"/>
      <c r="DZ10" s="688"/>
      <c r="EA10" s="688"/>
    </row>
    <row r="11" spans="1:131" ht="8.25" customHeight="1" thickBot="1" x14ac:dyDescent="0.25">
      <c r="B11" s="1"/>
      <c r="BF11" s="37"/>
      <c r="BG11" s="37"/>
      <c r="BH11" s="37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689" t="s">
        <v>107</v>
      </c>
      <c r="DK11" s="689"/>
      <c r="DL11" s="689"/>
      <c r="DM11" s="689"/>
      <c r="DN11" s="689"/>
      <c r="DO11" s="689"/>
      <c r="DP11" s="689"/>
      <c r="DQ11" s="689"/>
      <c r="DR11" s="761" t="s">
        <v>213</v>
      </c>
      <c r="DS11" s="761"/>
      <c r="DT11" s="761"/>
      <c r="DU11" s="761"/>
      <c r="DV11" s="41"/>
      <c r="DW11" s="37"/>
      <c r="DX11" s="688"/>
      <c r="DY11" s="688"/>
      <c r="DZ11" s="688"/>
      <c r="EA11" s="688"/>
    </row>
    <row r="12" spans="1:131" ht="10.5" customHeight="1" x14ac:dyDescent="0.2">
      <c r="A12" s="704" t="s">
        <v>1</v>
      </c>
      <c r="B12" s="707" t="s">
        <v>224</v>
      </c>
      <c r="C12" s="709" t="s">
        <v>296</v>
      </c>
      <c r="D12" s="712" t="s">
        <v>9</v>
      </c>
      <c r="E12" s="767" t="s">
        <v>318</v>
      </c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768"/>
      <c r="AJ12" s="768"/>
      <c r="AK12" s="768"/>
      <c r="AL12" s="768"/>
      <c r="AM12" s="768"/>
      <c r="AN12" s="768"/>
      <c r="AO12" s="768"/>
      <c r="AP12" s="768"/>
      <c r="AQ12" s="768"/>
      <c r="AR12" s="768"/>
      <c r="AS12" s="49"/>
      <c r="AT12" s="49"/>
      <c r="AU12" s="49"/>
      <c r="AV12" s="50"/>
      <c r="AW12" s="50"/>
      <c r="AX12" s="720" t="s">
        <v>293</v>
      </c>
      <c r="AY12" s="692" t="s">
        <v>43</v>
      </c>
      <c r="AZ12" s="721" t="s">
        <v>288</v>
      </c>
      <c r="BA12" s="722" t="s">
        <v>14</v>
      </c>
      <c r="BB12" s="52" t="s">
        <v>44</v>
      </c>
      <c r="BC12" s="51" t="s">
        <v>45</v>
      </c>
      <c r="BD12" s="51" t="s">
        <v>46</v>
      </c>
      <c r="BE12" s="53" t="s">
        <v>47</v>
      </c>
      <c r="BF12" s="747" t="s">
        <v>4</v>
      </c>
      <c r="BG12" s="747" t="s">
        <v>48</v>
      </c>
      <c r="BH12" s="54"/>
      <c r="BI12" s="704" t="s">
        <v>1</v>
      </c>
      <c r="BJ12" s="707" t="s">
        <v>226</v>
      </c>
      <c r="BK12" s="720" t="s">
        <v>293</v>
      </c>
      <c r="BL12" s="692" t="s">
        <v>43</v>
      </c>
      <c r="BM12" s="721" t="s">
        <v>288</v>
      </c>
      <c r="BN12" s="722" t="s">
        <v>14</v>
      </c>
      <c r="BO12" s="52" t="s">
        <v>44</v>
      </c>
      <c r="BP12" s="51" t="s">
        <v>45</v>
      </c>
      <c r="BQ12" s="51" t="s">
        <v>46</v>
      </c>
      <c r="BR12" s="53" t="s">
        <v>47</v>
      </c>
      <c r="BS12" s="695" t="s">
        <v>306</v>
      </c>
      <c r="BT12" s="530"/>
      <c r="BU12" s="529" t="s">
        <v>307</v>
      </c>
      <c r="BV12" s="530"/>
      <c r="BW12" s="529" t="s">
        <v>308</v>
      </c>
      <c r="BX12" s="530"/>
      <c r="BY12" s="529" t="s">
        <v>309</v>
      </c>
      <c r="BZ12" s="530"/>
      <c r="CA12" s="529" t="s">
        <v>306</v>
      </c>
      <c r="CB12" s="530"/>
      <c r="CC12" s="529" t="s">
        <v>307</v>
      </c>
      <c r="CD12" s="530"/>
      <c r="CE12" s="529" t="s">
        <v>308</v>
      </c>
      <c r="CF12" s="530"/>
      <c r="CG12" s="529" t="s">
        <v>309</v>
      </c>
      <c r="CH12" s="696"/>
      <c r="CI12" s="695" t="s">
        <v>302</v>
      </c>
      <c r="CJ12" s="530"/>
      <c r="CK12" s="529" t="s">
        <v>303</v>
      </c>
      <c r="CL12" s="530"/>
      <c r="CM12" s="529" t="s">
        <v>304</v>
      </c>
      <c r="CN12" s="530"/>
      <c r="CO12" s="696" t="s">
        <v>305</v>
      </c>
      <c r="CP12" s="697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689"/>
      <c r="DK12" s="689"/>
      <c r="DL12" s="689"/>
      <c r="DM12" s="689"/>
      <c r="DN12" s="689"/>
      <c r="DO12" s="689"/>
      <c r="DP12" s="689"/>
      <c r="DQ12" s="689"/>
      <c r="DR12" s="761"/>
      <c r="DS12" s="761"/>
      <c r="DT12" s="761"/>
      <c r="DU12" s="761"/>
      <c r="DV12" s="41"/>
      <c r="DW12" s="37"/>
      <c r="DX12" s="37"/>
      <c r="DY12" s="37"/>
    </row>
    <row r="13" spans="1:131" ht="10.5" customHeight="1" x14ac:dyDescent="0.2">
      <c r="A13" s="705"/>
      <c r="B13" s="708"/>
      <c r="C13" s="710"/>
      <c r="D13" s="713"/>
      <c r="E13" s="769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770"/>
      <c r="AS13" s="56"/>
      <c r="AT13" s="56"/>
      <c r="AU13" s="56"/>
      <c r="AV13" s="34"/>
      <c r="AW13" s="34"/>
      <c r="AX13" s="698"/>
      <c r="AY13" s="693"/>
      <c r="AZ13" s="700"/>
      <c r="BA13" s="723"/>
      <c r="BB13" s="698" t="s">
        <v>251</v>
      </c>
      <c r="BC13" s="700" t="s">
        <v>252</v>
      </c>
      <c r="BD13" s="700"/>
      <c r="BE13" s="702"/>
      <c r="BF13" s="748"/>
      <c r="BG13" s="748"/>
      <c r="BH13" s="54"/>
      <c r="BI13" s="705"/>
      <c r="BJ13" s="708"/>
      <c r="BK13" s="698"/>
      <c r="BL13" s="693"/>
      <c r="BM13" s="700"/>
      <c r="BN13" s="723"/>
      <c r="BO13" s="698" t="s">
        <v>251</v>
      </c>
      <c r="BP13" s="700" t="s">
        <v>252</v>
      </c>
      <c r="BQ13" s="700"/>
      <c r="BR13" s="702"/>
      <c r="BS13" s="737" t="s">
        <v>49</v>
      </c>
      <c r="BT13" s="686"/>
      <c r="BU13" s="686" t="s">
        <v>50</v>
      </c>
      <c r="BV13" s="686"/>
      <c r="BW13" s="686" t="s">
        <v>51</v>
      </c>
      <c r="BX13" s="686"/>
      <c r="BY13" s="686" t="s">
        <v>52</v>
      </c>
      <c r="BZ13" s="686"/>
      <c r="CA13" s="686" t="s">
        <v>53</v>
      </c>
      <c r="CB13" s="686"/>
      <c r="CC13" s="686" t="s">
        <v>54</v>
      </c>
      <c r="CD13" s="686"/>
      <c r="CE13" s="686" t="s">
        <v>55</v>
      </c>
      <c r="CF13" s="686"/>
      <c r="CG13" s="686" t="s">
        <v>56</v>
      </c>
      <c r="CH13" s="745"/>
      <c r="CI13" s="737" t="s">
        <v>57</v>
      </c>
      <c r="CJ13" s="686"/>
      <c r="CK13" s="686" t="s">
        <v>58</v>
      </c>
      <c r="CL13" s="686"/>
      <c r="CM13" s="686" t="s">
        <v>59</v>
      </c>
      <c r="CN13" s="686"/>
      <c r="CO13" s="739" t="s">
        <v>60</v>
      </c>
      <c r="CP13" s="743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689"/>
      <c r="DK13" s="689"/>
      <c r="DL13" s="689"/>
      <c r="DM13" s="689"/>
      <c r="DN13" s="689"/>
      <c r="DO13" s="689"/>
      <c r="DP13" s="689"/>
      <c r="DQ13" s="689"/>
      <c r="DR13" s="761"/>
      <c r="DS13" s="761"/>
      <c r="DT13" s="761"/>
      <c r="DU13" s="761"/>
      <c r="DV13" s="41"/>
      <c r="DW13" s="37"/>
      <c r="DX13" s="37"/>
      <c r="DY13" s="37"/>
    </row>
    <row r="14" spans="1:131" ht="10.5" customHeight="1" x14ac:dyDescent="0.2">
      <c r="A14" s="705"/>
      <c r="B14" s="708"/>
      <c r="C14" s="710"/>
      <c r="D14" s="713"/>
      <c r="E14" s="725" t="s">
        <v>186</v>
      </c>
      <c r="F14" s="726"/>
      <c r="G14" s="726"/>
      <c r="H14" s="726"/>
      <c r="I14" s="726"/>
      <c r="J14" s="726"/>
      <c r="K14" s="726"/>
      <c r="L14" s="728"/>
      <c r="M14" s="729" t="s">
        <v>187</v>
      </c>
      <c r="N14" s="726"/>
      <c r="O14" s="726"/>
      <c r="P14" s="726"/>
      <c r="Q14" s="726"/>
      <c r="R14" s="728"/>
      <c r="S14" s="729" t="s">
        <v>188</v>
      </c>
      <c r="T14" s="726"/>
      <c r="U14" s="726"/>
      <c r="V14" s="728"/>
      <c r="W14" s="729" t="s">
        <v>189</v>
      </c>
      <c r="X14" s="728"/>
      <c r="Y14" s="729" t="s">
        <v>190</v>
      </c>
      <c r="Z14" s="726"/>
      <c r="AA14" s="726"/>
      <c r="AB14" s="726"/>
      <c r="AC14" s="726"/>
      <c r="AD14" s="728"/>
      <c r="AE14" s="729" t="s">
        <v>191</v>
      </c>
      <c r="AF14" s="726"/>
      <c r="AG14" s="726"/>
      <c r="AH14" s="728"/>
      <c r="AI14" s="729" t="s">
        <v>192</v>
      </c>
      <c r="AJ14" s="726"/>
      <c r="AK14" s="728"/>
      <c r="AL14" s="729" t="s">
        <v>193</v>
      </c>
      <c r="AM14" s="727"/>
      <c r="AN14" s="725" t="s">
        <v>194</v>
      </c>
      <c r="AO14" s="726"/>
      <c r="AP14" s="726"/>
      <c r="AQ14" s="728"/>
      <c r="AR14" s="729" t="s">
        <v>195</v>
      </c>
      <c r="AS14" s="726"/>
      <c r="AT14" s="728"/>
      <c r="AU14" s="729" t="s">
        <v>196</v>
      </c>
      <c r="AV14" s="728"/>
      <c r="AW14" s="491" t="s">
        <v>208</v>
      </c>
      <c r="AX14" s="698"/>
      <c r="AY14" s="693"/>
      <c r="AZ14" s="700"/>
      <c r="BA14" s="723"/>
      <c r="BB14" s="698"/>
      <c r="BC14" s="700"/>
      <c r="BD14" s="700"/>
      <c r="BE14" s="702"/>
      <c r="BF14" s="748"/>
      <c r="BG14" s="748"/>
      <c r="BH14" s="54"/>
      <c r="BI14" s="705"/>
      <c r="BJ14" s="708"/>
      <c r="BK14" s="698"/>
      <c r="BL14" s="693"/>
      <c r="BM14" s="700"/>
      <c r="BN14" s="723"/>
      <c r="BO14" s="698"/>
      <c r="BP14" s="700"/>
      <c r="BQ14" s="700"/>
      <c r="BR14" s="702"/>
      <c r="BS14" s="737"/>
      <c r="BT14" s="686"/>
      <c r="BU14" s="686"/>
      <c r="BV14" s="686"/>
      <c r="BW14" s="686"/>
      <c r="BX14" s="686"/>
      <c r="BY14" s="686"/>
      <c r="BZ14" s="686"/>
      <c r="CA14" s="686"/>
      <c r="CB14" s="686"/>
      <c r="CC14" s="686"/>
      <c r="CD14" s="686"/>
      <c r="CE14" s="686"/>
      <c r="CF14" s="686"/>
      <c r="CG14" s="686"/>
      <c r="CH14" s="745"/>
      <c r="CI14" s="737"/>
      <c r="CJ14" s="686"/>
      <c r="CK14" s="686"/>
      <c r="CL14" s="686"/>
      <c r="CM14" s="686"/>
      <c r="CN14" s="686"/>
      <c r="CO14" s="739"/>
      <c r="CP14" s="743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2">
      <c r="A15" s="705"/>
      <c r="B15" s="708"/>
      <c r="C15" s="710"/>
      <c r="D15" s="713"/>
      <c r="E15" s="762" t="s">
        <v>61</v>
      </c>
      <c r="F15" s="752" t="s">
        <v>62</v>
      </c>
      <c r="G15" s="752" t="s">
        <v>63</v>
      </c>
      <c r="H15" s="752" t="s">
        <v>64</v>
      </c>
      <c r="I15" s="752" t="s">
        <v>65</v>
      </c>
      <c r="J15" s="752" t="s">
        <v>66</v>
      </c>
      <c r="K15" s="752" t="s">
        <v>67</v>
      </c>
      <c r="L15" s="753" t="s">
        <v>68</v>
      </c>
      <c r="M15" s="679" t="s">
        <v>69</v>
      </c>
      <c r="N15" s="752" t="s">
        <v>70</v>
      </c>
      <c r="O15" s="752" t="s">
        <v>71</v>
      </c>
      <c r="P15" s="752" t="s">
        <v>72</v>
      </c>
      <c r="Q15" s="752" t="s">
        <v>73</v>
      </c>
      <c r="R15" s="753" t="s">
        <v>74</v>
      </c>
      <c r="S15" s="679" t="s">
        <v>75</v>
      </c>
      <c r="T15" s="752" t="s">
        <v>76</v>
      </c>
      <c r="U15" s="752" t="s">
        <v>77</v>
      </c>
      <c r="V15" s="753" t="s">
        <v>78</v>
      </c>
      <c r="W15" s="679" t="s">
        <v>79</v>
      </c>
      <c r="X15" s="753" t="s">
        <v>80</v>
      </c>
      <c r="Y15" s="679" t="s">
        <v>81</v>
      </c>
      <c r="Z15" s="752" t="s">
        <v>82</v>
      </c>
      <c r="AA15" s="752" t="s">
        <v>83</v>
      </c>
      <c r="AB15" s="752" t="s">
        <v>84</v>
      </c>
      <c r="AC15" s="752" t="s">
        <v>85</v>
      </c>
      <c r="AD15" s="753" t="s">
        <v>86</v>
      </c>
      <c r="AE15" s="679" t="s">
        <v>87</v>
      </c>
      <c r="AF15" s="752" t="s">
        <v>88</v>
      </c>
      <c r="AG15" s="752" t="s">
        <v>89</v>
      </c>
      <c r="AH15" s="753" t="s">
        <v>90</v>
      </c>
      <c r="AI15" s="679" t="s">
        <v>91</v>
      </c>
      <c r="AJ15" s="752" t="s">
        <v>92</v>
      </c>
      <c r="AK15" s="753" t="s">
        <v>93</v>
      </c>
      <c r="AL15" s="679" t="s">
        <v>94</v>
      </c>
      <c r="AM15" s="754" t="s">
        <v>95</v>
      </c>
      <c r="AN15" s="762" t="s">
        <v>96</v>
      </c>
      <c r="AO15" s="752" t="s">
        <v>97</v>
      </c>
      <c r="AP15" s="752" t="s">
        <v>98</v>
      </c>
      <c r="AQ15" s="753" t="s">
        <v>99</v>
      </c>
      <c r="AR15" s="679" t="s">
        <v>100</v>
      </c>
      <c r="AS15" s="752" t="s">
        <v>101</v>
      </c>
      <c r="AT15" s="753" t="s">
        <v>102</v>
      </c>
      <c r="AU15" s="679" t="s">
        <v>103</v>
      </c>
      <c r="AV15" s="753" t="s">
        <v>104</v>
      </c>
      <c r="AW15" s="771" t="s">
        <v>105</v>
      </c>
      <c r="AX15" s="698"/>
      <c r="AY15" s="693"/>
      <c r="AZ15" s="700"/>
      <c r="BA15" s="723"/>
      <c r="BB15" s="698"/>
      <c r="BC15" s="700"/>
      <c r="BD15" s="700"/>
      <c r="BE15" s="702"/>
      <c r="BF15" s="748"/>
      <c r="BG15" s="748"/>
      <c r="BH15" s="54"/>
      <c r="BI15" s="705"/>
      <c r="BJ15" s="708"/>
      <c r="BK15" s="698"/>
      <c r="BL15" s="693"/>
      <c r="BM15" s="700"/>
      <c r="BN15" s="723"/>
      <c r="BO15" s="698"/>
      <c r="BP15" s="700"/>
      <c r="BQ15" s="700"/>
      <c r="BR15" s="702"/>
      <c r="BS15" s="737"/>
      <c r="BT15" s="686"/>
      <c r="BU15" s="686"/>
      <c r="BV15" s="686"/>
      <c r="BW15" s="686"/>
      <c r="BX15" s="686"/>
      <c r="BY15" s="686"/>
      <c r="BZ15" s="686"/>
      <c r="CA15" s="686"/>
      <c r="CB15" s="686"/>
      <c r="CC15" s="686"/>
      <c r="CD15" s="686"/>
      <c r="CE15" s="686"/>
      <c r="CF15" s="686"/>
      <c r="CG15" s="686"/>
      <c r="CH15" s="745"/>
      <c r="CI15" s="737"/>
      <c r="CJ15" s="686"/>
      <c r="CK15" s="686"/>
      <c r="CL15" s="686"/>
      <c r="CM15" s="686"/>
      <c r="CN15" s="686"/>
      <c r="CO15" s="739"/>
      <c r="CP15" s="743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2">
      <c r="A16" s="705"/>
      <c r="B16" s="708"/>
      <c r="C16" s="710"/>
      <c r="D16" s="713"/>
      <c r="E16" s="762"/>
      <c r="F16" s="752"/>
      <c r="G16" s="548"/>
      <c r="H16" s="548"/>
      <c r="I16" s="548"/>
      <c r="J16" s="548"/>
      <c r="K16" s="548"/>
      <c r="L16" s="550"/>
      <c r="M16" s="554"/>
      <c r="N16" s="548"/>
      <c r="O16" s="548"/>
      <c r="P16" s="548"/>
      <c r="Q16" s="548"/>
      <c r="R16" s="753"/>
      <c r="S16" s="554"/>
      <c r="T16" s="548"/>
      <c r="U16" s="548"/>
      <c r="V16" s="550"/>
      <c r="W16" s="554"/>
      <c r="X16" s="550"/>
      <c r="Y16" s="554"/>
      <c r="Z16" s="548"/>
      <c r="AA16" s="548"/>
      <c r="AB16" s="548"/>
      <c r="AC16" s="548"/>
      <c r="AD16" s="550"/>
      <c r="AE16" s="554"/>
      <c r="AF16" s="548"/>
      <c r="AG16" s="548"/>
      <c r="AH16" s="550"/>
      <c r="AI16" s="554"/>
      <c r="AJ16" s="548"/>
      <c r="AK16" s="550"/>
      <c r="AL16" s="679"/>
      <c r="AM16" s="622"/>
      <c r="AN16" s="624"/>
      <c r="AO16" s="548"/>
      <c r="AP16" s="548"/>
      <c r="AQ16" s="550"/>
      <c r="AR16" s="554"/>
      <c r="AS16" s="548"/>
      <c r="AT16" s="753"/>
      <c r="AU16" s="679"/>
      <c r="AV16" s="550"/>
      <c r="AW16" s="772"/>
      <c r="AX16" s="698"/>
      <c r="AY16" s="693"/>
      <c r="AZ16" s="700"/>
      <c r="BA16" s="723"/>
      <c r="BB16" s="698"/>
      <c r="BC16" s="700"/>
      <c r="BD16" s="700"/>
      <c r="BE16" s="702"/>
      <c r="BF16" s="748"/>
      <c r="BG16" s="748"/>
      <c r="BH16" s="54"/>
      <c r="BI16" s="705"/>
      <c r="BJ16" s="708"/>
      <c r="BK16" s="698"/>
      <c r="BL16" s="693"/>
      <c r="BM16" s="700"/>
      <c r="BN16" s="723"/>
      <c r="BO16" s="698"/>
      <c r="BP16" s="700"/>
      <c r="BQ16" s="700"/>
      <c r="BR16" s="702"/>
      <c r="BS16" s="738"/>
      <c r="BT16" s="687"/>
      <c r="BU16" s="687"/>
      <c r="BV16" s="687"/>
      <c r="BW16" s="687"/>
      <c r="BX16" s="687"/>
      <c r="BY16" s="687"/>
      <c r="BZ16" s="687"/>
      <c r="CA16" s="687"/>
      <c r="CB16" s="687"/>
      <c r="CC16" s="687"/>
      <c r="CD16" s="687"/>
      <c r="CE16" s="687"/>
      <c r="CF16" s="687"/>
      <c r="CG16" s="687"/>
      <c r="CH16" s="746"/>
      <c r="CI16" s="738"/>
      <c r="CJ16" s="687"/>
      <c r="CK16" s="687"/>
      <c r="CL16" s="687"/>
      <c r="CM16" s="687"/>
      <c r="CN16" s="687"/>
      <c r="CO16" s="740"/>
      <c r="CP16" s="744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2">
      <c r="A17" s="705"/>
      <c r="B17" s="708"/>
      <c r="C17" s="710"/>
      <c r="D17" s="713"/>
      <c r="E17" s="652" t="s">
        <v>295</v>
      </c>
      <c r="F17" s="546" t="s">
        <v>295</v>
      </c>
      <c r="G17" s="546" t="s">
        <v>295</v>
      </c>
      <c r="H17" s="546" t="s">
        <v>295</v>
      </c>
      <c r="I17" s="546" t="s">
        <v>295</v>
      </c>
      <c r="J17" s="546" t="s">
        <v>295</v>
      </c>
      <c r="K17" s="546" t="s">
        <v>295</v>
      </c>
      <c r="L17" s="553" t="s">
        <v>295</v>
      </c>
      <c r="M17" s="551" t="s">
        <v>295</v>
      </c>
      <c r="N17" s="546" t="s">
        <v>295</v>
      </c>
      <c r="O17" s="546" t="s">
        <v>295</v>
      </c>
      <c r="P17" s="546" t="s">
        <v>295</v>
      </c>
      <c r="Q17" s="546" t="s">
        <v>295</v>
      </c>
      <c r="R17" s="553" t="s">
        <v>295</v>
      </c>
      <c r="S17" s="551" t="s">
        <v>295</v>
      </c>
      <c r="T17" s="546" t="s">
        <v>295</v>
      </c>
      <c r="U17" s="546" t="s">
        <v>295</v>
      </c>
      <c r="V17" s="553" t="s">
        <v>295</v>
      </c>
      <c r="W17" s="551" t="s">
        <v>295</v>
      </c>
      <c r="X17" s="553" t="s">
        <v>295</v>
      </c>
      <c r="Y17" s="551" t="s">
        <v>295</v>
      </c>
      <c r="Z17" s="546" t="s">
        <v>295</v>
      </c>
      <c r="AA17" s="546" t="s">
        <v>295</v>
      </c>
      <c r="AB17" s="546" t="s">
        <v>295</v>
      </c>
      <c r="AC17" s="546" t="s">
        <v>295</v>
      </c>
      <c r="AD17" s="553" t="s">
        <v>295</v>
      </c>
      <c r="AE17" s="551" t="s">
        <v>295</v>
      </c>
      <c r="AF17" s="546" t="s">
        <v>295</v>
      </c>
      <c r="AG17" s="546" t="s">
        <v>295</v>
      </c>
      <c r="AH17" s="553" t="s">
        <v>295</v>
      </c>
      <c r="AI17" s="551" t="s">
        <v>295</v>
      </c>
      <c r="AJ17" s="546" t="s">
        <v>295</v>
      </c>
      <c r="AK17" s="553" t="s">
        <v>295</v>
      </c>
      <c r="AL17" s="551" t="s">
        <v>295</v>
      </c>
      <c r="AM17" s="650" t="s">
        <v>295</v>
      </c>
      <c r="AN17" s="652" t="s">
        <v>292</v>
      </c>
      <c r="AO17" s="546" t="s">
        <v>292</v>
      </c>
      <c r="AP17" s="546" t="s">
        <v>292</v>
      </c>
      <c r="AQ17" s="553" t="s">
        <v>292</v>
      </c>
      <c r="AR17" s="551" t="s">
        <v>292</v>
      </c>
      <c r="AS17" s="546" t="s">
        <v>292</v>
      </c>
      <c r="AT17" s="553" t="s">
        <v>292</v>
      </c>
      <c r="AU17" s="551" t="s">
        <v>292</v>
      </c>
      <c r="AV17" s="553" t="s">
        <v>292</v>
      </c>
      <c r="AW17" s="773" t="s">
        <v>292</v>
      </c>
      <c r="AX17" s="698"/>
      <c r="AY17" s="693"/>
      <c r="AZ17" s="700"/>
      <c r="BA17" s="723"/>
      <c r="BB17" s="698"/>
      <c r="BC17" s="700"/>
      <c r="BD17" s="700"/>
      <c r="BE17" s="702"/>
      <c r="BF17" s="748"/>
      <c r="BG17" s="748"/>
      <c r="BH17" s="54"/>
      <c r="BI17" s="705"/>
      <c r="BJ17" s="708"/>
      <c r="BK17" s="698"/>
      <c r="BL17" s="693"/>
      <c r="BM17" s="700"/>
      <c r="BN17" s="723"/>
      <c r="BO17" s="698"/>
      <c r="BP17" s="700"/>
      <c r="BQ17" s="700"/>
      <c r="BR17" s="702"/>
      <c r="BS17" s="57" t="s">
        <v>106</v>
      </c>
      <c r="BT17" s="58"/>
      <c r="BU17" s="59"/>
      <c r="BV17" s="60"/>
      <c r="BW17" s="59"/>
      <c r="BX17" s="58"/>
      <c r="BY17" s="61"/>
      <c r="BZ17" s="60"/>
      <c r="CA17" s="59"/>
      <c r="CB17" s="58"/>
      <c r="CC17" s="59"/>
      <c r="CD17" s="58"/>
      <c r="CE17" s="59"/>
      <c r="CF17" s="58"/>
      <c r="CG17" s="59"/>
      <c r="CH17" s="60"/>
      <c r="CI17" s="277"/>
      <c r="CJ17" s="58"/>
      <c r="CK17" s="59"/>
      <c r="CL17" s="58"/>
      <c r="CM17" s="59"/>
      <c r="CN17" s="58"/>
      <c r="CO17" s="61"/>
      <c r="CP17" s="62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41" t="s">
        <v>281</v>
      </c>
      <c r="DE17" s="642"/>
      <c r="DF17" s="40"/>
      <c r="DG17" s="40"/>
      <c r="DH17" s="40"/>
      <c r="DI17" s="641" t="s">
        <v>107</v>
      </c>
      <c r="DJ17" s="641"/>
      <c r="DK17" s="641"/>
      <c r="DL17" s="641"/>
      <c r="DM17" s="641"/>
      <c r="DU17" s="37"/>
      <c r="DV17" s="41"/>
      <c r="DW17" s="37"/>
      <c r="DX17" s="37"/>
      <c r="DY17" s="37"/>
    </row>
    <row r="18" spans="1:136" ht="10.5" customHeight="1" x14ac:dyDescent="0.2">
      <c r="A18" s="705"/>
      <c r="B18" s="708"/>
      <c r="C18" s="710"/>
      <c r="D18" s="713"/>
      <c r="E18" s="659"/>
      <c r="F18" s="647"/>
      <c r="G18" s="647"/>
      <c r="H18" s="647"/>
      <c r="I18" s="647"/>
      <c r="J18" s="647"/>
      <c r="K18" s="644"/>
      <c r="L18" s="645"/>
      <c r="M18" s="649"/>
      <c r="N18" s="644"/>
      <c r="O18" s="647"/>
      <c r="P18" s="647"/>
      <c r="Q18" s="647"/>
      <c r="R18" s="648"/>
      <c r="S18" s="646"/>
      <c r="T18" s="647"/>
      <c r="U18" s="644"/>
      <c r="V18" s="645"/>
      <c r="W18" s="649"/>
      <c r="X18" s="645"/>
      <c r="Y18" s="646"/>
      <c r="Z18" s="647"/>
      <c r="AA18" s="647"/>
      <c r="AB18" s="647"/>
      <c r="AC18" s="647"/>
      <c r="AD18" s="648"/>
      <c r="AE18" s="649"/>
      <c r="AF18" s="644"/>
      <c r="AG18" s="644"/>
      <c r="AH18" s="645"/>
      <c r="AI18" s="649"/>
      <c r="AJ18" s="644"/>
      <c r="AK18" s="645"/>
      <c r="AL18" s="646"/>
      <c r="AM18" s="651"/>
      <c r="AN18" s="653"/>
      <c r="AO18" s="644"/>
      <c r="AP18" s="644"/>
      <c r="AQ18" s="645"/>
      <c r="AR18" s="649"/>
      <c r="AS18" s="644"/>
      <c r="AT18" s="645"/>
      <c r="AU18" s="649"/>
      <c r="AV18" s="645"/>
      <c r="AW18" s="774"/>
      <c r="AX18" s="698"/>
      <c r="AY18" s="693"/>
      <c r="AZ18" s="700"/>
      <c r="BA18" s="723"/>
      <c r="BB18" s="698"/>
      <c r="BC18" s="700"/>
      <c r="BD18" s="700"/>
      <c r="BE18" s="702"/>
      <c r="BF18" s="748"/>
      <c r="BG18" s="748"/>
      <c r="BH18" s="54"/>
      <c r="BI18" s="705"/>
      <c r="BJ18" s="708"/>
      <c r="BK18" s="698"/>
      <c r="BL18" s="693"/>
      <c r="BM18" s="700"/>
      <c r="BN18" s="723"/>
      <c r="BO18" s="698"/>
      <c r="BP18" s="700"/>
      <c r="BQ18" s="700"/>
      <c r="BR18" s="702"/>
      <c r="BS18" s="638" t="s">
        <v>108</v>
      </c>
      <c r="BT18" s="526" t="s">
        <v>109</v>
      </c>
      <c r="BU18" s="629" t="s">
        <v>108</v>
      </c>
      <c r="BV18" s="526" t="s">
        <v>109</v>
      </c>
      <c r="BW18" s="629" t="s">
        <v>108</v>
      </c>
      <c r="BX18" s="526" t="s">
        <v>109</v>
      </c>
      <c r="BY18" s="629" t="s">
        <v>108</v>
      </c>
      <c r="BZ18" s="526" t="s">
        <v>109</v>
      </c>
      <c r="CA18" s="629" t="s">
        <v>108</v>
      </c>
      <c r="CB18" s="526" t="s">
        <v>109</v>
      </c>
      <c r="CC18" s="629" t="s">
        <v>108</v>
      </c>
      <c r="CD18" s="526" t="s">
        <v>109</v>
      </c>
      <c r="CE18" s="629" t="s">
        <v>108</v>
      </c>
      <c r="CF18" s="526" t="s">
        <v>109</v>
      </c>
      <c r="CG18" s="629" t="s">
        <v>108</v>
      </c>
      <c r="CH18" s="635" t="s">
        <v>109</v>
      </c>
      <c r="CI18" s="638" t="s">
        <v>108</v>
      </c>
      <c r="CJ18" s="526" t="s">
        <v>109</v>
      </c>
      <c r="CK18" s="629" t="s">
        <v>108</v>
      </c>
      <c r="CL18" s="526" t="s">
        <v>109</v>
      </c>
      <c r="CM18" s="629" t="s">
        <v>108</v>
      </c>
      <c r="CN18" s="526" t="s">
        <v>109</v>
      </c>
      <c r="CO18" s="523" t="s">
        <v>108</v>
      </c>
      <c r="CP18" s="763" t="s">
        <v>109</v>
      </c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42"/>
      <c r="DE18" s="642"/>
      <c r="DF18" s="40"/>
      <c r="DG18" s="40"/>
      <c r="DH18" s="40"/>
      <c r="DI18" s="641"/>
      <c r="DJ18" s="641"/>
      <c r="DK18" s="641"/>
      <c r="DL18" s="641"/>
      <c r="DM18" s="641"/>
      <c r="DU18" s="37"/>
      <c r="DV18" s="633" t="s">
        <v>110</v>
      </c>
      <c r="DW18" s="634"/>
      <c r="DX18" s="634"/>
      <c r="DY18" s="37"/>
    </row>
    <row r="19" spans="1:136" ht="10.5" customHeight="1" x14ac:dyDescent="0.2">
      <c r="A19" s="705"/>
      <c r="B19" s="708"/>
      <c r="C19" s="710"/>
      <c r="D19" s="713"/>
      <c r="E19" s="623" t="s">
        <v>44</v>
      </c>
      <c r="F19" s="547" t="s">
        <v>44</v>
      </c>
      <c r="G19" s="547" t="s">
        <v>44</v>
      </c>
      <c r="H19" s="547" t="s">
        <v>44</v>
      </c>
      <c r="I19" s="547" t="s">
        <v>44</v>
      </c>
      <c r="J19" s="547" t="s">
        <v>44</v>
      </c>
      <c r="K19" s="547" t="s">
        <v>44</v>
      </c>
      <c r="L19" s="549" t="s">
        <v>44</v>
      </c>
      <c r="M19" s="552" t="s">
        <v>45</v>
      </c>
      <c r="N19" s="547" t="s">
        <v>45</v>
      </c>
      <c r="O19" s="547" t="s">
        <v>45</v>
      </c>
      <c r="P19" s="547" t="s">
        <v>45</v>
      </c>
      <c r="Q19" s="547" t="s">
        <v>45</v>
      </c>
      <c r="R19" s="549" t="s">
        <v>45</v>
      </c>
      <c r="S19" s="552" t="s">
        <v>46</v>
      </c>
      <c r="T19" s="547" t="s">
        <v>46</v>
      </c>
      <c r="U19" s="547" t="s">
        <v>46</v>
      </c>
      <c r="V19" s="549" t="s">
        <v>46</v>
      </c>
      <c r="W19" s="552" t="s">
        <v>47</v>
      </c>
      <c r="X19" s="549" t="s">
        <v>47</v>
      </c>
      <c r="Y19" s="552" t="s">
        <v>44</v>
      </c>
      <c r="Z19" s="547" t="s">
        <v>44</v>
      </c>
      <c r="AA19" s="547" t="s">
        <v>44</v>
      </c>
      <c r="AB19" s="547" t="s">
        <v>44</v>
      </c>
      <c r="AC19" s="547" t="s">
        <v>44</v>
      </c>
      <c r="AD19" s="549" t="s">
        <v>44</v>
      </c>
      <c r="AE19" s="552" t="s">
        <v>45</v>
      </c>
      <c r="AF19" s="547" t="s">
        <v>45</v>
      </c>
      <c r="AG19" s="547" t="s">
        <v>45</v>
      </c>
      <c r="AH19" s="549" t="s">
        <v>45</v>
      </c>
      <c r="AI19" s="552" t="s">
        <v>46</v>
      </c>
      <c r="AJ19" s="547" t="s">
        <v>46</v>
      </c>
      <c r="AK19" s="549" t="s">
        <v>46</v>
      </c>
      <c r="AL19" s="552" t="s">
        <v>47</v>
      </c>
      <c r="AM19" s="621" t="s">
        <v>47</v>
      </c>
      <c r="AN19" s="623" t="s">
        <v>44</v>
      </c>
      <c r="AO19" s="547" t="s">
        <v>44</v>
      </c>
      <c r="AP19" s="547" t="s">
        <v>44</v>
      </c>
      <c r="AQ19" s="549" t="s">
        <v>44</v>
      </c>
      <c r="AR19" s="552" t="s">
        <v>45</v>
      </c>
      <c r="AS19" s="547" t="s">
        <v>45</v>
      </c>
      <c r="AT19" s="549" t="s">
        <v>45</v>
      </c>
      <c r="AU19" s="552" t="s">
        <v>46</v>
      </c>
      <c r="AV19" s="549" t="s">
        <v>46</v>
      </c>
      <c r="AW19" s="776" t="s">
        <v>47</v>
      </c>
      <c r="AX19" s="698"/>
      <c r="AY19" s="693"/>
      <c r="AZ19" s="700"/>
      <c r="BA19" s="723"/>
      <c r="BB19" s="698"/>
      <c r="BC19" s="700"/>
      <c r="BD19" s="700"/>
      <c r="BE19" s="702"/>
      <c r="BF19" s="748"/>
      <c r="BG19" s="748"/>
      <c r="BH19" s="54"/>
      <c r="BI19" s="705"/>
      <c r="BJ19" s="708"/>
      <c r="BK19" s="698"/>
      <c r="BL19" s="693"/>
      <c r="BM19" s="700"/>
      <c r="BN19" s="723"/>
      <c r="BO19" s="698"/>
      <c r="BP19" s="700"/>
      <c r="BQ19" s="700"/>
      <c r="BR19" s="702"/>
      <c r="BS19" s="639"/>
      <c r="BT19" s="527"/>
      <c r="BU19" s="630"/>
      <c r="BV19" s="527"/>
      <c r="BW19" s="630"/>
      <c r="BX19" s="527"/>
      <c r="BY19" s="630"/>
      <c r="BZ19" s="527"/>
      <c r="CA19" s="630"/>
      <c r="CB19" s="527"/>
      <c r="CC19" s="630"/>
      <c r="CD19" s="527"/>
      <c r="CE19" s="630"/>
      <c r="CF19" s="527"/>
      <c r="CG19" s="630"/>
      <c r="CH19" s="636"/>
      <c r="CI19" s="639"/>
      <c r="CJ19" s="527"/>
      <c r="CK19" s="630"/>
      <c r="CL19" s="527"/>
      <c r="CM19" s="630"/>
      <c r="CN19" s="527"/>
      <c r="CO19" s="524"/>
      <c r="CP19" s="764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3" t="s">
        <v>111</v>
      </c>
      <c r="DD19" s="573" t="s">
        <v>112</v>
      </c>
      <c r="DE19" s="573"/>
      <c r="DF19" s="573"/>
      <c r="DG19" s="64"/>
      <c r="DH19" s="65"/>
      <c r="DI19" s="65"/>
      <c r="DJ19" s="65"/>
      <c r="DK19" s="65"/>
      <c r="DL19" s="65"/>
      <c r="DM19" s="66"/>
      <c r="DU19" s="37"/>
      <c r="DV19" s="634"/>
      <c r="DW19" s="634"/>
      <c r="DX19" s="634"/>
      <c r="DY19" s="37"/>
    </row>
    <row r="20" spans="1:136" ht="10.5" customHeight="1" thickBot="1" x14ac:dyDescent="0.25">
      <c r="A20" s="705"/>
      <c r="B20" s="708"/>
      <c r="C20" s="710"/>
      <c r="D20" s="713"/>
      <c r="E20" s="624"/>
      <c r="F20" s="548"/>
      <c r="G20" s="548"/>
      <c r="H20" s="548"/>
      <c r="I20" s="548"/>
      <c r="J20" s="548"/>
      <c r="K20" s="548"/>
      <c r="L20" s="550"/>
      <c r="M20" s="554"/>
      <c r="N20" s="548"/>
      <c r="O20" s="548"/>
      <c r="P20" s="548"/>
      <c r="Q20" s="548"/>
      <c r="R20" s="550"/>
      <c r="S20" s="554"/>
      <c r="T20" s="548"/>
      <c r="U20" s="548"/>
      <c r="V20" s="550"/>
      <c r="W20" s="552"/>
      <c r="X20" s="550"/>
      <c r="Y20" s="552"/>
      <c r="Z20" s="547"/>
      <c r="AA20" s="547"/>
      <c r="AB20" s="548"/>
      <c r="AC20" s="548"/>
      <c r="AD20" s="550"/>
      <c r="AE20" s="554"/>
      <c r="AF20" s="548"/>
      <c r="AG20" s="548"/>
      <c r="AH20" s="550"/>
      <c r="AI20" s="554"/>
      <c r="AJ20" s="548"/>
      <c r="AK20" s="550"/>
      <c r="AL20" s="554"/>
      <c r="AM20" s="622"/>
      <c r="AN20" s="624"/>
      <c r="AO20" s="548"/>
      <c r="AP20" s="548"/>
      <c r="AQ20" s="550"/>
      <c r="AR20" s="554"/>
      <c r="AS20" s="548"/>
      <c r="AT20" s="550"/>
      <c r="AU20" s="554"/>
      <c r="AV20" s="550"/>
      <c r="AW20" s="772"/>
      <c r="AX20" s="698"/>
      <c r="AY20" s="693"/>
      <c r="AZ20" s="700"/>
      <c r="BA20" s="723"/>
      <c r="BB20" s="698"/>
      <c r="BC20" s="700"/>
      <c r="BD20" s="700"/>
      <c r="BE20" s="702"/>
      <c r="BF20" s="748"/>
      <c r="BG20" s="748"/>
      <c r="BH20" s="54"/>
      <c r="BI20" s="705"/>
      <c r="BJ20" s="708"/>
      <c r="BK20" s="698"/>
      <c r="BL20" s="693"/>
      <c r="BM20" s="700"/>
      <c r="BN20" s="723"/>
      <c r="BO20" s="698"/>
      <c r="BP20" s="700"/>
      <c r="BQ20" s="700"/>
      <c r="BR20" s="702"/>
      <c r="BS20" s="639"/>
      <c r="BT20" s="527"/>
      <c r="BU20" s="630"/>
      <c r="BV20" s="527"/>
      <c r="BW20" s="630"/>
      <c r="BX20" s="527"/>
      <c r="BY20" s="630"/>
      <c r="BZ20" s="527"/>
      <c r="CA20" s="630"/>
      <c r="CB20" s="527"/>
      <c r="CC20" s="630"/>
      <c r="CD20" s="527"/>
      <c r="CE20" s="630"/>
      <c r="CF20" s="527"/>
      <c r="CG20" s="630"/>
      <c r="CH20" s="636"/>
      <c r="CI20" s="639"/>
      <c r="CJ20" s="527"/>
      <c r="CK20" s="630"/>
      <c r="CL20" s="527"/>
      <c r="CM20" s="630"/>
      <c r="CN20" s="527"/>
      <c r="CO20" s="524"/>
      <c r="CP20" s="764"/>
      <c r="DC20" s="63"/>
      <c r="DD20" s="574"/>
      <c r="DE20" s="574"/>
      <c r="DF20" s="574"/>
      <c r="DG20" s="64"/>
      <c r="DH20" s="619" t="s">
        <v>113</v>
      </c>
      <c r="DI20" s="619"/>
      <c r="DJ20" s="620" t="e">
        <f>BF64</f>
        <v>#DIV/0!</v>
      </c>
      <c r="DK20" s="620"/>
      <c r="DL20" s="65"/>
      <c r="DM20" s="66"/>
      <c r="DU20" s="37"/>
      <c r="DV20" s="41"/>
      <c r="DW20" s="37"/>
      <c r="DX20" s="37"/>
      <c r="DY20" s="37"/>
    </row>
    <row r="21" spans="1:136" ht="10.5" customHeight="1" x14ac:dyDescent="0.2">
      <c r="A21" s="705"/>
      <c r="B21" s="708"/>
      <c r="C21" s="711"/>
      <c r="D21" s="713"/>
      <c r="E21" s="301"/>
      <c r="F21" s="302"/>
      <c r="G21" s="302"/>
      <c r="H21" s="302"/>
      <c r="I21" s="302"/>
      <c r="J21" s="302"/>
      <c r="K21" s="302"/>
      <c r="L21" s="303"/>
      <c r="M21" s="331"/>
      <c r="N21" s="302"/>
      <c r="O21" s="302"/>
      <c r="P21" s="302"/>
      <c r="Q21" s="302"/>
      <c r="R21" s="303"/>
      <c r="S21" s="331"/>
      <c r="T21" s="302"/>
      <c r="U21" s="341"/>
      <c r="V21" s="303"/>
      <c r="W21" s="342"/>
      <c r="X21" s="303"/>
      <c r="Y21" s="331"/>
      <c r="Z21" s="302"/>
      <c r="AA21" s="302"/>
      <c r="AB21" s="302"/>
      <c r="AC21" s="302"/>
      <c r="AD21" s="303"/>
      <c r="AE21" s="331"/>
      <c r="AF21" s="302"/>
      <c r="AG21" s="302"/>
      <c r="AH21" s="303"/>
      <c r="AI21" s="331"/>
      <c r="AJ21" s="302"/>
      <c r="AK21" s="303"/>
      <c r="AL21" s="331"/>
      <c r="AM21" s="343"/>
      <c r="AN21" s="301"/>
      <c r="AO21" s="341"/>
      <c r="AP21" s="341"/>
      <c r="AQ21" s="353"/>
      <c r="AR21" s="354"/>
      <c r="AS21" s="341"/>
      <c r="AT21" s="353"/>
      <c r="AU21" s="354"/>
      <c r="AV21" s="353"/>
      <c r="AW21" s="67"/>
      <c r="AX21" s="699"/>
      <c r="AY21" s="694"/>
      <c r="AZ21" s="701"/>
      <c r="BA21" s="724"/>
      <c r="BB21" s="699"/>
      <c r="BC21" s="701"/>
      <c r="BD21" s="701"/>
      <c r="BE21" s="703"/>
      <c r="BF21" s="749"/>
      <c r="BG21" s="749"/>
      <c r="BH21" s="54"/>
      <c r="BI21" s="705"/>
      <c r="BJ21" s="708"/>
      <c r="BK21" s="699"/>
      <c r="BL21" s="694"/>
      <c r="BM21" s="701"/>
      <c r="BN21" s="724"/>
      <c r="BO21" s="699"/>
      <c r="BP21" s="701"/>
      <c r="BQ21" s="701"/>
      <c r="BR21" s="703"/>
      <c r="BS21" s="640"/>
      <c r="BT21" s="528"/>
      <c r="BU21" s="631"/>
      <c r="BV21" s="528"/>
      <c r="BW21" s="631"/>
      <c r="BX21" s="528"/>
      <c r="BY21" s="631"/>
      <c r="BZ21" s="528"/>
      <c r="CA21" s="631"/>
      <c r="CB21" s="528"/>
      <c r="CC21" s="631"/>
      <c r="CD21" s="528"/>
      <c r="CE21" s="631"/>
      <c r="CF21" s="528"/>
      <c r="CG21" s="631"/>
      <c r="CH21" s="637"/>
      <c r="CI21" s="640"/>
      <c r="CJ21" s="528"/>
      <c r="CK21" s="631"/>
      <c r="CL21" s="528"/>
      <c r="CM21" s="631"/>
      <c r="CN21" s="528"/>
      <c r="CO21" s="525"/>
      <c r="CP21" s="765"/>
      <c r="DB21" s="731" t="s">
        <v>282</v>
      </c>
      <c r="DC21" s="575" t="s">
        <v>117</v>
      </c>
      <c r="DD21" s="575" t="s">
        <v>114</v>
      </c>
      <c r="DE21" s="577" t="s">
        <v>115</v>
      </c>
      <c r="DF21" s="579" t="s">
        <v>116</v>
      </c>
      <c r="DG21" s="68"/>
      <c r="DH21" s="619"/>
      <c r="DI21" s="619"/>
      <c r="DJ21" s="620"/>
      <c r="DK21" s="620"/>
      <c r="DL21" s="65"/>
      <c r="DM21" s="68"/>
      <c r="DU21" s="609" t="s">
        <v>117</v>
      </c>
      <c r="DV21" s="611" t="s">
        <v>118</v>
      </c>
      <c r="DW21" s="613" t="s">
        <v>28</v>
      </c>
      <c r="DX21" s="615" t="s">
        <v>119</v>
      </c>
      <c r="DY21" s="617" t="s">
        <v>120</v>
      </c>
    </row>
    <row r="22" spans="1:136" ht="10.95" customHeight="1" thickBot="1" x14ac:dyDescent="0.2">
      <c r="A22" s="706"/>
      <c r="B22" s="708"/>
      <c r="C22" s="70">
        <v>10</v>
      </c>
      <c r="D22" s="71"/>
      <c r="E22" s="304">
        <v>2</v>
      </c>
      <c r="F22" s="305">
        <v>2</v>
      </c>
      <c r="G22" s="305">
        <v>2</v>
      </c>
      <c r="H22" s="305">
        <v>2</v>
      </c>
      <c r="I22" s="305">
        <v>2</v>
      </c>
      <c r="J22" s="305">
        <v>2</v>
      </c>
      <c r="K22" s="305">
        <v>2</v>
      </c>
      <c r="L22" s="306">
        <v>2</v>
      </c>
      <c r="M22" s="332">
        <v>2</v>
      </c>
      <c r="N22" s="305">
        <v>2</v>
      </c>
      <c r="O22" s="305">
        <v>2</v>
      </c>
      <c r="P22" s="305">
        <v>2</v>
      </c>
      <c r="Q22" s="305">
        <v>2</v>
      </c>
      <c r="R22" s="306">
        <v>2</v>
      </c>
      <c r="S22" s="332">
        <v>2</v>
      </c>
      <c r="T22" s="305">
        <v>2</v>
      </c>
      <c r="U22" s="305">
        <v>2</v>
      </c>
      <c r="V22" s="306">
        <v>2</v>
      </c>
      <c r="W22" s="332">
        <v>2</v>
      </c>
      <c r="X22" s="306">
        <v>2</v>
      </c>
      <c r="Y22" s="332">
        <v>2</v>
      </c>
      <c r="Z22" s="305">
        <v>2</v>
      </c>
      <c r="AA22" s="305">
        <v>2</v>
      </c>
      <c r="AB22" s="305">
        <v>2</v>
      </c>
      <c r="AC22" s="305">
        <v>2</v>
      </c>
      <c r="AD22" s="306">
        <v>2</v>
      </c>
      <c r="AE22" s="332">
        <v>2</v>
      </c>
      <c r="AF22" s="305">
        <v>2</v>
      </c>
      <c r="AG22" s="305">
        <v>2</v>
      </c>
      <c r="AH22" s="306">
        <v>2</v>
      </c>
      <c r="AI22" s="332">
        <v>2</v>
      </c>
      <c r="AJ22" s="305">
        <v>2</v>
      </c>
      <c r="AK22" s="306">
        <v>2</v>
      </c>
      <c r="AL22" s="332">
        <v>2</v>
      </c>
      <c r="AM22" s="344">
        <v>2</v>
      </c>
      <c r="AN22" s="304">
        <v>3</v>
      </c>
      <c r="AO22" s="305">
        <v>3</v>
      </c>
      <c r="AP22" s="305">
        <v>3</v>
      </c>
      <c r="AQ22" s="306">
        <v>3</v>
      </c>
      <c r="AR22" s="332">
        <v>3</v>
      </c>
      <c r="AS22" s="305">
        <v>3</v>
      </c>
      <c r="AT22" s="306">
        <v>3</v>
      </c>
      <c r="AU22" s="332">
        <v>3</v>
      </c>
      <c r="AV22" s="306">
        <v>3</v>
      </c>
      <c r="AW22" s="73">
        <v>3</v>
      </c>
      <c r="AX22" s="72">
        <v>70</v>
      </c>
      <c r="AY22" s="74"/>
      <c r="AZ22" s="76">
        <v>30</v>
      </c>
      <c r="BA22" s="71"/>
      <c r="BB22" s="72">
        <v>40</v>
      </c>
      <c r="BC22" s="74">
        <v>29</v>
      </c>
      <c r="BD22" s="74">
        <v>20</v>
      </c>
      <c r="BE22" s="75">
        <v>11</v>
      </c>
      <c r="BF22" s="77">
        <v>100</v>
      </c>
      <c r="BG22" s="77"/>
      <c r="BH22" s="78"/>
      <c r="BI22" s="706"/>
      <c r="BJ22" s="708"/>
      <c r="BK22" s="72">
        <f>AX22</f>
        <v>70</v>
      </c>
      <c r="BL22" s="74"/>
      <c r="BM22" s="76">
        <f>AZ22</f>
        <v>30</v>
      </c>
      <c r="BN22" s="71"/>
      <c r="BO22" s="72">
        <f>BB22</f>
        <v>40</v>
      </c>
      <c r="BP22" s="74">
        <f>BC22</f>
        <v>29</v>
      </c>
      <c r="BQ22" s="74">
        <f t="shared" ref="BQ22:BR22" si="0">BD22</f>
        <v>20</v>
      </c>
      <c r="BR22" s="79">
        <f t="shared" si="0"/>
        <v>11</v>
      </c>
      <c r="BS22" s="80">
        <v>16</v>
      </c>
      <c r="BT22" s="81"/>
      <c r="BU22" s="82">
        <v>12</v>
      </c>
      <c r="BV22" s="81"/>
      <c r="BW22" s="82">
        <v>8</v>
      </c>
      <c r="BX22" s="81"/>
      <c r="BY22" s="82">
        <v>4</v>
      </c>
      <c r="BZ22" s="81"/>
      <c r="CA22" s="82">
        <v>12</v>
      </c>
      <c r="CB22" s="81"/>
      <c r="CC22" s="82">
        <v>8</v>
      </c>
      <c r="CD22" s="81"/>
      <c r="CE22" s="82">
        <v>6</v>
      </c>
      <c r="CF22" s="81"/>
      <c r="CG22" s="82">
        <v>4</v>
      </c>
      <c r="CH22" s="253"/>
      <c r="CI22" s="80">
        <v>12</v>
      </c>
      <c r="CJ22" s="81"/>
      <c r="CK22" s="82">
        <v>9</v>
      </c>
      <c r="CL22" s="81"/>
      <c r="CM22" s="82">
        <v>6</v>
      </c>
      <c r="CN22" s="81"/>
      <c r="CO22" s="83">
        <v>3</v>
      </c>
      <c r="CP22" s="84"/>
      <c r="DB22" s="732"/>
      <c r="DC22" s="576"/>
      <c r="DD22" s="576"/>
      <c r="DE22" s="578"/>
      <c r="DF22" s="580"/>
      <c r="DG22" s="68"/>
      <c r="DH22" s="619" t="s">
        <v>121</v>
      </c>
      <c r="DI22" s="619"/>
      <c r="DJ22" s="620" t="e">
        <f>EF27</f>
        <v>#DIV/0!</v>
      </c>
      <c r="DK22" s="620"/>
      <c r="DL22" s="65"/>
      <c r="DM22" s="68"/>
      <c r="DU22" s="610"/>
      <c r="DV22" s="612"/>
      <c r="DW22" s="614"/>
      <c r="DX22" s="616"/>
      <c r="DY22" s="618"/>
    </row>
    <row r="23" spans="1:136" ht="13.2" customHeight="1" x14ac:dyDescent="0.2">
      <c r="A23" s="85"/>
      <c r="B23" s="86"/>
      <c r="C23" s="87"/>
      <c r="D23" s="488" t="str">
        <f>IF(C23&gt;=10,"A",IF(C23&gt;=4,"B","C"))</f>
        <v>C</v>
      </c>
      <c r="E23" s="307"/>
      <c r="F23" s="308"/>
      <c r="G23" s="308"/>
      <c r="H23" s="308"/>
      <c r="I23" s="308"/>
      <c r="J23" s="308"/>
      <c r="K23" s="308"/>
      <c r="L23" s="309"/>
      <c r="M23" s="333"/>
      <c r="N23" s="308"/>
      <c r="O23" s="308"/>
      <c r="P23" s="308"/>
      <c r="Q23" s="308"/>
      <c r="R23" s="309"/>
      <c r="S23" s="333"/>
      <c r="T23" s="308"/>
      <c r="U23" s="308"/>
      <c r="V23" s="309"/>
      <c r="W23" s="333"/>
      <c r="X23" s="309"/>
      <c r="Y23" s="333"/>
      <c r="Z23" s="308"/>
      <c r="AA23" s="308"/>
      <c r="AB23" s="308"/>
      <c r="AC23" s="308"/>
      <c r="AD23" s="309"/>
      <c r="AE23" s="333"/>
      <c r="AF23" s="308"/>
      <c r="AG23" s="308"/>
      <c r="AH23" s="309"/>
      <c r="AI23" s="333"/>
      <c r="AJ23" s="308"/>
      <c r="AK23" s="309"/>
      <c r="AL23" s="333"/>
      <c r="AM23" s="345"/>
      <c r="AN23" s="307"/>
      <c r="AO23" s="308"/>
      <c r="AP23" s="308"/>
      <c r="AQ23" s="309"/>
      <c r="AR23" s="333"/>
      <c r="AS23" s="308"/>
      <c r="AT23" s="309"/>
      <c r="AU23" s="333"/>
      <c r="AV23" s="309"/>
      <c r="AW23" s="89"/>
      <c r="AX23" s="90">
        <f>SUM(E23:AM23)*2</f>
        <v>0</v>
      </c>
      <c r="AY23" s="487" t="str">
        <f>IF(AX23&gt;=54,"A",IF(AX23&gt;=25,"B","C"))</f>
        <v>C</v>
      </c>
      <c r="AZ23" s="91">
        <f>SUM(AN23:AW23)*3</f>
        <v>0</v>
      </c>
      <c r="BA23" s="184" t="str">
        <f>IF(AZ23&gt;=17,"A",IF(AZ23&gt;=2,"B","C"))</f>
        <v>C</v>
      </c>
      <c r="BB23" s="90">
        <f>SUM(E23:L23)*2+SUM(Y23:AD23)*2+SUM(AN23:AQ23)*3</f>
        <v>0</v>
      </c>
      <c r="BC23" s="91">
        <f>SUM(M23:R23)*2+SUM(AE23:AH23)*2+SUM(AR23:AT23)*3</f>
        <v>0</v>
      </c>
      <c r="BD23" s="91">
        <f>SUM(S23:V23)*2+SUM(AI23:AK23)*2+SUM(AU23:AV23)*3</f>
        <v>0</v>
      </c>
      <c r="BE23" s="92">
        <f>SUM(W23:X23)*2+SUM(AL23:AM23)*2+AW23*3</f>
        <v>0</v>
      </c>
      <c r="BF23" s="93">
        <f t="shared" ref="BF23:BF62" si="1">AX23+AZ23</f>
        <v>0</v>
      </c>
      <c r="BG23" s="94">
        <f>(BF23-56.5)/23.28*10+50</f>
        <v>25.730240549828181</v>
      </c>
      <c r="BH23" s="95"/>
      <c r="BI23" s="85">
        <f t="shared" ref="BI23:BJ62" si="2">A23</f>
        <v>0</v>
      </c>
      <c r="BJ23" s="86">
        <f t="shared" si="2"/>
        <v>0</v>
      </c>
      <c r="BK23" s="96">
        <f>AX23/70*100</f>
        <v>0</v>
      </c>
      <c r="BL23" s="97" t="str">
        <f>AY23</f>
        <v>C</v>
      </c>
      <c r="BM23" s="98">
        <f>AZ23/30*100</f>
        <v>0</v>
      </c>
      <c r="BN23" s="88" t="str">
        <f>BA23</f>
        <v>C</v>
      </c>
      <c r="BO23" s="96">
        <f>BB23/40*100</f>
        <v>0</v>
      </c>
      <c r="BP23" s="98">
        <f>BC23/29*100</f>
        <v>0</v>
      </c>
      <c r="BQ23" s="98">
        <f>BD23/20*100</f>
        <v>0</v>
      </c>
      <c r="BR23" s="99">
        <f>BE23/11*100</f>
        <v>0</v>
      </c>
      <c r="BS23" s="100">
        <f>SUM(E23:L23)*2</f>
        <v>0</v>
      </c>
      <c r="BT23" s="101">
        <f>BS23/16*100</f>
        <v>0</v>
      </c>
      <c r="BU23" s="102">
        <f>SUM(M23:R23)*2</f>
        <v>0</v>
      </c>
      <c r="BV23" s="101">
        <f>BU23/12*100</f>
        <v>0</v>
      </c>
      <c r="BW23" s="102">
        <f>SUM(S23:V23)*2</f>
        <v>0</v>
      </c>
      <c r="BX23" s="101">
        <f>BW23/8*100</f>
        <v>0</v>
      </c>
      <c r="BY23" s="102">
        <f>SUM(W23:X23)*2</f>
        <v>0</v>
      </c>
      <c r="BZ23" s="101">
        <f>BY23/4*100</f>
        <v>0</v>
      </c>
      <c r="CA23" s="102">
        <f>SUM(Y23:AD23)*2</f>
        <v>0</v>
      </c>
      <c r="CB23" s="101">
        <f>CA23/12*100</f>
        <v>0</v>
      </c>
      <c r="CC23" s="102">
        <f>SUM(AE23:AH23)*2</f>
        <v>0</v>
      </c>
      <c r="CD23" s="101">
        <f>CC23/8*100</f>
        <v>0</v>
      </c>
      <c r="CE23" s="102">
        <f>SUM(AI23:AK23)*2</f>
        <v>0</v>
      </c>
      <c r="CF23" s="101">
        <f>CE23/6*100</f>
        <v>0</v>
      </c>
      <c r="CG23" s="102">
        <f>SUM(AL23:AM23)*2</f>
        <v>0</v>
      </c>
      <c r="CH23" s="257">
        <f>CG23/4*100</f>
        <v>0</v>
      </c>
      <c r="CI23" s="100">
        <f>SUM(AN23:AQ23)*3</f>
        <v>0</v>
      </c>
      <c r="CJ23" s="101">
        <f>CI23/12*100</f>
        <v>0</v>
      </c>
      <c r="CK23" s="102">
        <f>SUM(AR23:AT23)*3</f>
        <v>0</v>
      </c>
      <c r="CL23" s="101">
        <f>CK23/9*100</f>
        <v>0</v>
      </c>
      <c r="CM23" s="102">
        <f>SUM(AU23:AV23)*3</f>
        <v>0</v>
      </c>
      <c r="CN23" s="101">
        <f>CM23/6*100</f>
        <v>0</v>
      </c>
      <c r="CO23" s="103">
        <f>AW23*3</f>
        <v>0</v>
      </c>
      <c r="CP23" s="104">
        <f>CO23/3*100</f>
        <v>0</v>
      </c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477">
        <v>1</v>
      </c>
      <c r="DC23" s="478">
        <f>A23</f>
        <v>0</v>
      </c>
      <c r="DD23" s="281">
        <f>B23</f>
        <v>0</v>
      </c>
      <c r="DE23" s="373">
        <f>BF23</f>
        <v>0</v>
      </c>
      <c r="DF23" s="374">
        <f>BG23</f>
        <v>25.730240549828181</v>
      </c>
      <c r="DG23" s="107"/>
      <c r="DH23" s="619"/>
      <c r="DI23" s="619"/>
      <c r="DJ23" s="620"/>
      <c r="DK23" s="620"/>
      <c r="DL23" s="37"/>
      <c r="DM23" s="37"/>
      <c r="DU23" s="108">
        <f t="shared" ref="DU23:DV62" si="3">A23</f>
        <v>0</v>
      </c>
      <c r="DV23" s="109">
        <f t="shared" si="3"/>
        <v>0</v>
      </c>
      <c r="DW23" s="284">
        <f>BF23</f>
        <v>0</v>
      </c>
      <c r="DX23" s="286" t="e">
        <f>BF23-$BF$64</f>
        <v>#DIV/0!</v>
      </c>
      <c r="DY23" s="358" t="e">
        <f>DX23^2</f>
        <v>#DIV/0!</v>
      </c>
      <c r="EA23" s="603" t="s">
        <v>122</v>
      </c>
      <c r="EB23" s="603"/>
      <c r="EC23" s="603"/>
      <c r="ED23" s="113"/>
      <c r="EE23" s="113"/>
      <c r="EF23" s="113"/>
    </row>
    <row r="24" spans="1:136" ht="13.2" customHeight="1" x14ac:dyDescent="0.2">
      <c r="A24" s="114"/>
      <c r="B24" s="115"/>
      <c r="C24" s="116"/>
      <c r="D24" s="500" t="str">
        <f>IF(C24&gt;=10,"A",IF(C24&gt;=4,"B","C"))</f>
        <v>C</v>
      </c>
      <c r="E24" s="310"/>
      <c r="F24" s="311"/>
      <c r="G24" s="311"/>
      <c r="H24" s="311"/>
      <c r="I24" s="311"/>
      <c r="J24" s="311"/>
      <c r="K24" s="311"/>
      <c r="L24" s="312"/>
      <c r="M24" s="334"/>
      <c r="N24" s="311"/>
      <c r="O24" s="311"/>
      <c r="P24" s="311"/>
      <c r="Q24" s="311"/>
      <c r="R24" s="312"/>
      <c r="S24" s="334"/>
      <c r="T24" s="311"/>
      <c r="U24" s="311"/>
      <c r="V24" s="312"/>
      <c r="W24" s="334"/>
      <c r="X24" s="312"/>
      <c r="Y24" s="334"/>
      <c r="Z24" s="311"/>
      <c r="AA24" s="311"/>
      <c r="AB24" s="311"/>
      <c r="AC24" s="311"/>
      <c r="AD24" s="312"/>
      <c r="AE24" s="334"/>
      <c r="AF24" s="311"/>
      <c r="AG24" s="311"/>
      <c r="AH24" s="312"/>
      <c r="AI24" s="334"/>
      <c r="AJ24" s="311"/>
      <c r="AK24" s="312"/>
      <c r="AL24" s="334"/>
      <c r="AM24" s="346"/>
      <c r="AN24" s="310"/>
      <c r="AO24" s="311"/>
      <c r="AP24" s="311"/>
      <c r="AQ24" s="312"/>
      <c r="AR24" s="334"/>
      <c r="AS24" s="311"/>
      <c r="AT24" s="312"/>
      <c r="AU24" s="334"/>
      <c r="AV24" s="312"/>
      <c r="AW24" s="118"/>
      <c r="AX24" s="119">
        <f t="shared" ref="AX24:AX62" si="4">SUM(E24:AM24)*2</f>
        <v>0</v>
      </c>
      <c r="AY24" s="502" t="str">
        <f>IF(AX24&gt;=54,"A",IF(AX24&gt;=25,"B","C"))</f>
        <v>C</v>
      </c>
      <c r="AZ24" s="120">
        <f t="shared" ref="AZ24:AZ62" si="5">SUM(AN24:AW24)*3</f>
        <v>0</v>
      </c>
      <c r="BA24" s="505" t="str">
        <f>IF(AZ24&gt;=17,"A",IF(AZ24&gt;=2,"B","C"))</f>
        <v>C</v>
      </c>
      <c r="BB24" s="119">
        <f t="shared" ref="BB24:BB62" si="6">SUM(E24:L24)*2+SUM(Y24:AD24)*2+SUM(AN24:AQ24)*3</f>
        <v>0</v>
      </c>
      <c r="BC24" s="120">
        <f t="shared" ref="BC24:BC62" si="7">SUM(M24:R24)*2+SUM(AE24:AH24)*2+SUM(AR24:AT24)*3</f>
        <v>0</v>
      </c>
      <c r="BD24" s="120">
        <f t="shared" ref="BD24:BD62" si="8">SUM(S24:V24)*2+SUM(AI24:AK24)*2+SUM(AU24:AV24)*3</f>
        <v>0</v>
      </c>
      <c r="BE24" s="121">
        <f t="shared" ref="BE24:BE62" si="9">SUM(W24:X24)*2+SUM(AL24:AM24)*2+AW24*3</f>
        <v>0</v>
      </c>
      <c r="BF24" s="122">
        <f t="shared" si="1"/>
        <v>0</v>
      </c>
      <c r="BG24" s="123">
        <f>(BF24-56.5)/23.28*10+50</f>
        <v>25.730240549828181</v>
      </c>
      <c r="BH24" s="95"/>
      <c r="BI24" s="114">
        <f t="shared" si="2"/>
        <v>0</v>
      </c>
      <c r="BJ24" s="115">
        <f t="shared" si="2"/>
        <v>0</v>
      </c>
      <c r="BK24" s="124">
        <f t="shared" ref="BK24:BK62" si="10">AX24/70*100</f>
        <v>0</v>
      </c>
      <c r="BL24" s="125" t="str">
        <f>AY24</f>
        <v>C</v>
      </c>
      <c r="BM24" s="126">
        <f t="shared" ref="BM24:BM62" si="11">AZ24/30*100</f>
        <v>0</v>
      </c>
      <c r="BN24" s="117" t="str">
        <f>BA24</f>
        <v>C</v>
      </c>
      <c r="BO24" s="124">
        <f t="shared" ref="BO24:BO62" si="12">BB24/40*100</f>
        <v>0</v>
      </c>
      <c r="BP24" s="126">
        <f t="shared" ref="BP24:BP62" si="13">BC24/29*100</f>
        <v>0</v>
      </c>
      <c r="BQ24" s="126">
        <f t="shared" ref="BQ24:BQ62" si="14">BD24/20*100</f>
        <v>0</v>
      </c>
      <c r="BR24" s="127">
        <f t="shared" ref="BR24:BR62" si="15">BE24/11*100</f>
        <v>0</v>
      </c>
      <c r="BS24" s="292">
        <f t="shared" ref="BS24:BS62" si="16">SUM(E24:L24)*2</f>
        <v>0</v>
      </c>
      <c r="BT24" s="293">
        <f t="shared" ref="BT24:BT62" si="17">BS24/16*100</f>
        <v>0</v>
      </c>
      <c r="BU24" s="294">
        <f t="shared" ref="BU24:BU62" si="18">SUM(M24:R24)*2</f>
        <v>0</v>
      </c>
      <c r="BV24" s="293">
        <f t="shared" ref="BV24:BV62" si="19">BU24/12*100</f>
        <v>0</v>
      </c>
      <c r="BW24" s="294">
        <f t="shared" ref="BW24:BW62" si="20">SUM(S24:V24)*2</f>
        <v>0</v>
      </c>
      <c r="BX24" s="293">
        <f t="shared" ref="BX24:BX62" si="21">BW24/8*100</f>
        <v>0</v>
      </c>
      <c r="BY24" s="294">
        <f t="shared" ref="BY24:BY62" si="22">SUM(W24:X24)*2</f>
        <v>0</v>
      </c>
      <c r="BZ24" s="293">
        <f t="shared" ref="BZ24:BZ62" si="23">BY24/4*100</f>
        <v>0</v>
      </c>
      <c r="CA24" s="294">
        <f t="shared" ref="CA24:CA62" si="24">SUM(Y24:AD24)*2</f>
        <v>0</v>
      </c>
      <c r="CB24" s="293">
        <f t="shared" ref="CB24:CB62" si="25">CA24/12*100</f>
        <v>0</v>
      </c>
      <c r="CC24" s="294">
        <f t="shared" ref="CC24:CC62" si="26">SUM(AE24:AH24)*2</f>
        <v>0</v>
      </c>
      <c r="CD24" s="293">
        <f t="shared" ref="CD24:CD62" si="27">CC24/8*100</f>
        <v>0</v>
      </c>
      <c r="CE24" s="294">
        <f t="shared" ref="CE24:CE62" si="28">SUM(AI24:AK24)*2</f>
        <v>0</v>
      </c>
      <c r="CF24" s="293">
        <f t="shared" ref="CF24:CF62" si="29">CE24/6*100</f>
        <v>0</v>
      </c>
      <c r="CG24" s="294">
        <f t="shared" ref="CG24:CG62" si="30">SUM(AL24:AM24)*2</f>
        <v>0</v>
      </c>
      <c r="CH24" s="295">
        <f t="shared" ref="CH24:CH62" si="31">CG24/4*100</f>
        <v>0</v>
      </c>
      <c r="CI24" s="292">
        <f t="shared" ref="CI24:CI62" si="32">SUM(AN24:AQ24)*3</f>
        <v>0</v>
      </c>
      <c r="CJ24" s="293">
        <f t="shared" ref="CJ24:CJ62" si="33">CI24/12*100</f>
        <v>0</v>
      </c>
      <c r="CK24" s="294">
        <f t="shared" ref="CK24:CK62" si="34">SUM(AR24:AT24)*3</f>
        <v>0</v>
      </c>
      <c r="CL24" s="293">
        <f t="shared" ref="CL24:CL62" si="35">CK24/9*100</f>
        <v>0</v>
      </c>
      <c r="CM24" s="294">
        <f t="shared" ref="CM24:CM62" si="36">SUM(AU24:AV24)*3</f>
        <v>0</v>
      </c>
      <c r="CN24" s="293">
        <f t="shared" ref="CN24:CN62" si="37">CM24/6*100</f>
        <v>0</v>
      </c>
      <c r="CO24" s="296">
        <f t="shared" ref="CO24:CO62" si="38">AW24*3</f>
        <v>0</v>
      </c>
      <c r="CP24" s="297">
        <f t="shared" ref="CP24:CP62" si="39">CO24/3*100</f>
        <v>0</v>
      </c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479">
        <v>2</v>
      </c>
      <c r="DC24" s="478">
        <f t="shared" ref="DC24:DC62" si="40">A24</f>
        <v>0</v>
      </c>
      <c r="DD24" s="282">
        <f t="shared" ref="DD24:DD62" si="41">B24</f>
        <v>0</v>
      </c>
      <c r="DE24" s="106">
        <f t="shared" ref="DE24:DE62" si="42">BF24</f>
        <v>0</v>
      </c>
      <c r="DF24" s="389">
        <f t="shared" ref="DF24:DF62" si="43">BG24</f>
        <v>25.730240549828181</v>
      </c>
      <c r="DG24" s="107"/>
      <c r="DH24" s="37"/>
      <c r="DI24" s="37"/>
      <c r="DJ24" s="37"/>
      <c r="DK24" s="37"/>
      <c r="DL24" s="37"/>
      <c r="DM24" s="37"/>
      <c r="DU24" s="130">
        <f t="shared" si="3"/>
        <v>0</v>
      </c>
      <c r="DV24" s="131">
        <f t="shared" si="3"/>
        <v>0</v>
      </c>
      <c r="DW24" s="110">
        <f t="shared" ref="DW24:DW62" si="44">BF24</f>
        <v>0</v>
      </c>
      <c r="DX24" s="111" t="e">
        <f t="shared" ref="DX24:DX62" si="45">BF24-$BF$64</f>
        <v>#DIV/0!</v>
      </c>
      <c r="DY24" s="112" t="e">
        <f t="shared" ref="DY24:DY62" si="46">DX24^2</f>
        <v>#DIV/0!</v>
      </c>
      <c r="EA24" s="113"/>
      <c r="EB24" s="113"/>
      <c r="EC24" s="113"/>
      <c r="ED24" s="113"/>
      <c r="EE24" s="113"/>
      <c r="EF24" s="113"/>
    </row>
    <row r="25" spans="1:136" ht="13.2" customHeight="1" x14ac:dyDescent="0.2">
      <c r="A25" s="55"/>
      <c r="B25" s="132"/>
      <c r="C25" s="133"/>
      <c r="D25" s="21" t="str">
        <f t="shared" ref="D25:D62" si="47">IF(C25&gt;=10,"A",IF(C25&gt;=4,"B","C"))</f>
        <v>C</v>
      </c>
      <c r="E25" s="313"/>
      <c r="F25" s="314"/>
      <c r="G25" s="314"/>
      <c r="H25" s="314"/>
      <c r="I25" s="314"/>
      <c r="J25" s="314"/>
      <c r="K25" s="314"/>
      <c r="L25" s="315"/>
      <c r="M25" s="335"/>
      <c r="N25" s="314"/>
      <c r="O25" s="314"/>
      <c r="P25" s="314"/>
      <c r="Q25" s="314"/>
      <c r="R25" s="315"/>
      <c r="S25" s="335"/>
      <c r="T25" s="314"/>
      <c r="U25" s="314"/>
      <c r="V25" s="315"/>
      <c r="W25" s="335"/>
      <c r="X25" s="315"/>
      <c r="Y25" s="335"/>
      <c r="Z25" s="314"/>
      <c r="AA25" s="314"/>
      <c r="AB25" s="314"/>
      <c r="AC25" s="314"/>
      <c r="AD25" s="315"/>
      <c r="AE25" s="335"/>
      <c r="AF25" s="314"/>
      <c r="AG25" s="314"/>
      <c r="AH25" s="315"/>
      <c r="AI25" s="335"/>
      <c r="AJ25" s="314"/>
      <c r="AK25" s="315"/>
      <c r="AL25" s="335"/>
      <c r="AM25" s="347"/>
      <c r="AN25" s="313"/>
      <c r="AO25" s="314"/>
      <c r="AP25" s="314"/>
      <c r="AQ25" s="315"/>
      <c r="AR25" s="335"/>
      <c r="AS25" s="314"/>
      <c r="AT25" s="315"/>
      <c r="AU25" s="335"/>
      <c r="AV25" s="315"/>
      <c r="AW25" s="135"/>
      <c r="AX25" s="136">
        <f t="shared" si="4"/>
        <v>0</v>
      </c>
      <c r="AY25" s="503" t="str">
        <f t="shared" ref="AY25:AY62" si="48">IF(AX25&gt;=54,"A",IF(AX25&gt;=25,"B","C"))</f>
        <v>C</v>
      </c>
      <c r="AZ25" s="137">
        <f t="shared" si="5"/>
        <v>0</v>
      </c>
      <c r="BA25" s="506" t="str">
        <f t="shared" ref="BA25:BA62" si="49">IF(AZ25&gt;=17,"A",IF(AZ25&gt;=2,"B","C"))</f>
        <v>C</v>
      </c>
      <c r="BB25" s="136">
        <f t="shared" si="6"/>
        <v>0</v>
      </c>
      <c r="BC25" s="137">
        <f t="shared" si="7"/>
        <v>0</v>
      </c>
      <c r="BD25" s="137">
        <f t="shared" si="8"/>
        <v>0</v>
      </c>
      <c r="BE25" s="138">
        <f t="shared" si="9"/>
        <v>0</v>
      </c>
      <c r="BF25" s="139">
        <f t="shared" si="1"/>
        <v>0</v>
      </c>
      <c r="BG25" s="140">
        <f t="shared" ref="BG25:BG62" si="50">(BF25-56.5)/23.28*10+50</f>
        <v>25.730240549828181</v>
      </c>
      <c r="BH25" s="95"/>
      <c r="BI25" s="55">
        <f t="shared" si="2"/>
        <v>0</v>
      </c>
      <c r="BJ25" s="132">
        <f t="shared" si="2"/>
        <v>0</v>
      </c>
      <c r="BK25" s="141">
        <f t="shared" si="10"/>
        <v>0</v>
      </c>
      <c r="BL25" s="142" t="str">
        <f t="shared" ref="BL25:BL62" si="51">AY25</f>
        <v>C</v>
      </c>
      <c r="BM25" s="143">
        <f t="shared" si="11"/>
        <v>0</v>
      </c>
      <c r="BN25" s="134" t="str">
        <f t="shared" ref="BN25:BN62" si="52">BA25</f>
        <v>C</v>
      </c>
      <c r="BO25" s="141">
        <f t="shared" si="12"/>
        <v>0</v>
      </c>
      <c r="BP25" s="143">
        <f t="shared" si="13"/>
        <v>0</v>
      </c>
      <c r="BQ25" s="143">
        <f t="shared" si="14"/>
        <v>0</v>
      </c>
      <c r="BR25" s="144">
        <f t="shared" si="15"/>
        <v>0</v>
      </c>
      <c r="BS25" s="100">
        <f t="shared" si="16"/>
        <v>0</v>
      </c>
      <c r="BT25" s="101">
        <f t="shared" si="17"/>
        <v>0</v>
      </c>
      <c r="BU25" s="102">
        <f t="shared" si="18"/>
        <v>0</v>
      </c>
      <c r="BV25" s="101">
        <f t="shared" si="19"/>
        <v>0</v>
      </c>
      <c r="BW25" s="102">
        <f t="shared" si="20"/>
        <v>0</v>
      </c>
      <c r="BX25" s="101">
        <f t="shared" si="21"/>
        <v>0</v>
      </c>
      <c r="BY25" s="102">
        <f t="shared" si="22"/>
        <v>0</v>
      </c>
      <c r="BZ25" s="101">
        <f t="shared" si="23"/>
        <v>0</v>
      </c>
      <c r="CA25" s="102">
        <f t="shared" si="24"/>
        <v>0</v>
      </c>
      <c r="CB25" s="101">
        <f t="shared" si="25"/>
        <v>0</v>
      </c>
      <c r="CC25" s="102">
        <f t="shared" si="26"/>
        <v>0</v>
      </c>
      <c r="CD25" s="101">
        <f t="shared" si="27"/>
        <v>0</v>
      </c>
      <c r="CE25" s="102">
        <f t="shared" si="28"/>
        <v>0</v>
      </c>
      <c r="CF25" s="101">
        <f t="shared" si="29"/>
        <v>0</v>
      </c>
      <c r="CG25" s="102">
        <f t="shared" si="30"/>
        <v>0</v>
      </c>
      <c r="CH25" s="257">
        <f t="shared" si="31"/>
        <v>0</v>
      </c>
      <c r="CI25" s="100">
        <f t="shared" si="32"/>
        <v>0</v>
      </c>
      <c r="CJ25" s="101">
        <f t="shared" si="33"/>
        <v>0</v>
      </c>
      <c r="CK25" s="102">
        <f t="shared" si="34"/>
        <v>0</v>
      </c>
      <c r="CL25" s="101">
        <f t="shared" si="35"/>
        <v>0</v>
      </c>
      <c r="CM25" s="102">
        <f t="shared" si="36"/>
        <v>0</v>
      </c>
      <c r="CN25" s="101">
        <f t="shared" si="37"/>
        <v>0</v>
      </c>
      <c r="CO25" s="103">
        <f t="shared" si="38"/>
        <v>0</v>
      </c>
      <c r="CP25" s="104">
        <f t="shared" si="39"/>
        <v>0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79">
        <v>3</v>
      </c>
      <c r="DC25" s="478">
        <f t="shared" si="40"/>
        <v>0</v>
      </c>
      <c r="DD25" s="282">
        <f t="shared" si="41"/>
        <v>0</v>
      </c>
      <c r="DE25" s="106">
        <f t="shared" si="42"/>
        <v>0</v>
      </c>
      <c r="DF25" s="389">
        <f t="shared" si="43"/>
        <v>25.730240549828181</v>
      </c>
      <c r="DG25" s="107"/>
      <c r="DH25" s="604" t="s">
        <v>123</v>
      </c>
      <c r="DI25" s="605"/>
      <c r="DJ25" s="426">
        <v>5</v>
      </c>
      <c r="DK25" s="146">
        <v>15</v>
      </c>
      <c r="DL25" s="146">
        <v>25</v>
      </c>
      <c r="DM25" s="146">
        <v>35</v>
      </c>
      <c r="DN25" s="146">
        <v>45</v>
      </c>
      <c r="DO25" s="2">
        <v>55</v>
      </c>
      <c r="DP25" s="146">
        <v>65</v>
      </c>
      <c r="DQ25" s="146">
        <v>75</v>
      </c>
      <c r="DR25" s="146">
        <v>85</v>
      </c>
      <c r="DS25" s="146">
        <v>95</v>
      </c>
      <c r="DU25" s="130">
        <f t="shared" si="3"/>
        <v>0</v>
      </c>
      <c r="DV25" s="131">
        <f t="shared" si="3"/>
        <v>0</v>
      </c>
      <c r="DW25" s="110">
        <f t="shared" si="44"/>
        <v>0</v>
      </c>
      <c r="DX25" s="111" t="e">
        <f t="shared" si="45"/>
        <v>#DIV/0!</v>
      </c>
      <c r="DY25" s="112" t="e">
        <f t="shared" si="46"/>
        <v>#DIV/0!</v>
      </c>
      <c r="EA25" s="603" t="s">
        <v>124</v>
      </c>
      <c r="EB25" s="603"/>
      <c r="EC25" s="603"/>
      <c r="ED25" s="603"/>
      <c r="EE25" s="147" t="e">
        <f>SUM(DY23:DY62)/$D$63</f>
        <v>#DIV/0!</v>
      </c>
    </row>
    <row r="26" spans="1:136" ht="13.2" customHeight="1" x14ac:dyDescent="0.2">
      <c r="A26" s="114"/>
      <c r="B26" s="115"/>
      <c r="C26" s="116"/>
      <c r="D26" s="500" t="str">
        <f t="shared" si="47"/>
        <v>C</v>
      </c>
      <c r="E26" s="310"/>
      <c r="F26" s="311"/>
      <c r="G26" s="311"/>
      <c r="H26" s="311"/>
      <c r="I26" s="311"/>
      <c r="J26" s="311"/>
      <c r="K26" s="311"/>
      <c r="L26" s="312"/>
      <c r="M26" s="334"/>
      <c r="N26" s="311"/>
      <c r="O26" s="311"/>
      <c r="P26" s="311"/>
      <c r="Q26" s="311"/>
      <c r="R26" s="312"/>
      <c r="S26" s="334"/>
      <c r="T26" s="311"/>
      <c r="U26" s="311"/>
      <c r="V26" s="312"/>
      <c r="W26" s="334"/>
      <c r="X26" s="312"/>
      <c r="Y26" s="334"/>
      <c r="Z26" s="311"/>
      <c r="AA26" s="311"/>
      <c r="AB26" s="311"/>
      <c r="AC26" s="311"/>
      <c r="AD26" s="312"/>
      <c r="AE26" s="334"/>
      <c r="AF26" s="311"/>
      <c r="AG26" s="311"/>
      <c r="AH26" s="312"/>
      <c r="AI26" s="334"/>
      <c r="AJ26" s="311"/>
      <c r="AK26" s="312"/>
      <c r="AL26" s="334"/>
      <c r="AM26" s="346"/>
      <c r="AN26" s="310"/>
      <c r="AO26" s="311"/>
      <c r="AP26" s="311"/>
      <c r="AQ26" s="312"/>
      <c r="AR26" s="334"/>
      <c r="AS26" s="311"/>
      <c r="AT26" s="312"/>
      <c r="AU26" s="334"/>
      <c r="AV26" s="312"/>
      <c r="AW26" s="118"/>
      <c r="AX26" s="119">
        <f t="shared" si="4"/>
        <v>0</v>
      </c>
      <c r="AY26" s="502" t="str">
        <f t="shared" si="48"/>
        <v>C</v>
      </c>
      <c r="AZ26" s="120">
        <f t="shared" si="5"/>
        <v>0</v>
      </c>
      <c r="BA26" s="505" t="str">
        <f t="shared" si="49"/>
        <v>C</v>
      </c>
      <c r="BB26" s="119">
        <f t="shared" si="6"/>
        <v>0</v>
      </c>
      <c r="BC26" s="120">
        <f t="shared" si="7"/>
        <v>0</v>
      </c>
      <c r="BD26" s="120">
        <f t="shared" si="8"/>
        <v>0</v>
      </c>
      <c r="BE26" s="121">
        <f t="shared" si="9"/>
        <v>0</v>
      </c>
      <c r="BF26" s="122">
        <f t="shared" si="1"/>
        <v>0</v>
      </c>
      <c r="BG26" s="123">
        <f t="shared" si="50"/>
        <v>25.730240549828181</v>
      </c>
      <c r="BH26" s="95"/>
      <c r="BI26" s="114">
        <f t="shared" si="2"/>
        <v>0</v>
      </c>
      <c r="BJ26" s="115">
        <f t="shared" si="2"/>
        <v>0</v>
      </c>
      <c r="BK26" s="124">
        <f t="shared" si="10"/>
        <v>0</v>
      </c>
      <c r="BL26" s="125" t="str">
        <f t="shared" si="51"/>
        <v>C</v>
      </c>
      <c r="BM26" s="126">
        <f t="shared" si="11"/>
        <v>0</v>
      </c>
      <c r="BN26" s="117" t="str">
        <f t="shared" si="52"/>
        <v>C</v>
      </c>
      <c r="BO26" s="124">
        <f t="shared" si="12"/>
        <v>0</v>
      </c>
      <c r="BP26" s="126">
        <f t="shared" si="13"/>
        <v>0</v>
      </c>
      <c r="BQ26" s="126">
        <f t="shared" si="14"/>
        <v>0</v>
      </c>
      <c r="BR26" s="127">
        <f t="shared" si="15"/>
        <v>0</v>
      </c>
      <c r="BS26" s="292">
        <f t="shared" si="16"/>
        <v>0</v>
      </c>
      <c r="BT26" s="293">
        <f t="shared" si="17"/>
        <v>0</v>
      </c>
      <c r="BU26" s="294">
        <f t="shared" si="18"/>
        <v>0</v>
      </c>
      <c r="BV26" s="293">
        <f t="shared" si="19"/>
        <v>0</v>
      </c>
      <c r="BW26" s="294">
        <f t="shared" si="20"/>
        <v>0</v>
      </c>
      <c r="BX26" s="293">
        <f t="shared" si="21"/>
        <v>0</v>
      </c>
      <c r="BY26" s="294">
        <f t="shared" si="22"/>
        <v>0</v>
      </c>
      <c r="BZ26" s="293">
        <f t="shared" si="23"/>
        <v>0</v>
      </c>
      <c r="CA26" s="294">
        <f t="shared" si="24"/>
        <v>0</v>
      </c>
      <c r="CB26" s="293">
        <f t="shared" si="25"/>
        <v>0</v>
      </c>
      <c r="CC26" s="294">
        <f t="shared" si="26"/>
        <v>0</v>
      </c>
      <c r="CD26" s="293">
        <f t="shared" si="27"/>
        <v>0</v>
      </c>
      <c r="CE26" s="294">
        <f t="shared" si="28"/>
        <v>0</v>
      </c>
      <c r="CF26" s="293">
        <f t="shared" si="29"/>
        <v>0</v>
      </c>
      <c r="CG26" s="294">
        <f t="shared" si="30"/>
        <v>0</v>
      </c>
      <c r="CH26" s="295">
        <f t="shared" si="31"/>
        <v>0</v>
      </c>
      <c r="CI26" s="292">
        <f t="shared" si="32"/>
        <v>0</v>
      </c>
      <c r="CJ26" s="293">
        <f t="shared" si="33"/>
        <v>0</v>
      </c>
      <c r="CK26" s="294">
        <f t="shared" si="34"/>
        <v>0</v>
      </c>
      <c r="CL26" s="293">
        <f t="shared" si="35"/>
        <v>0</v>
      </c>
      <c r="CM26" s="294">
        <f t="shared" si="36"/>
        <v>0</v>
      </c>
      <c r="CN26" s="293">
        <f t="shared" si="37"/>
        <v>0</v>
      </c>
      <c r="CO26" s="296">
        <f t="shared" si="38"/>
        <v>0</v>
      </c>
      <c r="CP26" s="297">
        <f t="shared" si="39"/>
        <v>0</v>
      </c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479">
        <v>4</v>
      </c>
      <c r="DC26" s="478">
        <f t="shared" si="40"/>
        <v>0</v>
      </c>
      <c r="DD26" s="282">
        <f t="shared" si="41"/>
        <v>0</v>
      </c>
      <c r="DE26" s="106">
        <f t="shared" si="42"/>
        <v>0</v>
      </c>
      <c r="DF26" s="389">
        <f t="shared" si="43"/>
        <v>25.730240549828181</v>
      </c>
      <c r="DG26" s="107"/>
      <c r="DH26" s="606" t="s">
        <v>125</v>
      </c>
      <c r="DI26" s="607"/>
      <c r="DJ26" s="146"/>
      <c r="DK26" s="149"/>
      <c r="DL26" s="149"/>
      <c r="DM26" s="149"/>
      <c r="DN26" s="149"/>
      <c r="DO26" s="150"/>
      <c r="DP26" s="2"/>
      <c r="DQ26" s="2"/>
      <c r="DR26" s="2"/>
      <c r="DS26" s="2"/>
      <c r="DU26" s="130">
        <f t="shared" si="3"/>
        <v>0</v>
      </c>
      <c r="DV26" s="131">
        <f t="shared" si="3"/>
        <v>0</v>
      </c>
      <c r="DW26" s="110">
        <f t="shared" si="44"/>
        <v>0</v>
      </c>
      <c r="DX26" s="111" t="e">
        <f t="shared" si="45"/>
        <v>#DIV/0!</v>
      </c>
      <c r="DY26" s="112" t="e">
        <f t="shared" si="46"/>
        <v>#DIV/0!</v>
      </c>
      <c r="EA26" s="113"/>
      <c r="EB26" s="113"/>
      <c r="EC26" s="113"/>
      <c r="ED26" s="113"/>
      <c r="EE26" s="113"/>
      <c r="EF26" s="113"/>
    </row>
    <row r="27" spans="1:136" ht="13.2" customHeight="1" x14ac:dyDescent="0.2">
      <c r="A27" s="55"/>
      <c r="B27" s="132"/>
      <c r="C27" s="133"/>
      <c r="D27" s="21" t="str">
        <f t="shared" si="47"/>
        <v>C</v>
      </c>
      <c r="E27" s="313"/>
      <c r="F27" s="314"/>
      <c r="G27" s="314"/>
      <c r="H27" s="314"/>
      <c r="I27" s="314"/>
      <c r="J27" s="314"/>
      <c r="K27" s="314"/>
      <c r="L27" s="315"/>
      <c r="M27" s="335"/>
      <c r="N27" s="314"/>
      <c r="O27" s="314"/>
      <c r="P27" s="314"/>
      <c r="Q27" s="314"/>
      <c r="R27" s="315"/>
      <c r="S27" s="335"/>
      <c r="T27" s="314"/>
      <c r="U27" s="314"/>
      <c r="V27" s="315"/>
      <c r="W27" s="335"/>
      <c r="X27" s="315"/>
      <c r="Y27" s="335"/>
      <c r="Z27" s="314"/>
      <c r="AA27" s="314"/>
      <c r="AB27" s="314"/>
      <c r="AC27" s="314"/>
      <c r="AD27" s="315"/>
      <c r="AE27" s="335"/>
      <c r="AF27" s="314"/>
      <c r="AG27" s="314"/>
      <c r="AH27" s="315"/>
      <c r="AI27" s="335"/>
      <c r="AJ27" s="314"/>
      <c r="AK27" s="315"/>
      <c r="AL27" s="335"/>
      <c r="AM27" s="347"/>
      <c r="AN27" s="313"/>
      <c r="AO27" s="314"/>
      <c r="AP27" s="314"/>
      <c r="AQ27" s="315"/>
      <c r="AR27" s="335"/>
      <c r="AS27" s="314"/>
      <c r="AT27" s="315"/>
      <c r="AU27" s="335"/>
      <c r="AV27" s="315"/>
      <c r="AW27" s="135"/>
      <c r="AX27" s="136">
        <f t="shared" si="4"/>
        <v>0</v>
      </c>
      <c r="AY27" s="503" t="str">
        <f t="shared" si="48"/>
        <v>C</v>
      </c>
      <c r="AZ27" s="137">
        <f t="shared" si="5"/>
        <v>0</v>
      </c>
      <c r="BA27" s="506" t="str">
        <f t="shared" si="49"/>
        <v>C</v>
      </c>
      <c r="BB27" s="136">
        <f t="shared" si="6"/>
        <v>0</v>
      </c>
      <c r="BC27" s="137">
        <f>SUM(M27:R27)*2+SUM(AE27:AH27)*2+SUM(AR27:AT27)*3</f>
        <v>0</v>
      </c>
      <c r="BD27" s="137">
        <f t="shared" si="8"/>
        <v>0</v>
      </c>
      <c r="BE27" s="138">
        <f t="shared" si="9"/>
        <v>0</v>
      </c>
      <c r="BF27" s="139">
        <f t="shared" si="1"/>
        <v>0</v>
      </c>
      <c r="BG27" s="140">
        <f t="shared" si="50"/>
        <v>25.730240549828181</v>
      </c>
      <c r="BH27" s="95"/>
      <c r="BI27" s="55">
        <f t="shared" si="2"/>
        <v>0</v>
      </c>
      <c r="BJ27" s="132">
        <f t="shared" si="2"/>
        <v>0</v>
      </c>
      <c r="BK27" s="141">
        <f t="shared" si="10"/>
        <v>0</v>
      </c>
      <c r="BL27" s="142" t="str">
        <f t="shared" si="51"/>
        <v>C</v>
      </c>
      <c r="BM27" s="143">
        <f t="shared" si="11"/>
        <v>0</v>
      </c>
      <c r="BN27" s="134" t="str">
        <f t="shared" si="52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100">
        <f t="shared" si="16"/>
        <v>0</v>
      </c>
      <c r="BT27" s="101">
        <f t="shared" si="17"/>
        <v>0</v>
      </c>
      <c r="BU27" s="102">
        <f t="shared" si="18"/>
        <v>0</v>
      </c>
      <c r="BV27" s="101">
        <f t="shared" si="19"/>
        <v>0</v>
      </c>
      <c r="BW27" s="102">
        <f t="shared" si="20"/>
        <v>0</v>
      </c>
      <c r="BX27" s="101">
        <f t="shared" si="21"/>
        <v>0</v>
      </c>
      <c r="BY27" s="102">
        <f t="shared" si="22"/>
        <v>0</v>
      </c>
      <c r="BZ27" s="101">
        <f t="shared" si="23"/>
        <v>0</v>
      </c>
      <c r="CA27" s="102">
        <f t="shared" si="24"/>
        <v>0</v>
      </c>
      <c r="CB27" s="101">
        <f t="shared" si="25"/>
        <v>0</v>
      </c>
      <c r="CC27" s="102">
        <f t="shared" si="26"/>
        <v>0</v>
      </c>
      <c r="CD27" s="101">
        <f t="shared" si="27"/>
        <v>0</v>
      </c>
      <c r="CE27" s="102">
        <f t="shared" si="28"/>
        <v>0</v>
      </c>
      <c r="CF27" s="101">
        <f t="shared" si="29"/>
        <v>0</v>
      </c>
      <c r="CG27" s="102">
        <f t="shared" si="30"/>
        <v>0</v>
      </c>
      <c r="CH27" s="257">
        <f t="shared" si="31"/>
        <v>0</v>
      </c>
      <c r="CI27" s="100">
        <f t="shared" si="32"/>
        <v>0</v>
      </c>
      <c r="CJ27" s="101">
        <f t="shared" si="33"/>
        <v>0</v>
      </c>
      <c r="CK27" s="102">
        <f t="shared" si="34"/>
        <v>0</v>
      </c>
      <c r="CL27" s="101">
        <f t="shared" si="35"/>
        <v>0</v>
      </c>
      <c r="CM27" s="102">
        <f t="shared" si="36"/>
        <v>0</v>
      </c>
      <c r="CN27" s="101">
        <f t="shared" si="37"/>
        <v>0</v>
      </c>
      <c r="CO27" s="103">
        <f t="shared" si="38"/>
        <v>0</v>
      </c>
      <c r="CP27" s="104">
        <f t="shared" si="39"/>
        <v>0</v>
      </c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479">
        <v>5</v>
      </c>
      <c r="DC27" s="478">
        <f t="shared" si="40"/>
        <v>0</v>
      </c>
      <c r="DD27" s="282">
        <f t="shared" si="41"/>
        <v>0</v>
      </c>
      <c r="DE27" s="106">
        <f t="shared" si="42"/>
        <v>0</v>
      </c>
      <c r="DF27" s="389">
        <f t="shared" si="43"/>
        <v>25.730240549828181</v>
      </c>
      <c r="DG27" s="107"/>
      <c r="DH27" s="151"/>
      <c r="DI27" s="151"/>
      <c r="DJ27" s="151"/>
      <c r="DK27" s="151"/>
      <c r="DL27" s="151"/>
      <c r="DM27" s="151"/>
      <c r="DU27" s="130">
        <f t="shared" si="3"/>
        <v>0</v>
      </c>
      <c r="DV27" s="131">
        <f t="shared" si="3"/>
        <v>0</v>
      </c>
      <c r="DW27" s="110">
        <f t="shared" si="44"/>
        <v>0</v>
      </c>
      <c r="DX27" s="111" t="e">
        <f t="shared" si="45"/>
        <v>#DIV/0!</v>
      </c>
      <c r="DY27" s="112" t="e">
        <f t="shared" si="46"/>
        <v>#DIV/0!</v>
      </c>
      <c r="EA27" s="603" t="s">
        <v>126</v>
      </c>
      <c r="EB27" s="603"/>
      <c r="EC27" s="603"/>
      <c r="ED27" s="603"/>
      <c r="EE27" s="603"/>
      <c r="EF27" s="152" t="e">
        <f>EE25^(1/2)</f>
        <v>#DIV/0!</v>
      </c>
    </row>
    <row r="28" spans="1:136" ht="13.2" customHeight="1" x14ac:dyDescent="0.2">
      <c r="A28" s="114"/>
      <c r="B28" s="115"/>
      <c r="C28" s="116"/>
      <c r="D28" s="500" t="str">
        <f t="shared" si="47"/>
        <v>C</v>
      </c>
      <c r="E28" s="310"/>
      <c r="F28" s="311"/>
      <c r="G28" s="311"/>
      <c r="H28" s="311"/>
      <c r="I28" s="311"/>
      <c r="J28" s="311"/>
      <c r="K28" s="311"/>
      <c r="L28" s="312"/>
      <c r="M28" s="334"/>
      <c r="N28" s="311"/>
      <c r="O28" s="311"/>
      <c r="P28" s="311"/>
      <c r="Q28" s="311"/>
      <c r="R28" s="312"/>
      <c r="S28" s="334"/>
      <c r="T28" s="311"/>
      <c r="U28" s="311"/>
      <c r="V28" s="312"/>
      <c r="W28" s="334"/>
      <c r="X28" s="312"/>
      <c r="Y28" s="334"/>
      <c r="Z28" s="311"/>
      <c r="AA28" s="311"/>
      <c r="AB28" s="311"/>
      <c r="AC28" s="311"/>
      <c r="AD28" s="312"/>
      <c r="AE28" s="334"/>
      <c r="AF28" s="311"/>
      <c r="AG28" s="311"/>
      <c r="AH28" s="312"/>
      <c r="AI28" s="334"/>
      <c r="AJ28" s="311"/>
      <c r="AK28" s="312"/>
      <c r="AL28" s="334"/>
      <c r="AM28" s="346"/>
      <c r="AN28" s="310"/>
      <c r="AO28" s="311"/>
      <c r="AP28" s="311"/>
      <c r="AQ28" s="312"/>
      <c r="AR28" s="334"/>
      <c r="AS28" s="311"/>
      <c r="AT28" s="312"/>
      <c r="AU28" s="334"/>
      <c r="AV28" s="312"/>
      <c r="AW28" s="118"/>
      <c r="AX28" s="119">
        <f t="shared" si="4"/>
        <v>0</v>
      </c>
      <c r="AY28" s="502" t="str">
        <f t="shared" si="48"/>
        <v>C</v>
      </c>
      <c r="AZ28" s="120">
        <f t="shared" si="5"/>
        <v>0</v>
      </c>
      <c r="BA28" s="505" t="str">
        <f t="shared" si="49"/>
        <v>C</v>
      </c>
      <c r="BB28" s="119">
        <f t="shared" si="6"/>
        <v>0</v>
      </c>
      <c r="BC28" s="120">
        <f t="shared" si="7"/>
        <v>0</v>
      </c>
      <c r="BD28" s="120">
        <f t="shared" si="8"/>
        <v>0</v>
      </c>
      <c r="BE28" s="121">
        <f t="shared" si="9"/>
        <v>0</v>
      </c>
      <c r="BF28" s="122">
        <f t="shared" si="1"/>
        <v>0</v>
      </c>
      <c r="BG28" s="123">
        <f t="shared" si="50"/>
        <v>25.730240549828181</v>
      </c>
      <c r="BH28" s="95"/>
      <c r="BI28" s="114">
        <f t="shared" si="2"/>
        <v>0</v>
      </c>
      <c r="BJ28" s="115">
        <f t="shared" si="2"/>
        <v>0</v>
      </c>
      <c r="BK28" s="124">
        <f t="shared" si="10"/>
        <v>0</v>
      </c>
      <c r="BL28" s="125" t="str">
        <f t="shared" si="51"/>
        <v>C</v>
      </c>
      <c r="BM28" s="126">
        <f t="shared" si="11"/>
        <v>0</v>
      </c>
      <c r="BN28" s="117" t="str">
        <f t="shared" si="52"/>
        <v>C</v>
      </c>
      <c r="BO28" s="124">
        <f t="shared" si="12"/>
        <v>0</v>
      </c>
      <c r="BP28" s="126">
        <f t="shared" si="13"/>
        <v>0</v>
      </c>
      <c r="BQ28" s="126">
        <f t="shared" si="14"/>
        <v>0</v>
      </c>
      <c r="BR28" s="127">
        <f t="shared" si="15"/>
        <v>0</v>
      </c>
      <c r="BS28" s="292">
        <f t="shared" si="16"/>
        <v>0</v>
      </c>
      <c r="BT28" s="293">
        <f t="shared" si="17"/>
        <v>0</v>
      </c>
      <c r="BU28" s="294">
        <f t="shared" si="18"/>
        <v>0</v>
      </c>
      <c r="BV28" s="293">
        <f t="shared" si="19"/>
        <v>0</v>
      </c>
      <c r="BW28" s="294">
        <f t="shared" si="20"/>
        <v>0</v>
      </c>
      <c r="BX28" s="293">
        <f t="shared" si="21"/>
        <v>0</v>
      </c>
      <c r="BY28" s="294">
        <f t="shared" si="22"/>
        <v>0</v>
      </c>
      <c r="BZ28" s="293">
        <f t="shared" si="23"/>
        <v>0</v>
      </c>
      <c r="CA28" s="294">
        <f t="shared" si="24"/>
        <v>0</v>
      </c>
      <c r="CB28" s="293">
        <f t="shared" si="25"/>
        <v>0</v>
      </c>
      <c r="CC28" s="294">
        <f t="shared" si="26"/>
        <v>0</v>
      </c>
      <c r="CD28" s="293">
        <f t="shared" si="27"/>
        <v>0</v>
      </c>
      <c r="CE28" s="294">
        <f t="shared" si="28"/>
        <v>0</v>
      </c>
      <c r="CF28" s="293">
        <f t="shared" si="29"/>
        <v>0</v>
      </c>
      <c r="CG28" s="294">
        <f t="shared" si="30"/>
        <v>0</v>
      </c>
      <c r="CH28" s="295">
        <f t="shared" si="31"/>
        <v>0</v>
      </c>
      <c r="CI28" s="292">
        <f t="shared" si="32"/>
        <v>0</v>
      </c>
      <c r="CJ28" s="293">
        <f t="shared" si="33"/>
        <v>0</v>
      </c>
      <c r="CK28" s="294">
        <f t="shared" si="34"/>
        <v>0</v>
      </c>
      <c r="CL28" s="293">
        <f t="shared" si="35"/>
        <v>0</v>
      </c>
      <c r="CM28" s="294">
        <f t="shared" si="36"/>
        <v>0</v>
      </c>
      <c r="CN28" s="293">
        <f t="shared" si="37"/>
        <v>0</v>
      </c>
      <c r="CO28" s="296">
        <f t="shared" si="38"/>
        <v>0</v>
      </c>
      <c r="CP28" s="297">
        <f t="shared" si="39"/>
        <v>0</v>
      </c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479">
        <v>6</v>
      </c>
      <c r="DC28" s="478">
        <f t="shared" si="40"/>
        <v>0</v>
      </c>
      <c r="DD28" s="282">
        <f t="shared" si="41"/>
        <v>0</v>
      </c>
      <c r="DE28" s="106">
        <f t="shared" si="42"/>
        <v>0</v>
      </c>
      <c r="DF28" s="389">
        <f t="shared" si="43"/>
        <v>25.730240549828181</v>
      </c>
      <c r="DG28" s="107"/>
      <c r="DH28" s="153" t="s">
        <v>127</v>
      </c>
      <c r="DI28" s="151"/>
      <c r="DJ28" s="151">
        <v>5</v>
      </c>
      <c r="DK28" s="570" t="s">
        <v>128</v>
      </c>
      <c r="DL28" s="570"/>
      <c r="DM28" s="151"/>
      <c r="DN28" s="154">
        <v>55</v>
      </c>
      <c r="DO28" s="608" t="s">
        <v>129</v>
      </c>
      <c r="DP28" s="608"/>
      <c r="DU28" s="130">
        <f t="shared" si="3"/>
        <v>0</v>
      </c>
      <c r="DV28" s="131">
        <f t="shared" si="3"/>
        <v>0</v>
      </c>
      <c r="DW28" s="110">
        <f t="shared" si="44"/>
        <v>0</v>
      </c>
      <c r="DX28" s="111" t="e">
        <f t="shared" si="45"/>
        <v>#DIV/0!</v>
      </c>
      <c r="DY28" s="112" t="e">
        <f t="shared" si="46"/>
        <v>#DIV/0!</v>
      </c>
    </row>
    <row r="29" spans="1:136" ht="13.2" customHeight="1" x14ac:dyDescent="0.2">
      <c r="A29" s="55"/>
      <c r="B29" s="132"/>
      <c r="C29" s="133"/>
      <c r="D29" s="21" t="str">
        <f t="shared" si="47"/>
        <v>C</v>
      </c>
      <c r="E29" s="313"/>
      <c r="F29" s="314"/>
      <c r="G29" s="314"/>
      <c r="H29" s="314"/>
      <c r="I29" s="314"/>
      <c r="J29" s="314"/>
      <c r="K29" s="314"/>
      <c r="L29" s="315"/>
      <c r="M29" s="335"/>
      <c r="N29" s="314"/>
      <c r="O29" s="314"/>
      <c r="P29" s="314"/>
      <c r="Q29" s="314"/>
      <c r="R29" s="315"/>
      <c r="S29" s="335"/>
      <c r="T29" s="314"/>
      <c r="U29" s="314"/>
      <c r="V29" s="315"/>
      <c r="W29" s="335"/>
      <c r="X29" s="315"/>
      <c r="Y29" s="335"/>
      <c r="Z29" s="314"/>
      <c r="AA29" s="314"/>
      <c r="AB29" s="314"/>
      <c r="AC29" s="314"/>
      <c r="AD29" s="315"/>
      <c r="AE29" s="335"/>
      <c r="AF29" s="314"/>
      <c r="AG29" s="314"/>
      <c r="AH29" s="315"/>
      <c r="AI29" s="335"/>
      <c r="AJ29" s="314"/>
      <c r="AK29" s="315"/>
      <c r="AL29" s="335"/>
      <c r="AM29" s="347"/>
      <c r="AN29" s="313"/>
      <c r="AO29" s="314"/>
      <c r="AP29" s="314"/>
      <c r="AQ29" s="315"/>
      <c r="AR29" s="335"/>
      <c r="AS29" s="314"/>
      <c r="AT29" s="315"/>
      <c r="AU29" s="335"/>
      <c r="AV29" s="315"/>
      <c r="AW29" s="135"/>
      <c r="AX29" s="136">
        <f t="shared" si="4"/>
        <v>0</v>
      </c>
      <c r="AY29" s="503" t="str">
        <f t="shared" si="48"/>
        <v>C</v>
      </c>
      <c r="AZ29" s="137">
        <f t="shared" si="5"/>
        <v>0</v>
      </c>
      <c r="BA29" s="506" t="str">
        <f t="shared" si="49"/>
        <v>C</v>
      </c>
      <c r="BB29" s="136">
        <f>SUM(E29:L29)*2+SUM(Y29:AD29)*2+SUM(AN29:AQ29)*3</f>
        <v>0</v>
      </c>
      <c r="BC29" s="137">
        <f t="shared" si="7"/>
        <v>0</v>
      </c>
      <c r="BD29" s="137">
        <f t="shared" si="8"/>
        <v>0</v>
      </c>
      <c r="BE29" s="138">
        <f t="shared" si="9"/>
        <v>0</v>
      </c>
      <c r="BF29" s="139">
        <f t="shared" si="1"/>
        <v>0</v>
      </c>
      <c r="BG29" s="140">
        <f t="shared" si="50"/>
        <v>25.730240549828181</v>
      </c>
      <c r="BH29" s="95"/>
      <c r="BI29" s="55">
        <f t="shared" si="2"/>
        <v>0</v>
      </c>
      <c r="BJ29" s="132">
        <f t="shared" si="2"/>
        <v>0</v>
      </c>
      <c r="BK29" s="141">
        <f t="shared" si="10"/>
        <v>0</v>
      </c>
      <c r="BL29" s="142" t="str">
        <f t="shared" si="51"/>
        <v>C</v>
      </c>
      <c r="BM29" s="143">
        <f t="shared" si="11"/>
        <v>0</v>
      </c>
      <c r="BN29" s="134" t="str">
        <f t="shared" si="52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100">
        <f t="shared" si="16"/>
        <v>0</v>
      </c>
      <c r="BT29" s="101">
        <f t="shared" si="17"/>
        <v>0</v>
      </c>
      <c r="BU29" s="102">
        <f t="shared" si="18"/>
        <v>0</v>
      </c>
      <c r="BV29" s="101">
        <f t="shared" si="19"/>
        <v>0</v>
      </c>
      <c r="BW29" s="102">
        <f t="shared" si="20"/>
        <v>0</v>
      </c>
      <c r="BX29" s="101">
        <f t="shared" si="21"/>
        <v>0</v>
      </c>
      <c r="BY29" s="102">
        <f t="shared" si="22"/>
        <v>0</v>
      </c>
      <c r="BZ29" s="101">
        <f t="shared" si="23"/>
        <v>0</v>
      </c>
      <c r="CA29" s="102">
        <f t="shared" si="24"/>
        <v>0</v>
      </c>
      <c r="CB29" s="101">
        <f t="shared" si="25"/>
        <v>0</v>
      </c>
      <c r="CC29" s="102">
        <f t="shared" si="26"/>
        <v>0</v>
      </c>
      <c r="CD29" s="101">
        <f t="shared" si="27"/>
        <v>0</v>
      </c>
      <c r="CE29" s="102">
        <f t="shared" si="28"/>
        <v>0</v>
      </c>
      <c r="CF29" s="101">
        <f t="shared" si="29"/>
        <v>0</v>
      </c>
      <c r="CG29" s="102">
        <f t="shared" si="30"/>
        <v>0</v>
      </c>
      <c r="CH29" s="257">
        <f t="shared" si="31"/>
        <v>0</v>
      </c>
      <c r="CI29" s="100">
        <f t="shared" si="32"/>
        <v>0</v>
      </c>
      <c r="CJ29" s="101">
        <f t="shared" si="33"/>
        <v>0</v>
      </c>
      <c r="CK29" s="102">
        <f t="shared" si="34"/>
        <v>0</v>
      </c>
      <c r="CL29" s="101">
        <f t="shared" si="35"/>
        <v>0</v>
      </c>
      <c r="CM29" s="102">
        <f t="shared" si="36"/>
        <v>0</v>
      </c>
      <c r="CN29" s="101">
        <f t="shared" si="37"/>
        <v>0</v>
      </c>
      <c r="CO29" s="103">
        <f t="shared" si="38"/>
        <v>0</v>
      </c>
      <c r="CP29" s="104">
        <f t="shared" si="39"/>
        <v>0</v>
      </c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479">
        <v>7</v>
      </c>
      <c r="DC29" s="478">
        <f t="shared" si="40"/>
        <v>0</v>
      </c>
      <c r="DD29" s="282">
        <f t="shared" si="41"/>
        <v>0</v>
      </c>
      <c r="DE29" s="106">
        <f t="shared" si="42"/>
        <v>0</v>
      </c>
      <c r="DF29" s="389">
        <f t="shared" si="43"/>
        <v>25.730240549828181</v>
      </c>
      <c r="DG29" s="107"/>
      <c r="DH29" s="151"/>
      <c r="DI29" s="151"/>
      <c r="DJ29" s="151">
        <v>15</v>
      </c>
      <c r="DK29" s="570" t="s">
        <v>130</v>
      </c>
      <c r="DL29" s="570"/>
      <c r="DM29" s="151"/>
      <c r="DN29" s="154">
        <v>65</v>
      </c>
      <c r="DO29" s="571" t="s">
        <v>131</v>
      </c>
      <c r="DP29" s="571"/>
      <c r="DU29" s="130">
        <f t="shared" si="3"/>
        <v>0</v>
      </c>
      <c r="DV29" s="131">
        <f t="shared" si="3"/>
        <v>0</v>
      </c>
      <c r="DW29" s="110">
        <f t="shared" si="44"/>
        <v>0</v>
      </c>
      <c r="DX29" s="111" t="e">
        <f t="shared" si="45"/>
        <v>#DIV/0!</v>
      </c>
      <c r="DY29" s="112" t="e">
        <f t="shared" si="46"/>
        <v>#DIV/0!</v>
      </c>
      <c r="EB29" s="155" t="s">
        <v>132</v>
      </c>
      <c r="EC29" s="156" t="s">
        <v>133</v>
      </c>
      <c r="ED29" s="157" t="s">
        <v>134</v>
      </c>
    </row>
    <row r="30" spans="1:136" ht="13.2" customHeight="1" x14ac:dyDescent="0.2">
      <c r="A30" s="114"/>
      <c r="B30" s="115"/>
      <c r="C30" s="116"/>
      <c r="D30" s="500" t="str">
        <f t="shared" si="47"/>
        <v>C</v>
      </c>
      <c r="E30" s="310"/>
      <c r="F30" s="311"/>
      <c r="G30" s="311"/>
      <c r="H30" s="311"/>
      <c r="I30" s="311"/>
      <c r="J30" s="311"/>
      <c r="K30" s="311"/>
      <c r="L30" s="312"/>
      <c r="M30" s="334"/>
      <c r="N30" s="311"/>
      <c r="O30" s="311"/>
      <c r="P30" s="311"/>
      <c r="Q30" s="311"/>
      <c r="R30" s="312"/>
      <c r="S30" s="334"/>
      <c r="T30" s="311"/>
      <c r="U30" s="311"/>
      <c r="V30" s="312"/>
      <c r="W30" s="334"/>
      <c r="X30" s="312"/>
      <c r="Y30" s="334"/>
      <c r="Z30" s="311"/>
      <c r="AA30" s="311"/>
      <c r="AB30" s="311"/>
      <c r="AC30" s="311"/>
      <c r="AD30" s="312"/>
      <c r="AE30" s="334"/>
      <c r="AF30" s="311"/>
      <c r="AG30" s="311"/>
      <c r="AH30" s="312"/>
      <c r="AI30" s="334"/>
      <c r="AJ30" s="311"/>
      <c r="AK30" s="312"/>
      <c r="AL30" s="334"/>
      <c r="AM30" s="346"/>
      <c r="AN30" s="310"/>
      <c r="AO30" s="311"/>
      <c r="AP30" s="311"/>
      <c r="AQ30" s="312"/>
      <c r="AR30" s="334"/>
      <c r="AS30" s="311"/>
      <c r="AT30" s="312"/>
      <c r="AU30" s="334"/>
      <c r="AV30" s="312"/>
      <c r="AW30" s="118"/>
      <c r="AX30" s="119">
        <f t="shared" si="4"/>
        <v>0</v>
      </c>
      <c r="AY30" s="502" t="str">
        <f t="shared" si="48"/>
        <v>C</v>
      </c>
      <c r="AZ30" s="120">
        <f t="shared" si="5"/>
        <v>0</v>
      </c>
      <c r="BA30" s="505" t="str">
        <f t="shared" si="49"/>
        <v>C</v>
      </c>
      <c r="BB30" s="119">
        <f t="shared" si="6"/>
        <v>0</v>
      </c>
      <c r="BC30" s="120">
        <f t="shared" si="7"/>
        <v>0</v>
      </c>
      <c r="BD30" s="120">
        <f>SUM(S30:V30)*2+SUM(AI30:AK30)*2+SUM(AU30:AV30)*3</f>
        <v>0</v>
      </c>
      <c r="BE30" s="121">
        <f t="shared" si="9"/>
        <v>0</v>
      </c>
      <c r="BF30" s="122">
        <f t="shared" si="1"/>
        <v>0</v>
      </c>
      <c r="BG30" s="123">
        <f t="shared" si="50"/>
        <v>25.730240549828181</v>
      </c>
      <c r="BH30" s="95"/>
      <c r="BI30" s="114">
        <f t="shared" si="2"/>
        <v>0</v>
      </c>
      <c r="BJ30" s="115">
        <f t="shared" si="2"/>
        <v>0</v>
      </c>
      <c r="BK30" s="124">
        <f t="shared" si="10"/>
        <v>0</v>
      </c>
      <c r="BL30" s="125" t="str">
        <f t="shared" si="51"/>
        <v>C</v>
      </c>
      <c r="BM30" s="126">
        <f>AZ30/30*100</f>
        <v>0</v>
      </c>
      <c r="BN30" s="117" t="str">
        <f t="shared" si="52"/>
        <v>C</v>
      </c>
      <c r="BO30" s="124">
        <f t="shared" si="12"/>
        <v>0</v>
      </c>
      <c r="BP30" s="126">
        <f t="shared" si="13"/>
        <v>0</v>
      </c>
      <c r="BQ30" s="126">
        <f t="shared" si="14"/>
        <v>0</v>
      </c>
      <c r="BR30" s="127">
        <f t="shared" si="15"/>
        <v>0</v>
      </c>
      <c r="BS30" s="292">
        <f t="shared" si="16"/>
        <v>0</v>
      </c>
      <c r="BT30" s="293">
        <f t="shared" si="17"/>
        <v>0</v>
      </c>
      <c r="BU30" s="294">
        <f t="shared" si="18"/>
        <v>0</v>
      </c>
      <c r="BV30" s="293">
        <f t="shared" si="19"/>
        <v>0</v>
      </c>
      <c r="BW30" s="294">
        <f t="shared" si="20"/>
        <v>0</v>
      </c>
      <c r="BX30" s="293">
        <f t="shared" si="21"/>
        <v>0</v>
      </c>
      <c r="BY30" s="294">
        <f t="shared" si="22"/>
        <v>0</v>
      </c>
      <c r="BZ30" s="293">
        <f t="shared" si="23"/>
        <v>0</v>
      </c>
      <c r="CA30" s="294">
        <f t="shared" si="24"/>
        <v>0</v>
      </c>
      <c r="CB30" s="293">
        <f t="shared" si="25"/>
        <v>0</v>
      </c>
      <c r="CC30" s="294">
        <f t="shared" si="26"/>
        <v>0</v>
      </c>
      <c r="CD30" s="293">
        <f t="shared" si="27"/>
        <v>0</v>
      </c>
      <c r="CE30" s="294">
        <f t="shared" si="28"/>
        <v>0</v>
      </c>
      <c r="CF30" s="293">
        <f t="shared" si="29"/>
        <v>0</v>
      </c>
      <c r="CG30" s="294">
        <f t="shared" si="30"/>
        <v>0</v>
      </c>
      <c r="CH30" s="295">
        <f t="shared" si="31"/>
        <v>0</v>
      </c>
      <c r="CI30" s="292">
        <f t="shared" si="32"/>
        <v>0</v>
      </c>
      <c r="CJ30" s="293">
        <f t="shared" si="33"/>
        <v>0</v>
      </c>
      <c r="CK30" s="294">
        <f t="shared" si="34"/>
        <v>0</v>
      </c>
      <c r="CL30" s="293">
        <f t="shared" si="35"/>
        <v>0</v>
      </c>
      <c r="CM30" s="294">
        <f t="shared" si="36"/>
        <v>0</v>
      </c>
      <c r="CN30" s="293">
        <f t="shared" si="37"/>
        <v>0</v>
      </c>
      <c r="CO30" s="296">
        <f t="shared" si="38"/>
        <v>0</v>
      </c>
      <c r="CP30" s="297">
        <f t="shared" si="39"/>
        <v>0</v>
      </c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479">
        <v>8</v>
      </c>
      <c r="DC30" s="478">
        <f t="shared" si="40"/>
        <v>0</v>
      </c>
      <c r="DD30" s="282">
        <f t="shared" si="41"/>
        <v>0</v>
      </c>
      <c r="DE30" s="106">
        <f t="shared" si="42"/>
        <v>0</v>
      </c>
      <c r="DF30" s="389">
        <f t="shared" si="43"/>
        <v>25.730240549828181</v>
      </c>
      <c r="DG30" s="107"/>
      <c r="DH30" s="151"/>
      <c r="DI30" s="151"/>
      <c r="DJ30" s="151">
        <v>25</v>
      </c>
      <c r="DK30" s="570" t="s">
        <v>135</v>
      </c>
      <c r="DL30" s="570"/>
      <c r="DM30" s="151"/>
      <c r="DN30" s="154">
        <v>75</v>
      </c>
      <c r="DO30" s="571" t="s">
        <v>136</v>
      </c>
      <c r="DP30" s="571"/>
      <c r="DU30" s="130">
        <f t="shared" si="3"/>
        <v>0</v>
      </c>
      <c r="DV30" s="131">
        <f t="shared" si="3"/>
        <v>0</v>
      </c>
      <c r="DW30" s="110">
        <f t="shared" si="44"/>
        <v>0</v>
      </c>
      <c r="DX30" s="111" t="e">
        <f t="shared" si="45"/>
        <v>#DIV/0!</v>
      </c>
      <c r="DY30" s="112" t="e">
        <f t="shared" si="46"/>
        <v>#DIV/0!</v>
      </c>
    </row>
    <row r="31" spans="1:136" ht="13.2" customHeight="1" x14ac:dyDescent="0.2">
      <c r="A31" s="55"/>
      <c r="B31" s="132"/>
      <c r="C31" s="133"/>
      <c r="D31" s="21" t="str">
        <f t="shared" si="47"/>
        <v>C</v>
      </c>
      <c r="E31" s="313"/>
      <c r="F31" s="314"/>
      <c r="G31" s="314"/>
      <c r="H31" s="314"/>
      <c r="I31" s="314"/>
      <c r="J31" s="314"/>
      <c r="K31" s="314"/>
      <c r="L31" s="315"/>
      <c r="M31" s="335"/>
      <c r="N31" s="314"/>
      <c r="O31" s="314"/>
      <c r="P31" s="314"/>
      <c r="Q31" s="314"/>
      <c r="R31" s="315"/>
      <c r="S31" s="335"/>
      <c r="T31" s="314"/>
      <c r="U31" s="314"/>
      <c r="V31" s="315"/>
      <c r="W31" s="335"/>
      <c r="X31" s="315"/>
      <c r="Y31" s="335"/>
      <c r="Z31" s="314"/>
      <c r="AA31" s="314"/>
      <c r="AB31" s="314"/>
      <c r="AC31" s="314"/>
      <c r="AD31" s="315"/>
      <c r="AE31" s="335"/>
      <c r="AF31" s="314"/>
      <c r="AG31" s="314"/>
      <c r="AH31" s="315"/>
      <c r="AI31" s="335"/>
      <c r="AJ31" s="314"/>
      <c r="AK31" s="315"/>
      <c r="AL31" s="335"/>
      <c r="AM31" s="347"/>
      <c r="AN31" s="313"/>
      <c r="AO31" s="314"/>
      <c r="AP31" s="314"/>
      <c r="AQ31" s="315"/>
      <c r="AR31" s="335"/>
      <c r="AS31" s="314"/>
      <c r="AT31" s="315"/>
      <c r="AU31" s="335"/>
      <c r="AV31" s="315"/>
      <c r="AW31" s="135"/>
      <c r="AX31" s="136">
        <f t="shared" si="4"/>
        <v>0</v>
      </c>
      <c r="AY31" s="503" t="str">
        <f t="shared" si="48"/>
        <v>C</v>
      </c>
      <c r="AZ31" s="137">
        <f t="shared" si="5"/>
        <v>0</v>
      </c>
      <c r="BA31" s="506" t="str">
        <f t="shared" si="49"/>
        <v>C</v>
      </c>
      <c r="BB31" s="136">
        <f t="shared" si="6"/>
        <v>0</v>
      </c>
      <c r="BC31" s="137">
        <f t="shared" si="7"/>
        <v>0</v>
      </c>
      <c r="BD31" s="137">
        <f t="shared" si="8"/>
        <v>0</v>
      </c>
      <c r="BE31" s="138">
        <f t="shared" si="9"/>
        <v>0</v>
      </c>
      <c r="BF31" s="139">
        <f t="shared" si="1"/>
        <v>0</v>
      </c>
      <c r="BG31" s="140">
        <f t="shared" si="50"/>
        <v>25.730240549828181</v>
      </c>
      <c r="BH31" s="95"/>
      <c r="BI31" s="55">
        <f t="shared" si="2"/>
        <v>0</v>
      </c>
      <c r="BJ31" s="132">
        <f t="shared" si="2"/>
        <v>0</v>
      </c>
      <c r="BK31" s="141">
        <f t="shared" si="10"/>
        <v>0</v>
      </c>
      <c r="BL31" s="142" t="str">
        <f t="shared" si="51"/>
        <v>C</v>
      </c>
      <c r="BM31" s="143">
        <f t="shared" si="11"/>
        <v>0</v>
      </c>
      <c r="BN31" s="134" t="str">
        <f t="shared" si="52"/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100">
        <f t="shared" si="16"/>
        <v>0</v>
      </c>
      <c r="BT31" s="101">
        <f t="shared" si="17"/>
        <v>0</v>
      </c>
      <c r="BU31" s="102">
        <f t="shared" si="18"/>
        <v>0</v>
      </c>
      <c r="BV31" s="101">
        <f t="shared" si="19"/>
        <v>0</v>
      </c>
      <c r="BW31" s="102">
        <f t="shared" si="20"/>
        <v>0</v>
      </c>
      <c r="BX31" s="101">
        <f t="shared" si="21"/>
        <v>0</v>
      </c>
      <c r="BY31" s="102">
        <f t="shared" si="22"/>
        <v>0</v>
      </c>
      <c r="BZ31" s="101">
        <f t="shared" si="23"/>
        <v>0</v>
      </c>
      <c r="CA31" s="102">
        <f t="shared" si="24"/>
        <v>0</v>
      </c>
      <c r="CB31" s="101">
        <f t="shared" si="25"/>
        <v>0</v>
      </c>
      <c r="CC31" s="102">
        <f t="shared" si="26"/>
        <v>0</v>
      </c>
      <c r="CD31" s="101">
        <f t="shared" si="27"/>
        <v>0</v>
      </c>
      <c r="CE31" s="102">
        <f t="shared" si="28"/>
        <v>0</v>
      </c>
      <c r="CF31" s="101">
        <f t="shared" si="29"/>
        <v>0</v>
      </c>
      <c r="CG31" s="102">
        <f t="shared" si="30"/>
        <v>0</v>
      </c>
      <c r="CH31" s="257">
        <f t="shared" si="31"/>
        <v>0</v>
      </c>
      <c r="CI31" s="100">
        <f t="shared" si="32"/>
        <v>0</v>
      </c>
      <c r="CJ31" s="101">
        <f t="shared" si="33"/>
        <v>0</v>
      </c>
      <c r="CK31" s="102">
        <f t="shared" si="34"/>
        <v>0</v>
      </c>
      <c r="CL31" s="101">
        <f t="shared" si="35"/>
        <v>0</v>
      </c>
      <c r="CM31" s="102">
        <f t="shared" si="36"/>
        <v>0</v>
      </c>
      <c r="CN31" s="101">
        <f t="shared" si="37"/>
        <v>0</v>
      </c>
      <c r="CO31" s="103">
        <f t="shared" si="38"/>
        <v>0</v>
      </c>
      <c r="CP31" s="104">
        <f t="shared" si="39"/>
        <v>0</v>
      </c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479">
        <v>9</v>
      </c>
      <c r="DC31" s="478">
        <f t="shared" si="40"/>
        <v>0</v>
      </c>
      <c r="DD31" s="282">
        <f t="shared" si="41"/>
        <v>0</v>
      </c>
      <c r="DE31" s="106">
        <f t="shared" si="42"/>
        <v>0</v>
      </c>
      <c r="DF31" s="389">
        <f t="shared" si="43"/>
        <v>25.730240549828181</v>
      </c>
      <c r="DG31" s="107"/>
      <c r="DH31" s="151"/>
      <c r="DI31" s="158"/>
      <c r="DJ31" s="151">
        <v>35</v>
      </c>
      <c r="DK31" s="570" t="s">
        <v>137</v>
      </c>
      <c r="DL31" s="570"/>
      <c r="DM31" s="151"/>
      <c r="DN31" s="154">
        <v>85</v>
      </c>
      <c r="DO31" s="571" t="s">
        <v>138</v>
      </c>
      <c r="DP31" s="572"/>
      <c r="DU31" s="130">
        <f t="shared" si="3"/>
        <v>0</v>
      </c>
      <c r="DV31" s="131">
        <f t="shared" si="3"/>
        <v>0</v>
      </c>
      <c r="DW31" s="110">
        <f t="shared" si="44"/>
        <v>0</v>
      </c>
      <c r="DX31" s="111" t="e">
        <f t="shared" si="45"/>
        <v>#DIV/0!</v>
      </c>
      <c r="DY31" s="112" t="e">
        <f t="shared" si="46"/>
        <v>#DIV/0!</v>
      </c>
    </row>
    <row r="32" spans="1:136" ht="13.2" customHeight="1" x14ac:dyDescent="0.2">
      <c r="A32" s="159"/>
      <c r="B32" s="160"/>
      <c r="C32" s="161"/>
      <c r="D32" s="500" t="str">
        <f t="shared" si="47"/>
        <v>C</v>
      </c>
      <c r="E32" s="316"/>
      <c r="F32" s="317"/>
      <c r="G32" s="317"/>
      <c r="H32" s="317"/>
      <c r="I32" s="317"/>
      <c r="J32" s="317"/>
      <c r="K32" s="317"/>
      <c r="L32" s="318"/>
      <c r="M32" s="336"/>
      <c r="N32" s="317"/>
      <c r="O32" s="317"/>
      <c r="P32" s="317"/>
      <c r="Q32" s="317"/>
      <c r="R32" s="318"/>
      <c r="S32" s="336"/>
      <c r="T32" s="317"/>
      <c r="U32" s="317"/>
      <c r="V32" s="318"/>
      <c r="W32" s="336"/>
      <c r="X32" s="318"/>
      <c r="Y32" s="336"/>
      <c r="Z32" s="317"/>
      <c r="AA32" s="317"/>
      <c r="AB32" s="317"/>
      <c r="AC32" s="317"/>
      <c r="AD32" s="318"/>
      <c r="AE32" s="336"/>
      <c r="AF32" s="317"/>
      <c r="AG32" s="317"/>
      <c r="AH32" s="318"/>
      <c r="AI32" s="336"/>
      <c r="AJ32" s="317"/>
      <c r="AK32" s="318"/>
      <c r="AL32" s="336"/>
      <c r="AM32" s="348"/>
      <c r="AN32" s="316"/>
      <c r="AO32" s="317"/>
      <c r="AP32" s="317"/>
      <c r="AQ32" s="318"/>
      <c r="AR32" s="336"/>
      <c r="AS32" s="317"/>
      <c r="AT32" s="318"/>
      <c r="AU32" s="336"/>
      <c r="AV32" s="318"/>
      <c r="AW32" s="162"/>
      <c r="AX32" s="119">
        <f t="shared" si="4"/>
        <v>0</v>
      </c>
      <c r="AY32" s="502" t="str">
        <f t="shared" si="48"/>
        <v>C</v>
      </c>
      <c r="AZ32" s="120">
        <f t="shared" si="5"/>
        <v>0</v>
      </c>
      <c r="BA32" s="505" t="str">
        <f t="shared" si="49"/>
        <v>C</v>
      </c>
      <c r="BB32" s="119">
        <f t="shared" si="6"/>
        <v>0</v>
      </c>
      <c r="BC32" s="120">
        <f t="shared" si="7"/>
        <v>0</v>
      </c>
      <c r="BD32" s="120">
        <f t="shared" si="8"/>
        <v>0</v>
      </c>
      <c r="BE32" s="121">
        <f t="shared" si="9"/>
        <v>0</v>
      </c>
      <c r="BF32" s="122">
        <f t="shared" si="1"/>
        <v>0</v>
      </c>
      <c r="BG32" s="123">
        <f t="shared" si="50"/>
        <v>25.730240549828181</v>
      </c>
      <c r="BH32" s="95"/>
      <c r="BI32" s="114">
        <f t="shared" si="2"/>
        <v>0</v>
      </c>
      <c r="BJ32" s="115">
        <f t="shared" si="2"/>
        <v>0</v>
      </c>
      <c r="BK32" s="124">
        <f t="shared" si="10"/>
        <v>0</v>
      </c>
      <c r="BL32" s="125" t="str">
        <f t="shared" si="51"/>
        <v>C</v>
      </c>
      <c r="BM32" s="126">
        <f t="shared" si="11"/>
        <v>0</v>
      </c>
      <c r="BN32" s="117" t="str">
        <f t="shared" si="52"/>
        <v>C</v>
      </c>
      <c r="BO32" s="124">
        <f t="shared" si="12"/>
        <v>0</v>
      </c>
      <c r="BP32" s="126">
        <f t="shared" si="13"/>
        <v>0</v>
      </c>
      <c r="BQ32" s="126">
        <f t="shared" si="14"/>
        <v>0</v>
      </c>
      <c r="BR32" s="127">
        <f t="shared" si="15"/>
        <v>0</v>
      </c>
      <c r="BS32" s="292">
        <f t="shared" si="16"/>
        <v>0</v>
      </c>
      <c r="BT32" s="293">
        <f t="shared" si="17"/>
        <v>0</v>
      </c>
      <c r="BU32" s="294">
        <f t="shared" si="18"/>
        <v>0</v>
      </c>
      <c r="BV32" s="293">
        <f t="shared" si="19"/>
        <v>0</v>
      </c>
      <c r="BW32" s="294">
        <f t="shared" si="20"/>
        <v>0</v>
      </c>
      <c r="BX32" s="293">
        <f t="shared" si="21"/>
        <v>0</v>
      </c>
      <c r="BY32" s="294">
        <f t="shared" si="22"/>
        <v>0</v>
      </c>
      <c r="BZ32" s="293">
        <f t="shared" si="23"/>
        <v>0</v>
      </c>
      <c r="CA32" s="294">
        <f t="shared" si="24"/>
        <v>0</v>
      </c>
      <c r="CB32" s="293">
        <f t="shared" si="25"/>
        <v>0</v>
      </c>
      <c r="CC32" s="294">
        <f t="shared" si="26"/>
        <v>0</v>
      </c>
      <c r="CD32" s="293">
        <f t="shared" si="27"/>
        <v>0</v>
      </c>
      <c r="CE32" s="294">
        <f t="shared" si="28"/>
        <v>0</v>
      </c>
      <c r="CF32" s="293">
        <f t="shared" si="29"/>
        <v>0</v>
      </c>
      <c r="CG32" s="294">
        <f t="shared" si="30"/>
        <v>0</v>
      </c>
      <c r="CH32" s="295">
        <f t="shared" si="31"/>
        <v>0</v>
      </c>
      <c r="CI32" s="292">
        <f t="shared" si="32"/>
        <v>0</v>
      </c>
      <c r="CJ32" s="293">
        <f t="shared" si="33"/>
        <v>0</v>
      </c>
      <c r="CK32" s="294">
        <f t="shared" si="34"/>
        <v>0</v>
      </c>
      <c r="CL32" s="293">
        <f t="shared" si="35"/>
        <v>0</v>
      </c>
      <c r="CM32" s="294">
        <f t="shared" si="36"/>
        <v>0</v>
      </c>
      <c r="CN32" s="293">
        <f t="shared" si="37"/>
        <v>0</v>
      </c>
      <c r="CO32" s="296">
        <f t="shared" si="38"/>
        <v>0</v>
      </c>
      <c r="CP32" s="297">
        <f t="shared" si="39"/>
        <v>0</v>
      </c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479">
        <v>10</v>
      </c>
      <c r="DC32" s="478">
        <f t="shared" si="40"/>
        <v>0</v>
      </c>
      <c r="DD32" s="282">
        <f t="shared" si="41"/>
        <v>0</v>
      </c>
      <c r="DE32" s="106">
        <f t="shared" si="42"/>
        <v>0</v>
      </c>
      <c r="DF32" s="389">
        <f t="shared" si="43"/>
        <v>25.730240549828181</v>
      </c>
      <c r="DG32" s="107"/>
      <c r="DH32" s="151"/>
      <c r="DI32" s="151"/>
      <c r="DJ32" s="151">
        <v>45</v>
      </c>
      <c r="DK32" s="775" t="s">
        <v>139</v>
      </c>
      <c r="DL32" s="775"/>
      <c r="DM32" s="775"/>
      <c r="DN32" s="154">
        <v>95</v>
      </c>
      <c r="DO32" s="588" t="s">
        <v>140</v>
      </c>
      <c r="DP32" s="588"/>
      <c r="DQ32" s="588"/>
      <c r="DR32" s="588"/>
      <c r="DU32" s="130">
        <f t="shared" si="3"/>
        <v>0</v>
      </c>
      <c r="DV32" s="131">
        <f t="shared" si="3"/>
        <v>0</v>
      </c>
      <c r="DW32" s="110">
        <f t="shared" si="44"/>
        <v>0</v>
      </c>
      <c r="DX32" s="111" t="e">
        <f t="shared" si="45"/>
        <v>#DIV/0!</v>
      </c>
      <c r="DY32" s="112" t="e">
        <f t="shared" si="46"/>
        <v>#DIV/0!</v>
      </c>
    </row>
    <row r="33" spans="1:140" ht="13.2" customHeight="1" x14ac:dyDescent="0.2">
      <c r="A33" s="69"/>
      <c r="B33" s="163"/>
      <c r="C33" s="164"/>
      <c r="D33" s="21" t="str">
        <f t="shared" si="47"/>
        <v>C</v>
      </c>
      <c r="E33" s="319"/>
      <c r="F33" s="320"/>
      <c r="G33" s="320"/>
      <c r="H33" s="320"/>
      <c r="I33" s="320"/>
      <c r="J33" s="320"/>
      <c r="K33" s="320"/>
      <c r="L33" s="321"/>
      <c r="M33" s="337"/>
      <c r="N33" s="320"/>
      <c r="O33" s="320"/>
      <c r="P33" s="320"/>
      <c r="Q33" s="320"/>
      <c r="R33" s="321"/>
      <c r="S33" s="337"/>
      <c r="T33" s="320"/>
      <c r="U33" s="320"/>
      <c r="V33" s="321"/>
      <c r="W33" s="337"/>
      <c r="X33" s="321"/>
      <c r="Y33" s="337"/>
      <c r="Z33" s="320"/>
      <c r="AA33" s="320"/>
      <c r="AB33" s="320"/>
      <c r="AC33" s="320"/>
      <c r="AD33" s="321"/>
      <c r="AE33" s="337"/>
      <c r="AF33" s="320"/>
      <c r="AG33" s="320"/>
      <c r="AH33" s="321"/>
      <c r="AI33" s="337"/>
      <c r="AJ33" s="320"/>
      <c r="AK33" s="321"/>
      <c r="AL33" s="337"/>
      <c r="AM33" s="349"/>
      <c r="AN33" s="319"/>
      <c r="AO33" s="320"/>
      <c r="AP33" s="320"/>
      <c r="AQ33" s="321"/>
      <c r="AR33" s="337"/>
      <c r="AS33" s="320"/>
      <c r="AT33" s="321"/>
      <c r="AU33" s="337"/>
      <c r="AV33" s="321"/>
      <c r="AW33" s="165"/>
      <c r="AX33" s="136">
        <f t="shared" si="4"/>
        <v>0</v>
      </c>
      <c r="AY33" s="503" t="str">
        <f t="shared" si="48"/>
        <v>C</v>
      </c>
      <c r="AZ33" s="137">
        <f t="shared" si="5"/>
        <v>0</v>
      </c>
      <c r="BA33" s="506" t="str">
        <f t="shared" si="49"/>
        <v>C</v>
      </c>
      <c r="BB33" s="136">
        <f t="shared" si="6"/>
        <v>0</v>
      </c>
      <c r="BC33" s="137">
        <f t="shared" si="7"/>
        <v>0</v>
      </c>
      <c r="BD33" s="137">
        <f t="shared" si="8"/>
        <v>0</v>
      </c>
      <c r="BE33" s="138">
        <f t="shared" si="9"/>
        <v>0</v>
      </c>
      <c r="BF33" s="139">
        <f t="shared" si="1"/>
        <v>0</v>
      </c>
      <c r="BG33" s="140">
        <f t="shared" si="50"/>
        <v>25.730240549828181</v>
      </c>
      <c r="BH33" s="95"/>
      <c r="BI33" s="55">
        <f t="shared" si="2"/>
        <v>0</v>
      </c>
      <c r="BJ33" s="132">
        <f t="shared" si="2"/>
        <v>0</v>
      </c>
      <c r="BK33" s="141">
        <f t="shared" si="10"/>
        <v>0</v>
      </c>
      <c r="BL33" s="142" t="str">
        <f t="shared" si="51"/>
        <v>C</v>
      </c>
      <c r="BM33" s="143">
        <f t="shared" si="11"/>
        <v>0</v>
      </c>
      <c r="BN33" s="134" t="str">
        <f t="shared" si="52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100">
        <f t="shared" si="16"/>
        <v>0</v>
      </c>
      <c r="BT33" s="101">
        <f t="shared" si="17"/>
        <v>0</v>
      </c>
      <c r="BU33" s="102">
        <f t="shared" si="18"/>
        <v>0</v>
      </c>
      <c r="BV33" s="101">
        <f t="shared" si="19"/>
        <v>0</v>
      </c>
      <c r="BW33" s="102">
        <f t="shared" si="20"/>
        <v>0</v>
      </c>
      <c r="BX33" s="101">
        <f t="shared" si="21"/>
        <v>0</v>
      </c>
      <c r="BY33" s="102">
        <f t="shared" si="22"/>
        <v>0</v>
      </c>
      <c r="BZ33" s="101">
        <f t="shared" si="23"/>
        <v>0</v>
      </c>
      <c r="CA33" s="102">
        <f t="shared" si="24"/>
        <v>0</v>
      </c>
      <c r="CB33" s="101">
        <f t="shared" si="25"/>
        <v>0</v>
      </c>
      <c r="CC33" s="102">
        <f t="shared" si="26"/>
        <v>0</v>
      </c>
      <c r="CD33" s="101">
        <f t="shared" si="27"/>
        <v>0</v>
      </c>
      <c r="CE33" s="102">
        <f t="shared" si="28"/>
        <v>0</v>
      </c>
      <c r="CF33" s="101">
        <f t="shared" si="29"/>
        <v>0</v>
      </c>
      <c r="CG33" s="102">
        <f t="shared" si="30"/>
        <v>0</v>
      </c>
      <c r="CH33" s="257">
        <f t="shared" si="31"/>
        <v>0</v>
      </c>
      <c r="CI33" s="100">
        <f t="shared" si="32"/>
        <v>0</v>
      </c>
      <c r="CJ33" s="101">
        <f t="shared" si="33"/>
        <v>0</v>
      </c>
      <c r="CK33" s="102">
        <f t="shared" si="34"/>
        <v>0</v>
      </c>
      <c r="CL33" s="101">
        <f t="shared" si="35"/>
        <v>0</v>
      </c>
      <c r="CM33" s="102">
        <f t="shared" si="36"/>
        <v>0</v>
      </c>
      <c r="CN33" s="101">
        <f t="shared" si="37"/>
        <v>0</v>
      </c>
      <c r="CO33" s="103">
        <f t="shared" si="38"/>
        <v>0</v>
      </c>
      <c r="CP33" s="104">
        <f t="shared" si="39"/>
        <v>0</v>
      </c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479">
        <v>11</v>
      </c>
      <c r="DC33" s="478">
        <f t="shared" si="40"/>
        <v>0</v>
      </c>
      <c r="DD33" s="282">
        <f t="shared" si="41"/>
        <v>0</v>
      </c>
      <c r="DE33" s="106">
        <f t="shared" si="42"/>
        <v>0</v>
      </c>
      <c r="DF33" s="389">
        <f t="shared" si="43"/>
        <v>25.730240549828181</v>
      </c>
      <c r="DG33" s="166"/>
      <c r="DU33" s="130">
        <f t="shared" si="3"/>
        <v>0</v>
      </c>
      <c r="DV33" s="131">
        <f t="shared" si="3"/>
        <v>0</v>
      </c>
      <c r="DW33" s="110">
        <f t="shared" si="44"/>
        <v>0</v>
      </c>
      <c r="DX33" s="111" t="e">
        <f t="shared" si="45"/>
        <v>#DIV/0!</v>
      </c>
      <c r="DY33" s="112" t="e">
        <f t="shared" si="46"/>
        <v>#DIV/0!</v>
      </c>
    </row>
    <row r="34" spans="1:140" ht="13.2" customHeight="1" x14ac:dyDescent="0.2">
      <c r="A34" s="159"/>
      <c r="B34" s="160"/>
      <c r="C34" s="161"/>
      <c r="D34" s="500" t="str">
        <f t="shared" si="47"/>
        <v>C</v>
      </c>
      <c r="E34" s="316"/>
      <c r="F34" s="317"/>
      <c r="G34" s="317"/>
      <c r="H34" s="317"/>
      <c r="I34" s="317"/>
      <c r="J34" s="317"/>
      <c r="K34" s="317"/>
      <c r="L34" s="318"/>
      <c r="M34" s="336"/>
      <c r="N34" s="317"/>
      <c r="O34" s="317"/>
      <c r="P34" s="317"/>
      <c r="Q34" s="317"/>
      <c r="R34" s="318"/>
      <c r="S34" s="336"/>
      <c r="T34" s="317"/>
      <c r="U34" s="317"/>
      <c r="V34" s="318"/>
      <c r="W34" s="336"/>
      <c r="X34" s="318"/>
      <c r="Y34" s="336"/>
      <c r="Z34" s="317"/>
      <c r="AA34" s="317"/>
      <c r="AB34" s="317"/>
      <c r="AC34" s="317"/>
      <c r="AD34" s="318"/>
      <c r="AE34" s="336"/>
      <c r="AF34" s="317"/>
      <c r="AG34" s="317"/>
      <c r="AH34" s="318"/>
      <c r="AI34" s="336"/>
      <c r="AJ34" s="317"/>
      <c r="AK34" s="318"/>
      <c r="AL34" s="336"/>
      <c r="AM34" s="348"/>
      <c r="AN34" s="316"/>
      <c r="AO34" s="317"/>
      <c r="AP34" s="317"/>
      <c r="AQ34" s="318"/>
      <c r="AR34" s="336"/>
      <c r="AS34" s="317"/>
      <c r="AT34" s="318"/>
      <c r="AU34" s="336"/>
      <c r="AV34" s="318"/>
      <c r="AW34" s="162"/>
      <c r="AX34" s="119">
        <f t="shared" si="4"/>
        <v>0</v>
      </c>
      <c r="AY34" s="502" t="str">
        <f t="shared" si="48"/>
        <v>C</v>
      </c>
      <c r="AZ34" s="120">
        <f t="shared" si="5"/>
        <v>0</v>
      </c>
      <c r="BA34" s="505" t="str">
        <f t="shared" si="49"/>
        <v>C</v>
      </c>
      <c r="BB34" s="119">
        <f t="shared" si="6"/>
        <v>0</v>
      </c>
      <c r="BC34" s="120">
        <f t="shared" si="7"/>
        <v>0</v>
      </c>
      <c r="BD34" s="120">
        <f t="shared" si="8"/>
        <v>0</v>
      </c>
      <c r="BE34" s="121">
        <f>SUM(W34:X34)*2+SUM(AL34:AM34)*2+AW34*3</f>
        <v>0</v>
      </c>
      <c r="BF34" s="122">
        <f t="shared" si="1"/>
        <v>0</v>
      </c>
      <c r="BG34" s="123">
        <f t="shared" si="50"/>
        <v>25.730240549828181</v>
      </c>
      <c r="BH34" s="95"/>
      <c r="BI34" s="114">
        <f t="shared" si="2"/>
        <v>0</v>
      </c>
      <c r="BJ34" s="115">
        <f t="shared" si="2"/>
        <v>0</v>
      </c>
      <c r="BK34" s="124">
        <f t="shared" si="10"/>
        <v>0</v>
      </c>
      <c r="BL34" s="125" t="str">
        <f t="shared" si="51"/>
        <v>C</v>
      </c>
      <c r="BM34" s="126">
        <f t="shared" si="11"/>
        <v>0</v>
      </c>
      <c r="BN34" s="117" t="str">
        <f t="shared" si="52"/>
        <v>C</v>
      </c>
      <c r="BO34" s="124">
        <f t="shared" si="12"/>
        <v>0</v>
      </c>
      <c r="BP34" s="126">
        <f t="shared" si="13"/>
        <v>0</v>
      </c>
      <c r="BQ34" s="126">
        <f t="shared" si="14"/>
        <v>0</v>
      </c>
      <c r="BR34" s="127">
        <f t="shared" si="15"/>
        <v>0</v>
      </c>
      <c r="BS34" s="292">
        <f t="shared" si="16"/>
        <v>0</v>
      </c>
      <c r="BT34" s="293">
        <f t="shared" si="17"/>
        <v>0</v>
      </c>
      <c r="BU34" s="294">
        <f t="shared" si="18"/>
        <v>0</v>
      </c>
      <c r="BV34" s="293">
        <f t="shared" si="19"/>
        <v>0</v>
      </c>
      <c r="BW34" s="294">
        <f t="shared" si="20"/>
        <v>0</v>
      </c>
      <c r="BX34" s="293">
        <f t="shared" si="21"/>
        <v>0</v>
      </c>
      <c r="BY34" s="294">
        <f t="shared" si="22"/>
        <v>0</v>
      </c>
      <c r="BZ34" s="293">
        <f t="shared" si="23"/>
        <v>0</v>
      </c>
      <c r="CA34" s="294">
        <f t="shared" si="24"/>
        <v>0</v>
      </c>
      <c r="CB34" s="293">
        <f t="shared" si="25"/>
        <v>0</v>
      </c>
      <c r="CC34" s="294">
        <f t="shared" si="26"/>
        <v>0</v>
      </c>
      <c r="CD34" s="293">
        <f t="shared" si="27"/>
        <v>0</v>
      </c>
      <c r="CE34" s="294">
        <f t="shared" si="28"/>
        <v>0</v>
      </c>
      <c r="CF34" s="293">
        <f t="shared" si="29"/>
        <v>0</v>
      </c>
      <c r="CG34" s="294">
        <f t="shared" si="30"/>
        <v>0</v>
      </c>
      <c r="CH34" s="295">
        <f t="shared" si="31"/>
        <v>0</v>
      </c>
      <c r="CI34" s="292">
        <f t="shared" si="32"/>
        <v>0</v>
      </c>
      <c r="CJ34" s="293">
        <f t="shared" si="33"/>
        <v>0</v>
      </c>
      <c r="CK34" s="294">
        <f t="shared" si="34"/>
        <v>0</v>
      </c>
      <c r="CL34" s="293">
        <f t="shared" si="35"/>
        <v>0</v>
      </c>
      <c r="CM34" s="294">
        <f t="shared" si="36"/>
        <v>0</v>
      </c>
      <c r="CN34" s="293">
        <f t="shared" si="37"/>
        <v>0</v>
      </c>
      <c r="CO34" s="296">
        <f t="shared" si="38"/>
        <v>0</v>
      </c>
      <c r="CP34" s="297">
        <f t="shared" si="39"/>
        <v>0</v>
      </c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479">
        <v>12</v>
      </c>
      <c r="DC34" s="478">
        <f t="shared" si="40"/>
        <v>0</v>
      </c>
      <c r="DD34" s="282">
        <f t="shared" si="41"/>
        <v>0</v>
      </c>
      <c r="DE34" s="106">
        <f t="shared" si="42"/>
        <v>0</v>
      </c>
      <c r="DF34" s="389">
        <f t="shared" si="43"/>
        <v>25.730240549828181</v>
      </c>
      <c r="DG34" s="166"/>
      <c r="DU34" s="130">
        <f t="shared" si="3"/>
        <v>0</v>
      </c>
      <c r="DV34" s="131">
        <f t="shared" si="3"/>
        <v>0</v>
      </c>
      <c r="DW34" s="110">
        <f t="shared" si="44"/>
        <v>0</v>
      </c>
      <c r="DX34" s="111" t="e">
        <f t="shared" si="45"/>
        <v>#DIV/0!</v>
      </c>
      <c r="DY34" s="112" t="e">
        <f t="shared" si="46"/>
        <v>#DIV/0!</v>
      </c>
      <c r="EA34" s="167" t="s">
        <v>141</v>
      </c>
    </row>
    <row r="35" spans="1:140" ht="13.2" customHeight="1" x14ac:dyDescent="0.2">
      <c r="A35" s="69"/>
      <c r="B35" s="163"/>
      <c r="C35" s="164"/>
      <c r="D35" s="21" t="str">
        <f t="shared" si="47"/>
        <v>C</v>
      </c>
      <c r="E35" s="319"/>
      <c r="F35" s="320"/>
      <c r="G35" s="320"/>
      <c r="H35" s="320"/>
      <c r="I35" s="320"/>
      <c r="J35" s="320"/>
      <c r="K35" s="320"/>
      <c r="L35" s="321"/>
      <c r="M35" s="337"/>
      <c r="N35" s="320"/>
      <c r="O35" s="320"/>
      <c r="P35" s="320"/>
      <c r="Q35" s="320"/>
      <c r="R35" s="321"/>
      <c r="S35" s="337"/>
      <c r="T35" s="320"/>
      <c r="U35" s="320"/>
      <c r="V35" s="321"/>
      <c r="W35" s="337"/>
      <c r="X35" s="321"/>
      <c r="Y35" s="337"/>
      <c r="Z35" s="320"/>
      <c r="AA35" s="320"/>
      <c r="AB35" s="320"/>
      <c r="AC35" s="320"/>
      <c r="AD35" s="321"/>
      <c r="AE35" s="337"/>
      <c r="AF35" s="320"/>
      <c r="AG35" s="320"/>
      <c r="AH35" s="321"/>
      <c r="AI35" s="337"/>
      <c r="AJ35" s="320"/>
      <c r="AK35" s="321"/>
      <c r="AL35" s="337"/>
      <c r="AM35" s="349"/>
      <c r="AN35" s="319"/>
      <c r="AO35" s="320"/>
      <c r="AP35" s="320"/>
      <c r="AQ35" s="321"/>
      <c r="AR35" s="337"/>
      <c r="AS35" s="320"/>
      <c r="AT35" s="321"/>
      <c r="AU35" s="337"/>
      <c r="AV35" s="321"/>
      <c r="AW35" s="165"/>
      <c r="AX35" s="136">
        <f t="shared" si="4"/>
        <v>0</v>
      </c>
      <c r="AY35" s="503" t="str">
        <f t="shared" si="48"/>
        <v>C</v>
      </c>
      <c r="AZ35" s="137">
        <f t="shared" si="5"/>
        <v>0</v>
      </c>
      <c r="BA35" s="506" t="str">
        <f t="shared" si="49"/>
        <v>C</v>
      </c>
      <c r="BB35" s="136">
        <f t="shared" si="6"/>
        <v>0</v>
      </c>
      <c r="BC35" s="137">
        <f t="shared" si="7"/>
        <v>0</v>
      </c>
      <c r="BD35" s="137">
        <f t="shared" si="8"/>
        <v>0</v>
      </c>
      <c r="BE35" s="138">
        <f t="shared" si="9"/>
        <v>0</v>
      </c>
      <c r="BF35" s="139">
        <f>AX35+AZ35</f>
        <v>0</v>
      </c>
      <c r="BG35" s="140">
        <f t="shared" si="50"/>
        <v>25.730240549828181</v>
      </c>
      <c r="BH35" s="95"/>
      <c r="BI35" s="55">
        <f t="shared" si="2"/>
        <v>0</v>
      </c>
      <c r="BJ35" s="132">
        <f t="shared" si="2"/>
        <v>0</v>
      </c>
      <c r="BK35" s="141">
        <f t="shared" si="10"/>
        <v>0</v>
      </c>
      <c r="BL35" s="142" t="str">
        <f t="shared" si="51"/>
        <v>C</v>
      </c>
      <c r="BM35" s="143">
        <f t="shared" si="11"/>
        <v>0</v>
      </c>
      <c r="BN35" s="134" t="str">
        <f t="shared" si="52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100">
        <f t="shared" si="16"/>
        <v>0</v>
      </c>
      <c r="BT35" s="101">
        <f t="shared" si="17"/>
        <v>0</v>
      </c>
      <c r="BU35" s="102">
        <f t="shared" si="18"/>
        <v>0</v>
      </c>
      <c r="BV35" s="101">
        <f t="shared" si="19"/>
        <v>0</v>
      </c>
      <c r="BW35" s="102">
        <f t="shared" si="20"/>
        <v>0</v>
      </c>
      <c r="BX35" s="101">
        <f t="shared" si="21"/>
        <v>0</v>
      </c>
      <c r="BY35" s="102">
        <f t="shared" si="22"/>
        <v>0</v>
      </c>
      <c r="BZ35" s="101">
        <f t="shared" si="23"/>
        <v>0</v>
      </c>
      <c r="CA35" s="102">
        <f t="shared" si="24"/>
        <v>0</v>
      </c>
      <c r="CB35" s="101">
        <f t="shared" si="25"/>
        <v>0</v>
      </c>
      <c r="CC35" s="102">
        <f t="shared" si="26"/>
        <v>0</v>
      </c>
      <c r="CD35" s="101">
        <f t="shared" si="27"/>
        <v>0</v>
      </c>
      <c r="CE35" s="102">
        <f t="shared" si="28"/>
        <v>0</v>
      </c>
      <c r="CF35" s="101">
        <f t="shared" si="29"/>
        <v>0</v>
      </c>
      <c r="CG35" s="102">
        <f t="shared" si="30"/>
        <v>0</v>
      </c>
      <c r="CH35" s="257">
        <f t="shared" si="31"/>
        <v>0</v>
      </c>
      <c r="CI35" s="100">
        <f t="shared" si="32"/>
        <v>0</v>
      </c>
      <c r="CJ35" s="101">
        <f t="shared" si="33"/>
        <v>0</v>
      </c>
      <c r="CK35" s="102">
        <f t="shared" si="34"/>
        <v>0</v>
      </c>
      <c r="CL35" s="101">
        <f t="shared" si="35"/>
        <v>0</v>
      </c>
      <c r="CM35" s="102">
        <f t="shared" si="36"/>
        <v>0</v>
      </c>
      <c r="CN35" s="101">
        <f t="shared" si="37"/>
        <v>0</v>
      </c>
      <c r="CO35" s="103">
        <f t="shared" si="38"/>
        <v>0</v>
      </c>
      <c r="CP35" s="104">
        <f t="shared" si="39"/>
        <v>0</v>
      </c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479">
        <v>13</v>
      </c>
      <c r="DC35" s="478">
        <f t="shared" si="40"/>
        <v>0</v>
      </c>
      <c r="DD35" s="282">
        <f t="shared" si="41"/>
        <v>0</v>
      </c>
      <c r="DE35" s="106">
        <f t="shared" si="42"/>
        <v>0</v>
      </c>
      <c r="DF35" s="389">
        <f t="shared" si="43"/>
        <v>25.730240549828181</v>
      </c>
      <c r="DG35" s="166"/>
      <c r="DH35" s="589" t="s">
        <v>142</v>
      </c>
      <c r="DI35" s="589"/>
      <c r="DJ35" s="589"/>
      <c r="DU35" s="130">
        <f t="shared" si="3"/>
        <v>0</v>
      </c>
      <c r="DV35" s="131">
        <f t="shared" si="3"/>
        <v>0</v>
      </c>
      <c r="DW35" s="110">
        <f t="shared" si="44"/>
        <v>0</v>
      </c>
      <c r="DX35" s="111" t="e">
        <f t="shared" si="45"/>
        <v>#DIV/0!</v>
      </c>
      <c r="DY35" s="112" t="e">
        <f t="shared" si="46"/>
        <v>#DIV/0!</v>
      </c>
      <c r="EA35" s="153" t="s">
        <v>143</v>
      </c>
    </row>
    <row r="36" spans="1:140" ht="13.2" customHeight="1" x14ac:dyDescent="0.2">
      <c r="A36" s="159"/>
      <c r="B36" s="160"/>
      <c r="C36" s="161"/>
      <c r="D36" s="500" t="str">
        <f t="shared" si="47"/>
        <v>C</v>
      </c>
      <c r="E36" s="316"/>
      <c r="F36" s="317"/>
      <c r="G36" s="317"/>
      <c r="H36" s="317"/>
      <c r="I36" s="317"/>
      <c r="J36" s="317"/>
      <c r="K36" s="317"/>
      <c r="L36" s="318"/>
      <c r="M36" s="336"/>
      <c r="N36" s="317"/>
      <c r="O36" s="317"/>
      <c r="P36" s="317"/>
      <c r="Q36" s="317"/>
      <c r="R36" s="318"/>
      <c r="S36" s="336"/>
      <c r="T36" s="317"/>
      <c r="U36" s="317"/>
      <c r="V36" s="318"/>
      <c r="W36" s="336"/>
      <c r="X36" s="318"/>
      <c r="Y36" s="336"/>
      <c r="Z36" s="317"/>
      <c r="AA36" s="317"/>
      <c r="AB36" s="317"/>
      <c r="AC36" s="317"/>
      <c r="AD36" s="318"/>
      <c r="AE36" s="336"/>
      <c r="AF36" s="317"/>
      <c r="AG36" s="317"/>
      <c r="AH36" s="318"/>
      <c r="AI36" s="336"/>
      <c r="AJ36" s="317"/>
      <c r="AK36" s="318"/>
      <c r="AL36" s="336"/>
      <c r="AM36" s="348"/>
      <c r="AN36" s="316"/>
      <c r="AO36" s="317"/>
      <c r="AP36" s="317"/>
      <c r="AQ36" s="318"/>
      <c r="AR36" s="336"/>
      <c r="AS36" s="317"/>
      <c r="AT36" s="318"/>
      <c r="AU36" s="336"/>
      <c r="AV36" s="318"/>
      <c r="AW36" s="162"/>
      <c r="AX36" s="119">
        <f t="shared" si="4"/>
        <v>0</v>
      </c>
      <c r="AY36" s="502" t="str">
        <f t="shared" si="48"/>
        <v>C</v>
      </c>
      <c r="AZ36" s="120">
        <f t="shared" si="5"/>
        <v>0</v>
      </c>
      <c r="BA36" s="505" t="str">
        <f t="shared" si="49"/>
        <v>C</v>
      </c>
      <c r="BB36" s="119">
        <f t="shared" si="6"/>
        <v>0</v>
      </c>
      <c r="BC36" s="120">
        <f t="shared" si="7"/>
        <v>0</v>
      </c>
      <c r="BD36" s="120">
        <f t="shared" si="8"/>
        <v>0</v>
      </c>
      <c r="BE36" s="121">
        <f t="shared" si="9"/>
        <v>0</v>
      </c>
      <c r="BF36" s="122">
        <f t="shared" si="1"/>
        <v>0</v>
      </c>
      <c r="BG36" s="123">
        <f t="shared" si="50"/>
        <v>25.730240549828181</v>
      </c>
      <c r="BH36" s="95"/>
      <c r="BI36" s="114">
        <f t="shared" si="2"/>
        <v>0</v>
      </c>
      <c r="BJ36" s="115">
        <f t="shared" si="2"/>
        <v>0</v>
      </c>
      <c r="BK36" s="124">
        <f t="shared" si="10"/>
        <v>0</v>
      </c>
      <c r="BL36" s="125" t="str">
        <f t="shared" si="51"/>
        <v>C</v>
      </c>
      <c r="BM36" s="126">
        <f t="shared" si="11"/>
        <v>0</v>
      </c>
      <c r="BN36" s="117" t="str">
        <f t="shared" si="52"/>
        <v>C</v>
      </c>
      <c r="BO36" s="124">
        <f t="shared" si="12"/>
        <v>0</v>
      </c>
      <c r="BP36" s="126">
        <f t="shared" si="13"/>
        <v>0</v>
      </c>
      <c r="BQ36" s="126">
        <f t="shared" si="14"/>
        <v>0</v>
      </c>
      <c r="BR36" s="127">
        <f t="shared" si="15"/>
        <v>0</v>
      </c>
      <c r="BS36" s="292">
        <f t="shared" si="16"/>
        <v>0</v>
      </c>
      <c r="BT36" s="293">
        <f t="shared" si="17"/>
        <v>0</v>
      </c>
      <c r="BU36" s="294">
        <f t="shared" si="18"/>
        <v>0</v>
      </c>
      <c r="BV36" s="293">
        <f t="shared" si="19"/>
        <v>0</v>
      </c>
      <c r="BW36" s="294">
        <f t="shared" si="20"/>
        <v>0</v>
      </c>
      <c r="BX36" s="293">
        <f t="shared" si="21"/>
        <v>0</v>
      </c>
      <c r="BY36" s="294">
        <f t="shared" si="22"/>
        <v>0</v>
      </c>
      <c r="BZ36" s="293">
        <f t="shared" si="23"/>
        <v>0</v>
      </c>
      <c r="CA36" s="294">
        <f t="shared" si="24"/>
        <v>0</v>
      </c>
      <c r="CB36" s="293">
        <f t="shared" si="25"/>
        <v>0</v>
      </c>
      <c r="CC36" s="294">
        <f t="shared" si="26"/>
        <v>0</v>
      </c>
      <c r="CD36" s="293">
        <f t="shared" si="27"/>
        <v>0</v>
      </c>
      <c r="CE36" s="294">
        <f t="shared" si="28"/>
        <v>0</v>
      </c>
      <c r="CF36" s="293">
        <f t="shared" si="29"/>
        <v>0</v>
      </c>
      <c r="CG36" s="294">
        <f t="shared" si="30"/>
        <v>0</v>
      </c>
      <c r="CH36" s="295">
        <f t="shared" si="31"/>
        <v>0</v>
      </c>
      <c r="CI36" s="292">
        <f t="shared" si="32"/>
        <v>0</v>
      </c>
      <c r="CJ36" s="293">
        <f t="shared" si="33"/>
        <v>0</v>
      </c>
      <c r="CK36" s="294">
        <f t="shared" si="34"/>
        <v>0</v>
      </c>
      <c r="CL36" s="293">
        <f t="shared" si="35"/>
        <v>0</v>
      </c>
      <c r="CM36" s="294">
        <f t="shared" si="36"/>
        <v>0</v>
      </c>
      <c r="CN36" s="293">
        <f t="shared" si="37"/>
        <v>0</v>
      </c>
      <c r="CO36" s="296">
        <f t="shared" si="38"/>
        <v>0</v>
      </c>
      <c r="CP36" s="297">
        <f t="shared" si="39"/>
        <v>0</v>
      </c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479">
        <v>14</v>
      </c>
      <c r="DC36" s="478">
        <f t="shared" si="40"/>
        <v>0</v>
      </c>
      <c r="DD36" s="282">
        <f t="shared" si="41"/>
        <v>0</v>
      </c>
      <c r="DE36" s="106">
        <f t="shared" si="42"/>
        <v>0</v>
      </c>
      <c r="DF36" s="389">
        <f t="shared" si="43"/>
        <v>25.730240549828181</v>
      </c>
      <c r="DG36" s="166"/>
      <c r="DU36" s="130">
        <f t="shared" si="3"/>
        <v>0</v>
      </c>
      <c r="DV36" s="131">
        <f t="shared" si="3"/>
        <v>0</v>
      </c>
      <c r="DW36" s="110">
        <f t="shared" si="44"/>
        <v>0</v>
      </c>
      <c r="DX36" s="111" t="e">
        <f t="shared" si="45"/>
        <v>#DIV/0!</v>
      </c>
      <c r="DY36" s="112" t="e">
        <f t="shared" si="46"/>
        <v>#DIV/0!</v>
      </c>
    </row>
    <row r="37" spans="1:140" ht="13.2" customHeight="1" x14ac:dyDescent="0.2">
      <c r="A37" s="69"/>
      <c r="B37" s="163"/>
      <c r="C37" s="164"/>
      <c r="D37" s="21" t="str">
        <f t="shared" si="47"/>
        <v>C</v>
      </c>
      <c r="E37" s="319"/>
      <c r="F37" s="320"/>
      <c r="G37" s="320"/>
      <c r="H37" s="320"/>
      <c r="I37" s="320"/>
      <c r="J37" s="320"/>
      <c r="K37" s="320"/>
      <c r="L37" s="321"/>
      <c r="M37" s="337"/>
      <c r="N37" s="320"/>
      <c r="O37" s="320"/>
      <c r="P37" s="320"/>
      <c r="Q37" s="320"/>
      <c r="R37" s="321"/>
      <c r="S37" s="337"/>
      <c r="T37" s="320"/>
      <c r="U37" s="320"/>
      <c r="V37" s="321"/>
      <c r="W37" s="337"/>
      <c r="X37" s="321"/>
      <c r="Y37" s="337"/>
      <c r="Z37" s="320"/>
      <c r="AA37" s="320"/>
      <c r="AB37" s="320"/>
      <c r="AC37" s="320"/>
      <c r="AD37" s="321"/>
      <c r="AE37" s="337"/>
      <c r="AF37" s="320"/>
      <c r="AG37" s="320"/>
      <c r="AH37" s="321"/>
      <c r="AI37" s="337"/>
      <c r="AJ37" s="320"/>
      <c r="AK37" s="321"/>
      <c r="AL37" s="337"/>
      <c r="AM37" s="349"/>
      <c r="AN37" s="319"/>
      <c r="AO37" s="320"/>
      <c r="AP37" s="320"/>
      <c r="AQ37" s="321"/>
      <c r="AR37" s="337"/>
      <c r="AS37" s="320"/>
      <c r="AT37" s="321"/>
      <c r="AU37" s="337"/>
      <c r="AV37" s="321"/>
      <c r="AW37" s="165"/>
      <c r="AX37" s="136">
        <f t="shared" si="4"/>
        <v>0</v>
      </c>
      <c r="AY37" s="503" t="str">
        <f t="shared" si="48"/>
        <v>C</v>
      </c>
      <c r="AZ37" s="137">
        <f t="shared" si="5"/>
        <v>0</v>
      </c>
      <c r="BA37" s="506" t="str">
        <f t="shared" si="49"/>
        <v>C</v>
      </c>
      <c r="BB37" s="136">
        <f t="shared" si="6"/>
        <v>0</v>
      </c>
      <c r="BC37" s="137">
        <f t="shared" si="7"/>
        <v>0</v>
      </c>
      <c r="BD37" s="137">
        <f t="shared" si="8"/>
        <v>0</v>
      </c>
      <c r="BE37" s="138">
        <f t="shared" si="9"/>
        <v>0</v>
      </c>
      <c r="BF37" s="139">
        <f t="shared" si="1"/>
        <v>0</v>
      </c>
      <c r="BG37" s="140">
        <f t="shared" si="50"/>
        <v>25.730240549828181</v>
      </c>
      <c r="BH37" s="95"/>
      <c r="BI37" s="55">
        <f t="shared" si="2"/>
        <v>0</v>
      </c>
      <c r="BJ37" s="132">
        <f t="shared" si="2"/>
        <v>0</v>
      </c>
      <c r="BK37" s="141">
        <f t="shared" si="10"/>
        <v>0</v>
      </c>
      <c r="BL37" s="142" t="str">
        <f t="shared" si="51"/>
        <v>C</v>
      </c>
      <c r="BM37" s="143">
        <f t="shared" si="11"/>
        <v>0</v>
      </c>
      <c r="BN37" s="134" t="str">
        <f t="shared" si="52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100">
        <f t="shared" si="16"/>
        <v>0</v>
      </c>
      <c r="BT37" s="101">
        <f t="shared" si="17"/>
        <v>0</v>
      </c>
      <c r="BU37" s="102">
        <f t="shared" si="18"/>
        <v>0</v>
      </c>
      <c r="BV37" s="101">
        <f t="shared" si="19"/>
        <v>0</v>
      </c>
      <c r="BW37" s="102">
        <f t="shared" si="20"/>
        <v>0</v>
      </c>
      <c r="BX37" s="101">
        <f t="shared" si="21"/>
        <v>0</v>
      </c>
      <c r="BY37" s="102">
        <f t="shared" si="22"/>
        <v>0</v>
      </c>
      <c r="BZ37" s="101">
        <f t="shared" si="23"/>
        <v>0</v>
      </c>
      <c r="CA37" s="102">
        <f t="shared" si="24"/>
        <v>0</v>
      </c>
      <c r="CB37" s="101">
        <f t="shared" si="25"/>
        <v>0</v>
      </c>
      <c r="CC37" s="102">
        <f t="shared" si="26"/>
        <v>0</v>
      </c>
      <c r="CD37" s="101">
        <f t="shared" si="27"/>
        <v>0</v>
      </c>
      <c r="CE37" s="102">
        <f t="shared" si="28"/>
        <v>0</v>
      </c>
      <c r="CF37" s="101">
        <f t="shared" si="29"/>
        <v>0</v>
      </c>
      <c r="CG37" s="102">
        <f t="shared" si="30"/>
        <v>0</v>
      </c>
      <c r="CH37" s="257">
        <f t="shared" si="31"/>
        <v>0</v>
      </c>
      <c r="CI37" s="100">
        <f t="shared" si="32"/>
        <v>0</v>
      </c>
      <c r="CJ37" s="101">
        <f t="shared" si="33"/>
        <v>0</v>
      </c>
      <c r="CK37" s="102">
        <f t="shared" si="34"/>
        <v>0</v>
      </c>
      <c r="CL37" s="101">
        <f t="shared" si="35"/>
        <v>0</v>
      </c>
      <c r="CM37" s="102">
        <f t="shared" si="36"/>
        <v>0</v>
      </c>
      <c r="CN37" s="101">
        <f t="shared" si="37"/>
        <v>0</v>
      </c>
      <c r="CO37" s="103">
        <f t="shared" si="38"/>
        <v>0</v>
      </c>
      <c r="CP37" s="104">
        <f t="shared" si="39"/>
        <v>0</v>
      </c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479">
        <v>15</v>
      </c>
      <c r="DC37" s="478">
        <f t="shared" si="40"/>
        <v>0</v>
      </c>
      <c r="DD37" s="282">
        <f t="shared" si="41"/>
        <v>0</v>
      </c>
      <c r="DE37" s="106">
        <f t="shared" si="42"/>
        <v>0</v>
      </c>
      <c r="DF37" s="389">
        <f t="shared" si="43"/>
        <v>25.730240549828181</v>
      </c>
      <c r="DG37" s="166"/>
      <c r="DU37" s="130">
        <f t="shared" si="3"/>
        <v>0</v>
      </c>
      <c r="DV37" s="131">
        <f t="shared" si="3"/>
        <v>0</v>
      </c>
      <c r="DW37" s="110">
        <f t="shared" si="44"/>
        <v>0</v>
      </c>
      <c r="DX37" s="111" t="e">
        <f t="shared" si="45"/>
        <v>#DIV/0!</v>
      </c>
      <c r="DY37" s="112" t="e">
        <f t="shared" si="46"/>
        <v>#DIV/0!</v>
      </c>
    </row>
    <row r="38" spans="1:140" ht="13.2" customHeight="1" x14ac:dyDescent="0.2">
      <c r="A38" s="159"/>
      <c r="B38" s="160"/>
      <c r="C38" s="161"/>
      <c r="D38" s="500" t="str">
        <f t="shared" si="47"/>
        <v>C</v>
      </c>
      <c r="E38" s="316"/>
      <c r="F38" s="317"/>
      <c r="G38" s="317"/>
      <c r="H38" s="317"/>
      <c r="I38" s="317"/>
      <c r="J38" s="317"/>
      <c r="K38" s="317"/>
      <c r="L38" s="318"/>
      <c r="M38" s="336"/>
      <c r="N38" s="317"/>
      <c r="O38" s="317"/>
      <c r="P38" s="317"/>
      <c r="Q38" s="317"/>
      <c r="R38" s="318"/>
      <c r="S38" s="336"/>
      <c r="T38" s="317"/>
      <c r="U38" s="317"/>
      <c r="V38" s="318"/>
      <c r="W38" s="336"/>
      <c r="X38" s="318"/>
      <c r="Y38" s="336"/>
      <c r="Z38" s="317"/>
      <c r="AA38" s="317"/>
      <c r="AB38" s="317"/>
      <c r="AC38" s="317"/>
      <c r="AD38" s="318"/>
      <c r="AE38" s="336"/>
      <c r="AF38" s="317"/>
      <c r="AG38" s="317"/>
      <c r="AH38" s="318"/>
      <c r="AI38" s="336"/>
      <c r="AJ38" s="317"/>
      <c r="AK38" s="318"/>
      <c r="AL38" s="336"/>
      <c r="AM38" s="348"/>
      <c r="AN38" s="316"/>
      <c r="AO38" s="317"/>
      <c r="AP38" s="317"/>
      <c r="AQ38" s="318"/>
      <c r="AR38" s="336"/>
      <c r="AS38" s="317"/>
      <c r="AT38" s="318"/>
      <c r="AU38" s="336"/>
      <c r="AV38" s="318"/>
      <c r="AW38" s="162"/>
      <c r="AX38" s="119">
        <f t="shared" si="4"/>
        <v>0</v>
      </c>
      <c r="AY38" s="502" t="str">
        <f t="shared" si="48"/>
        <v>C</v>
      </c>
      <c r="AZ38" s="120">
        <f t="shared" si="5"/>
        <v>0</v>
      </c>
      <c r="BA38" s="505" t="str">
        <f t="shared" si="49"/>
        <v>C</v>
      </c>
      <c r="BB38" s="119">
        <f t="shared" si="6"/>
        <v>0</v>
      </c>
      <c r="BC38" s="120">
        <f t="shared" si="7"/>
        <v>0</v>
      </c>
      <c r="BD38" s="120">
        <f t="shared" si="8"/>
        <v>0</v>
      </c>
      <c r="BE38" s="121">
        <f t="shared" si="9"/>
        <v>0</v>
      </c>
      <c r="BF38" s="122">
        <f t="shared" si="1"/>
        <v>0</v>
      </c>
      <c r="BG38" s="123">
        <f t="shared" si="50"/>
        <v>25.730240549828181</v>
      </c>
      <c r="BH38" s="95"/>
      <c r="BI38" s="114">
        <f t="shared" si="2"/>
        <v>0</v>
      </c>
      <c r="BJ38" s="115">
        <f t="shared" si="2"/>
        <v>0</v>
      </c>
      <c r="BK38" s="124">
        <f t="shared" si="10"/>
        <v>0</v>
      </c>
      <c r="BL38" s="125" t="str">
        <f t="shared" si="51"/>
        <v>C</v>
      </c>
      <c r="BM38" s="126">
        <f t="shared" si="11"/>
        <v>0</v>
      </c>
      <c r="BN38" s="117" t="str">
        <f t="shared" si="52"/>
        <v>C</v>
      </c>
      <c r="BO38" s="124">
        <f t="shared" si="12"/>
        <v>0</v>
      </c>
      <c r="BP38" s="126">
        <f t="shared" si="13"/>
        <v>0</v>
      </c>
      <c r="BQ38" s="126">
        <f t="shared" si="14"/>
        <v>0</v>
      </c>
      <c r="BR38" s="127">
        <f t="shared" si="15"/>
        <v>0</v>
      </c>
      <c r="BS38" s="292">
        <f t="shared" si="16"/>
        <v>0</v>
      </c>
      <c r="BT38" s="293">
        <f t="shared" si="17"/>
        <v>0</v>
      </c>
      <c r="BU38" s="294">
        <f t="shared" si="18"/>
        <v>0</v>
      </c>
      <c r="BV38" s="293">
        <f t="shared" si="19"/>
        <v>0</v>
      </c>
      <c r="BW38" s="294">
        <f t="shared" si="20"/>
        <v>0</v>
      </c>
      <c r="BX38" s="293">
        <f t="shared" si="21"/>
        <v>0</v>
      </c>
      <c r="BY38" s="294">
        <f t="shared" si="22"/>
        <v>0</v>
      </c>
      <c r="BZ38" s="293">
        <f t="shared" si="23"/>
        <v>0</v>
      </c>
      <c r="CA38" s="294">
        <f t="shared" si="24"/>
        <v>0</v>
      </c>
      <c r="CB38" s="293">
        <f t="shared" si="25"/>
        <v>0</v>
      </c>
      <c r="CC38" s="294">
        <f t="shared" si="26"/>
        <v>0</v>
      </c>
      <c r="CD38" s="293">
        <f t="shared" si="27"/>
        <v>0</v>
      </c>
      <c r="CE38" s="294">
        <f t="shared" si="28"/>
        <v>0</v>
      </c>
      <c r="CF38" s="293">
        <f t="shared" si="29"/>
        <v>0</v>
      </c>
      <c r="CG38" s="294">
        <f t="shared" si="30"/>
        <v>0</v>
      </c>
      <c r="CH38" s="295">
        <f t="shared" si="31"/>
        <v>0</v>
      </c>
      <c r="CI38" s="292">
        <f t="shared" si="32"/>
        <v>0</v>
      </c>
      <c r="CJ38" s="293">
        <f t="shared" si="33"/>
        <v>0</v>
      </c>
      <c r="CK38" s="294">
        <f t="shared" si="34"/>
        <v>0</v>
      </c>
      <c r="CL38" s="293">
        <f t="shared" si="35"/>
        <v>0</v>
      </c>
      <c r="CM38" s="294">
        <f t="shared" si="36"/>
        <v>0</v>
      </c>
      <c r="CN38" s="293">
        <f t="shared" si="37"/>
        <v>0</v>
      </c>
      <c r="CO38" s="296">
        <f t="shared" si="38"/>
        <v>0</v>
      </c>
      <c r="CP38" s="297">
        <f t="shared" si="39"/>
        <v>0</v>
      </c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479">
        <v>16</v>
      </c>
      <c r="DC38" s="478">
        <f t="shared" si="40"/>
        <v>0</v>
      </c>
      <c r="DD38" s="282">
        <f t="shared" si="41"/>
        <v>0</v>
      </c>
      <c r="DE38" s="106">
        <f t="shared" si="42"/>
        <v>0</v>
      </c>
      <c r="DF38" s="389">
        <f t="shared" si="43"/>
        <v>25.730240549828181</v>
      </c>
      <c r="DG38" s="166"/>
      <c r="DU38" s="130">
        <f t="shared" si="3"/>
        <v>0</v>
      </c>
      <c r="DV38" s="131">
        <f t="shared" si="3"/>
        <v>0</v>
      </c>
      <c r="DW38" s="110">
        <f t="shared" si="44"/>
        <v>0</v>
      </c>
      <c r="DX38" s="111" t="e">
        <f t="shared" si="45"/>
        <v>#DIV/0!</v>
      </c>
      <c r="DY38" s="112" t="e">
        <f t="shared" si="46"/>
        <v>#DIV/0!</v>
      </c>
    </row>
    <row r="39" spans="1:140" ht="13.2" customHeight="1" x14ac:dyDescent="0.2">
      <c r="A39" s="69"/>
      <c r="B39" s="163"/>
      <c r="C39" s="164"/>
      <c r="D39" s="21" t="str">
        <f t="shared" si="47"/>
        <v>C</v>
      </c>
      <c r="E39" s="319"/>
      <c r="F39" s="320"/>
      <c r="G39" s="320"/>
      <c r="H39" s="320"/>
      <c r="I39" s="320"/>
      <c r="J39" s="320"/>
      <c r="K39" s="320"/>
      <c r="L39" s="321"/>
      <c r="M39" s="337"/>
      <c r="N39" s="320"/>
      <c r="O39" s="320"/>
      <c r="P39" s="320"/>
      <c r="Q39" s="320"/>
      <c r="R39" s="321"/>
      <c r="S39" s="337"/>
      <c r="T39" s="320"/>
      <c r="U39" s="320"/>
      <c r="V39" s="321"/>
      <c r="W39" s="337"/>
      <c r="X39" s="321"/>
      <c r="Y39" s="337"/>
      <c r="Z39" s="320"/>
      <c r="AA39" s="320"/>
      <c r="AB39" s="320"/>
      <c r="AC39" s="320"/>
      <c r="AD39" s="321"/>
      <c r="AE39" s="337"/>
      <c r="AF39" s="320"/>
      <c r="AG39" s="320"/>
      <c r="AH39" s="321"/>
      <c r="AI39" s="337"/>
      <c r="AJ39" s="320"/>
      <c r="AK39" s="321"/>
      <c r="AL39" s="337"/>
      <c r="AM39" s="349"/>
      <c r="AN39" s="319"/>
      <c r="AO39" s="320"/>
      <c r="AP39" s="320"/>
      <c r="AQ39" s="321"/>
      <c r="AR39" s="337"/>
      <c r="AS39" s="320"/>
      <c r="AT39" s="321"/>
      <c r="AU39" s="337"/>
      <c r="AV39" s="321"/>
      <c r="AW39" s="165"/>
      <c r="AX39" s="136">
        <f t="shared" si="4"/>
        <v>0</v>
      </c>
      <c r="AY39" s="503" t="str">
        <f t="shared" si="48"/>
        <v>C</v>
      </c>
      <c r="AZ39" s="137">
        <f t="shared" si="5"/>
        <v>0</v>
      </c>
      <c r="BA39" s="506" t="str">
        <f t="shared" si="49"/>
        <v>C</v>
      </c>
      <c r="BB39" s="136">
        <f t="shared" si="6"/>
        <v>0</v>
      </c>
      <c r="BC39" s="137">
        <f t="shared" si="7"/>
        <v>0</v>
      </c>
      <c r="BD39" s="137">
        <f t="shared" si="8"/>
        <v>0</v>
      </c>
      <c r="BE39" s="138">
        <f t="shared" si="9"/>
        <v>0</v>
      </c>
      <c r="BF39" s="139">
        <f t="shared" si="1"/>
        <v>0</v>
      </c>
      <c r="BG39" s="140">
        <f t="shared" si="50"/>
        <v>25.730240549828181</v>
      </c>
      <c r="BH39" s="95"/>
      <c r="BI39" s="55">
        <f t="shared" si="2"/>
        <v>0</v>
      </c>
      <c r="BJ39" s="132">
        <f t="shared" si="2"/>
        <v>0</v>
      </c>
      <c r="BK39" s="141">
        <f t="shared" si="10"/>
        <v>0</v>
      </c>
      <c r="BL39" s="142" t="str">
        <f t="shared" si="51"/>
        <v>C</v>
      </c>
      <c r="BM39" s="143">
        <f t="shared" si="11"/>
        <v>0</v>
      </c>
      <c r="BN39" s="134" t="str">
        <f t="shared" si="52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100">
        <f t="shared" si="16"/>
        <v>0</v>
      </c>
      <c r="BT39" s="101">
        <f t="shared" si="17"/>
        <v>0</v>
      </c>
      <c r="BU39" s="102">
        <f t="shared" si="18"/>
        <v>0</v>
      </c>
      <c r="BV39" s="101">
        <f t="shared" si="19"/>
        <v>0</v>
      </c>
      <c r="BW39" s="102">
        <f t="shared" si="20"/>
        <v>0</v>
      </c>
      <c r="BX39" s="101">
        <f t="shared" si="21"/>
        <v>0</v>
      </c>
      <c r="BY39" s="102">
        <f t="shared" si="22"/>
        <v>0</v>
      </c>
      <c r="BZ39" s="101">
        <f t="shared" si="23"/>
        <v>0</v>
      </c>
      <c r="CA39" s="102">
        <f t="shared" si="24"/>
        <v>0</v>
      </c>
      <c r="CB39" s="101">
        <f t="shared" si="25"/>
        <v>0</v>
      </c>
      <c r="CC39" s="102">
        <f t="shared" si="26"/>
        <v>0</v>
      </c>
      <c r="CD39" s="101">
        <f t="shared" si="27"/>
        <v>0</v>
      </c>
      <c r="CE39" s="102">
        <f t="shared" si="28"/>
        <v>0</v>
      </c>
      <c r="CF39" s="101">
        <f t="shared" si="29"/>
        <v>0</v>
      </c>
      <c r="CG39" s="102">
        <f t="shared" si="30"/>
        <v>0</v>
      </c>
      <c r="CH39" s="257">
        <f t="shared" si="31"/>
        <v>0</v>
      </c>
      <c r="CI39" s="100">
        <f t="shared" si="32"/>
        <v>0</v>
      </c>
      <c r="CJ39" s="101">
        <f t="shared" si="33"/>
        <v>0</v>
      </c>
      <c r="CK39" s="102">
        <f t="shared" si="34"/>
        <v>0</v>
      </c>
      <c r="CL39" s="101">
        <f t="shared" si="35"/>
        <v>0</v>
      </c>
      <c r="CM39" s="102">
        <f t="shared" si="36"/>
        <v>0</v>
      </c>
      <c r="CN39" s="101">
        <f t="shared" si="37"/>
        <v>0</v>
      </c>
      <c r="CO39" s="103">
        <f t="shared" si="38"/>
        <v>0</v>
      </c>
      <c r="CP39" s="104">
        <f t="shared" si="39"/>
        <v>0</v>
      </c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479">
        <v>17</v>
      </c>
      <c r="DC39" s="478">
        <f t="shared" si="40"/>
        <v>0</v>
      </c>
      <c r="DD39" s="282">
        <f t="shared" si="41"/>
        <v>0</v>
      </c>
      <c r="DE39" s="106">
        <f t="shared" si="42"/>
        <v>0</v>
      </c>
      <c r="DF39" s="389">
        <f t="shared" si="43"/>
        <v>25.730240549828181</v>
      </c>
      <c r="DG39" s="166"/>
      <c r="DU39" s="130">
        <f t="shared" si="3"/>
        <v>0</v>
      </c>
      <c r="DV39" s="131">
        <f t="shared" si="3"/>
        <v>0</v>
      </c>
      <c r="DW39" s="110">
        <f t="shared" si="44"/>
        <v>0</v>
      </c>
      <c r="DX39" s="111" t="e">
        <f t="shared" si="45"/>
        <v>#DIV/0!</v>
      </c>
      <c r="DY39" s="112" t="e">
        <f t="shared" si="46"/>
        <v>#DIV/0!</v>
      </c>
    </row>
    <row r="40" spans="1:140" ht="13.2" customHeight="1" x14ac:dyDescent="0.2">
      <c r="A40" s="159"/>
      <c r="B40" s="160"/>
      <c r="C40" s="161"/>
      <c r="D40" s="500" t="str">
        <f t="shared" si="47"/>
        <v>C</v>
      </c>
      <c r="E40" s="316"/>
      <c r="F40" s="317"/>
      <c r="G40" s="317"/>
      <c r="H40" s="317"/>
      <c r="I40" s="317"/>
      <c r="J40" s="317"/>
      <c r="K40" s="317"/>
      <c r="L40" s="318"/>
      <c r="M40" s="336"/>
      <c r="N40" s="317"/>
      <c r="O40" s="317"/>
      <c r="P40" s="317"/>
      <c r="Q40" s="317"/>
      <c r="R40" s="318"/>
      <c r="S40" s="336"/>
      <c r="T40" s="317"/>
      <c r="U40" s="317"/>
      <c r="V40" s="318"/>
      <c r="W40" s="336"/>
      <c r="X40" s="318"/>
      <c r="Y40" s="336"/>
      <c r="Z40" s="317"/>
      <c r="AA40" s="317"/>
      <c r="AB40" s="317"/>
      <c r="AC40" s="317"/>
      <c r="AD40" s="318"/>
      <c r="AE40" s="336"/>
      <c r="AF40" s="317"/>
      <c r="AG40" s="317"/>
      <c r="AH40" s="318"/>
      <c r="AI40" s="336"/>
      <c r="AJ40" s="317"/>
      <c r="AK40" s="318"/>
      <c r="AL40" s="336"/>
      <c r="AM40" s="348"/>
      <c r="AN40" s="316"/>
      <c r="AO40" s="317"/>
      <c r="AP40" s="317"/>
      <c r="AQ40" s="318"/>
      <c r="AR40" s="336"/>
      <c r="AS40" s="317"/>
      <c r="AT40" s="318"/>
      <c r="AU40" s="336"/>
      <c r="AV40" s="318"/>
      <c r="AW40" s="162"/>
      <c r="AX40" s="119">
        <f t="shared" si="4"/>
        <v>0</v>
      </c>
      <c r="AY40" s="502" t="str">
        <f t="shared" si="48"/>
        <v>C</v>
      </c>
      <c r="AZ40" s="120">
        <f t="shared" si="5"/>
        <v>0</v>
      </c>
      <c r="BA40" s="505" t="str">
        <f t="shared" si="49"/>
        <v>C</v>
      </c>
      <c r="BB40" s="119">
        <f t="shared" si="6"/>
        <v>0</v>
      </c>
      <c r="BC40" s="120">
        <f t="shared" si="7"/>
        <v>0</v>
      </c>
      <c r="BD40" s="120">
        <f t="shared" si="8"/>
        <v>0</v>
      </c>
      <c r="BE40" s="121">
        <f t="shared" si="9"/>
        <v>0</v>
      </c>
      <c r="BF40" s="122">
        <f t="shared" si="1"/>
        <v>0</v>
      </c>
      <c r="BG40" s="123">
        <f t="shared" si="50"/>
        <v>25.730240549828181</v>
      </c>
      <c r="BH40" s="95"/>
      <c r="BI40" s="114">
        <f t="shared" si="2"/>
        <v>0</v>
      </c>
      <c r="BJ40" s="115">
        <f t="shared" si="2"/>
        <v>0</v>
      </c>
      <c r="BK40" s="124">
        <f t="shared" si="10"/>
        <v>0</v>
      </c>
      <c r="BL40" s="125" t="str">
        <f t="shared" si="51"/>
        <v>C</v>
      </c>
      <c r="BM40" s="126">
        <f t="shared" si="11"/>
        <v>0</v>
      </c>
      <c r="BN40" s="117" t="str">
        <f t="shared" si="52"/>
        <v>C</v>
      </c>
      <c r="BO40" s="124">
        <f t="shared" si="12"/>
        <v>0</v>
      </c>
      <c r="BP40" s="126">
        <f t="shared" si="13"/>
        <v>0</v>
      </c>
      <c r="BQ40" s="126">
        <f t="shared" si="14"/>
        <v>0</v>
      </c>
      <c r="BR40" s="127">
        <f t="shared" si="15"/>
        <v>0</v>
      </c>
      <c r="BS40" s="292">
        <f t="shared" si="16"/>
        <v>0</v>
      </c>
      <c r="BT40" s="293">
        <f t="shared" si="17"/>
        <v>0</v>
      </c>
      <c r="BU40" s="294">
        <f t="shared" si="18"/>
        <v>0</v>
      </c>
      <c r="BV40" s="293">
        <f t="shared" si="19"/>
        <v>0</v>
      </c>
      <c r="BW40" s="294">
        <f t="shared" si="20"/>
        <v>0</v>
      </c>
      <c r="BX40" s="293">
        <f t="shared" si="21"/>
        <v>0</v>
      </c>
      <c r="BY40" s="294">
        <f t="shared" si="22"/>
        <v>0</v>
      </c>
      <c r="BZ40" s="293">
        <f t="shared" si="23"/>
        <v>0</v>
      </c>
      <c r="CA40" s="294">
        <f t="shared" si="24"/>
        <v>0</v>
      </c>
      <c r="CB40" s="293">
        <f t="shared" si="25"/>
        <v>0</v>
      </c>
      <c r="CC40" s="294">
        <f t="shared" si="26"/>
        <v>0</v>
      </c>
      <c r="CD40" s="293">
        <f t="shared" si="27"/>
        <v>0</v>
      </c>
      <c r="CE40" s="294">
        <f t="shared" si="28"/>
        <v>0</v>
      </c>
      <c r="CF40" s="293">
        <f t="shared" si="29"/>
        <v>0</v>
      </c>
      <c r="CG40" s="294">
        <f t="shared" si="30"/>
        <v>0</v>
      </c>
      <c r="CH40" s="295">
        <f t="shared" si="31"/>
        <v>0</v>
      </c>
      <c r="CI40" s="292">
        <f t="shared" si="32"/>
        <v>0</v>
      </c>
      <c r="CJ40" s="293">
        <f t="shared" si="33"/>
        <v>0</v>
      </c>
      <c r="CK40" s="294">
        <f t="shared" si="34"/>
        <v>0</v>
      </c>
      <c r="CL40" s="293">
        <f t="shared" si="35"/>
        <v>0</v>
      </c>
      <c r="CM40" s="294">
        <f t="shared" si="36"/>
        <v>0</v>
      </c>
      <c r="CN40" s="293">
        <f t="shared" si="37"/>
        <v>0</v>
      </c>
      <c r="CO40" s="296">
        <f t="shared" si="38"/>
        <v>0</v>
      </c>
      <c r="CP40" s="297">
        <f t="shared" si="39"/>
        <v>0</v>
      </c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479">
        <v>18</v>
      </c>
      <c r="DC40" s="478">
        <f t="shared" si="40"/>
        <v>0</v>
      </c>
      <c r="DD40" s="282">
        <f t="shared" si="41"/>
        <v>0</v>
      </c>
      <c r="DE40" s="106">
        <f t="shared" si="42"/>
        <v>0</v>
      </c>
      <c r="DF40" s="389">
        <f t="shared" si="43"/>
        <v>25.730240549828181</v>
      </c>
      <c r="DG40" s="166"/>
      <c r="DU40" s="130">
        <f t="shared" si="3"/>
        <v>0</v>
      </c>
      <c r="DV40" s="131">
        <f t="shared" si="3"/>
        <v>0</v>
      </c>
      <c r="DW40" s="110">
        <f t="shared" si="44"/>
        <v>0</v>
      </c>
      <c r="DX40" s="111" t="e">
        <f t="shared" si="45"/>
        <v>#DIV/0!</v>
      </c>
      <c r="DY40" s="112" t="e">
        <f t="shared" si="46"/>
        <v>#DIV/0!</v>
      </c>
      <c r="EA40" s="590" t="s">
        <v>144</v>
      </c>
      <c r="EB40" s="590"/>
      <c r="EC40" s="590"/>
      <c r="ED40" s="590"/>
      <c r="EE40" s="590"/>
      <c r="EF40" s="590"/>
      <c r="EG40" s="590"/>
      <c r="EH40" s="590"/>
      <c r="EI40" s="168"/>
      <c r="EJ40" s="168"/>
    </row>
    <row r="41" spans="1:140" ht="13.2" customHeight="1" x14ac:dyDescent="0.2">
      <c r="A41" s="69"/>
      <c r="B41" s="163"/>
      <c r="C41" s="164"/>
      <c r="D41" s="21" t="str">
        <f t="shared" si="47"/>
        <v>C</v>
      </c>
      <c r="E41" s="319"/>
      <c r="F41" s="320"/>
      <c r="G41" s="320"/>
      <c r="H41" s="320"/>
      <c r="I41" s="320"/>
      <c r="J41" s="320"/>
      <c r="K41" s="320"/>
      <c r="L41" s="321"/>
      <c r="M41" s="337"/>
      <c r="N41" s="320"/>
      <c r="O41" s="320"/>
      <c r="P41" s="320"/>
      <c r="Q41" s="320"/>
      <c r="R41" s="321"/>
      <c r="S41" s="337"/>
      <c r="T41" s="320"/>
      <c r="U41" s="320"/>
      <c r="V41" s="321"/>
      <c r="W41" s="337"/>
      <c r="X41" s="321"/>
      <c r="Y41" s="337"/>
      <c r="Z41" s="320"/>
      <c r="AA41" s="320"/>
      <c r="AB41" s="320"/>
      <c r="AC41" s="320"/>
      <c r="AD41" s="321"/>
      <c r="AE41" s="337"/>
      <c r="AF41" s="320"/>
      <c r="AG41" s="320"/>
      <c r="AH41" s="321"/>
      <c r="AI41" s="337"/>
      <c r="AJ41" s="320"/>
      <c r="AK41" s="321"/>
      <c r="AL41" s="337"/>
      <c r="AM41" s="349"/>
      <c r="AN41" s="319"/>
      <c r="AO41" s="320"/>
      <c r="AP41" s="320"/>
      <c r="AQ41" s="321"/>
      <c r="AR41" s="337"/>
      <c r="AS41" s="320"/>
      <c r="AT41" s="321"/>
      <c r="AU41" s="337"/>
      <c r="AV41" s="321"/>
      <c r="AW41" s="165"/>
      <c r="AX41" s="136">
        <f t="shared" si="4"/>
        <v>0</v>
      </c>
      <c r="AY41" s="503" t="str">
        <f t="shared" si="48"/>
        <v>C</v>
      </c>
      <c r="AZ41" s="137">
        <f t="shared" si="5"/>
        <v>0</v>
      </c>
      <c r="BA41" s="506" t="str">
        <f t="shared" si="49"/>
        <v>C</v>
      </c>
      <c r="BB41" s="136">
        <f t="shared" si="6"/>
        <v>0</v>
      </c>
      <c r="BC41" s="137">
        <f t="shared" si="7"/>
        <v>0</v>
      </c>
      <c r="BD41" s="137">
        <f t="shared" si="8"/>
        <v>0</v>
      </c>
      <c r="BE41" s="138">
        <f t="shared" si="9"/>
        <v>0</v>
      </c>
      <c r="BF41" s="139">
        <f t="shared" si="1"/>
        <v>0</v>
      </c>
      <c r="BG41" s="140">
        <f t="shared" si="50"/>
        <v>25.730240549828181</v>
      </c>
      <c r="BH41" s="95"/>
      <c r="BI41" s="55">
        <f t="shared" si="2"/>
        <v>0</v>
      </c>
      <c r="BJ41" s="132">
        <f t="shared" si="2"/>
        <v>0</v>
      </c>
      <c r="BK41" s="141">
        <f t="shared" si="10"/>
        <v>0</v>
      </c>
      <c r="BL41" s="142" t="str">
        <f t="shared" si="51"/>
        <v>C</v>
      </c>
      <c r="BM41" s="143">
        <f t="shared" si="11"/>
        <v>0</v>
      </c>
      <c r="BN41" s="134" t="str">
        <f t="shared" si="52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100">
        <f t="shared" si="16"/>
        <v>0</v>
      </c>
      <c r="BT41" s="101">
        <f t="shared" si="17"/>
        <v>0</v>
      </c>
      <c r="BU41" s="102">
        <f t="shared" si="18"/>
        <v>0</v>
      </c>
      <c r="BV41" s="101">
        <f t="shared" si="19"/>
        <v>0</v>
      </c>
      <c r="BW41" s="102">
        <f t="shared" si="20"/>
        <v>0</v>
      </c>
      <c r="BX41" s="101">
        <f t="shared" si="21"/>
        <v>0</v>
      </c>
      <c r="BY41" s="102">
        <f t="shared" si="22"/>
        <v>0</v>
      </c>
      <c r="BZ41" s="101">
        <f t="shared" si="23"/>
        <v>0</v>
      </c>
      <c r="CA41" s="102">
        <f t="shared" si="24"/>
        <v>0</v>
      </c>
      <c r="CB41" s="101">
        <f t="shared" si="25"/>
        <v>0</v>
      </c>
      <c r="CC41" s="102">
        <f t="shared" si="26"/>
        <v>0</v>
      </c>
      <c r="CD41" s="101">
        <f t="shared" si="27"/>
        <v>0</v>
      </c>
      <c r="CE41" s="102">
        <f t="shared" si="28"/>
        <v>0</v>
      </c>
      <c r="CF41" s="101">
        <f t="shared" si="29"/>
        <v>0</v>
      </c>
      <c r="CG41" s="102">
        <f t="shared" si="30"/>
        <v>0</v>
      </c>
      <c r="CH41" s="257">
        <f t="shared" si="31"/>
        <v>0</v>
      </c>
      <c r="CI41" s="100">
        <f t="shared" si="32"/>
        <v>0</v>
      </c>
      <c r="CJ41" s="101">
        <f t="shared" si="33"/>
        <v>0</v>
      </c>
      <c r="CK41" s="102">
        <f t="shared" si="34"/>
        <v>0</v>
      </c>
      <c r="CL41" s="101">
        <f t="shared" si="35"/>
        <v>0</v>
      </c>
      <c r="CM41" s="102">
        <f t="shared" si="36"/>
        <v>0</v>
      </c>
      <c r="CN41" s="101">
        <f t="shared" si="37"/>
        <v>0</v>
      </c>
      <c r="CO41" s="103">
        <f t="shared" si="38"/>
        <v>0</v>
      </c>
      <c r="CP41" s="104">
        <f t="shared" si="39"/>
        <v>0</v>
      </c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479">
        <v>19</v>
      </c>
      <c r="DC41" s="478">
        <f t="shared" si="40"/>
        <v>0</v>
      </c>
      <c r="DD41" s="282">
        <f t="shared" si="41"/>
        <v>0</v>
      </c>
      <c r="DE41" s="106">
        <f t="shared" si="42"/>
        <v>0</v>
      </c>
      <c r="DF41" s="389">
        <f t="shared" si="43"/>
        <v>25.730240549828181</v>
      </c>
      <c r="DG41" s="166"/>
      <c r="DU41" s="130">
        <f t="shared" si="3"/>
        <v>0</v>
      </c>
      <c r="DV41" s="131">
        <f t="shared" si="3"/>
        <v>0</v>
      </c>
      <c r="DW41" s="110">
        <f t="shared" si="44"/>
        <v>0</v>
      </c>
      <c r="DX41" s="111" t="e">
        <f t="shared" si="45"/>
        <v>#DIV/0!</v>
      </c>
      <c r="DY41" s="112" t="e">
        <f t="shared" si="46"/>
        <v>#DIV/0!</v>
      </c>
      <c r="EA41" s="590"/>
      <c r="EB41" s="590"/>
      <c r="EC41" s="590"/>
      <c r="ED41" s="590"/>
      <c r="EE41" s="590"/>
      <c r="EF41" s="590"/>
      <c r="EG41" s="590"/>
      <c r="EH41" s="590"/>
      <c r="EI41" s="168"/>
      <c r="EJ41" s="168"/>
    </row>
    <row r="42" spans="1:140" ht="13.2" customHeight="1" x14ac:dyDescent="0.2">
      <c r="A42" s="159"/>
      <c r="B42" s="160"/>
      <c r="C42" s="161"/>
      <c r="D42" s="500" t="str">
        <f t="shared" si="47"/>
        <v>C</v>
      </c>
      <c r="E42" s="316"/>
      <c r="F42" s="317"/>
      <c r="G42" s="317"/>
      <c r="H42" s="317"/>
      <c r="I42" s="317"/>
      <c r="J42" s="317"/>
      <c r="K42" s="317"/>
      <c r="L42" s="318"/>
      <c r="M42" s="336"/>
      <c r="N42" s="317"/>
      <c r="O42" s="317"/>
      <c r="P42" s="317"/>
      <c r="Q42" s="317"/>
      <c r="R42" s="318"/>
      <c r="S42" s="336"/>
      <c r="T42" s="317"/>
      <c r="U42" s="317"/>
      <c r="V42" s="318"/>
      <c r="W42" s="336"/>
      <c r="X42" s="318"/>
      <c r="Y42" s="336"/>
      <c r="Z42" s="317"/>
      <c r="AA42" s="317"/>
      <c r="AB42" s="317"/>
      <c r="AC42" s="317"/>
      <c r="AD42" s="318"/>
      <c r="AE42" s="336"/>
      <c r="AF42" s="317"/>
      <c r="AG42" s="317"/>
      <c r="AH42" s="318"/>
      <c r="AI42" s="336"/>
      <c r="AJ42" s="317"/>
      <c r="AK42" s="318"/>
      <c r="AL42" s="336"/>
      <c r="AM42" s="348"/>
      <c r="AN42" s="316"/>
      <c r="AO42" s="317"/>
      <c r="AP42" s="317"/>
      <c r="AQ42" s="318"/>
      <c r="AR42" s="336"/>
      <c r="AS42" s="317"/>
      <c r="AT42" s="318"/>
      <c r="AU42" s="336"/>
      <c r="AV42" s="318"/>
      <c r="AW42" s="162"/>
      <c r="AX42" s="119">
        <f t="shared" si="4"/>
        <v>0</v>
      </c>
      <c r="AY42" s="502" t="str">
        <f t="shared" si="48"/>
        <v>C</v>
      </c>
      <c r="AZ42" s="120">
        <f t="shared" si="5"/>
        <v>0</v>
      </c>
      <c r="BA42" s="505" t="str">
        <f t="shared" si="49"/>
        <v>C</v>
      </c>
      <c r="BB42" s="119">
        <f t="shared" si="6"/>
        <v>0</v>
      </c>
      <c r="BC42" s="120">
        <f t="shared" si="7"/>
        <v>0</v>
      </c>
      <c r="BD42" s="120">
        <f t="shared" si="8"/>
        <v>0</v>
      </c>
      <c r="BE42" s="121">
        <f t="shared" si="9"/>
        <v>0</v>
      </c>
      <c r="BF42" s="122">
        <f t="shared" si="1"/>
        <v>0</v>
      </c>
      <c r="BG42" s="123">
        <f t="shared" si="50"/>
        <v>25.730240549828181</v>
      </c>
      <c r="BH42" s="95"/>
      <c r="BI42" s="114">
        <f t="shared" si="2"/>
        <v>0</v>
      </c>
      <c r="BJ42" s="115">
        <f t="shared" si="2"/>
        <v>0</v>
      </c>
      <c r="BK42" s="124">
        <f t="shared" si="10"/>
        <v>0</v>
      </c>
      <c r="BL42" s="125" t="str">
        <f t="shared" si="51"/>
        <v>C</v>
      </c>
      <c r="BM42" s="126">
        <f t="shared" si="11"/>
        <v>0</v>
      </c>
      <c r="BN42" s="117" t="str">
        <f t="shared" si="52"/>
        <v>C</v>
      </c>
      <c r="BO42" s="124">
        <f t="shared" si="12"/>
        <v>0</v>
      </c>
      <c r="BP42" s="126">
        <f t="shared" si="13"/>
        <v>0</v>
      </c>
      <c r="BQ42" s="126">
        <f t="shared" si="14"/>
        <v>0</v>
      </c>
      <c r="BR42" s="127">
        <f t="shared" si="15"/>
        <v>0</v>
      </c>
      <c r="BS42" s="292">
        <f t="shared" si="16"/>
        <v>0</v>
      </c>
      <c r="BT42" s="293">
        <f t="shared" si="17"/>
        <v>0</v>
      </c>
      <c r="BU42" s="294">
        <f t="shared" si="18"/>
        <v>0</v>
      </c>
      <c r="BV42" s="293">
        <f t="shared" si="19"/>
        <v>0</v>
      </c>
      <c r="BW42" s="294">
        <f t="shared" si="20"/>
        <v>0</v>
      </c>
      <c r="BX42" s="293">
        <f t="shared" si="21"/>
        <v>0</v>
      </c>
      <c r="BY42" s="294">
        <f t="shared" si="22"/>
        <v>0</v>
      </c>
      <c r="BZ42" s="293">
        <f t="shared" si="23"/>
        <v>0</v>
      </c>
      <c r="CA42" s="294">
        <f t="shared" si="24"/>
        <v>0</v>
      </c>
      <c r="CB42" s="293">
        <f t="shared" si="25"/>
        <v>0</v>
      </c>
      <c r="CC42" s="294">
        <f t="shared" si="26"/>
        <v>0</v>
      </c>
      <c r="CD42" s="293">
        <f t="shared" si="27"/>
        <v>0</v>
      </c>
      <c r="CE42" s="294">
        <f t="shared" si="28"/>
        <v>0</v>
      </c>
      <c r="CF42" s="293">
        <f t="shared" si="29"/>
        <v>0</v>
      </c>
      <c r="CG42" s="294">
        <f t="shared" si="30"/>
        <v>0</v>
      </c>
      <c r="CH42" s="295">
        <f t="shared" si="31"/>
        <v>0</v>
      </c>
      <c r="CI42" s="292">
        <f t="shared" si="32"/>
        <v>0</v>
      </c>
      <c r="CJ42" s="293">
        <f t="shared" si="33"/>
        <v>0</v>
      </c>
      <c r="CK42" s="294">
        <f t="shared" si="34"/>
        <v>0</v>
      </c>
      <c r="CL42" s="293">
        <f t="shared" si="35"/>
        <v>0</v>
      </c>
      <c r="CM42" s="294">
        <f t="shared" si="36"/>
        <v>0</v>
      </c>
      <c r="CN42" s="293">
        <f t="shared" si="37"/>
        <v>0</v>
      </c>
      <c r="CO42" s="296">
        <f t="shared" si="38"/>
        <v>0</v>
      </c>
      <c r="CP42" s="297">
        <f t="shared" si="39"/>
        <v>0</v>
      </c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479">
        <v>20</v>
      </c>
      <c r="DC42" s="478">
        <f t="shared" si="40"/>
        <v>0</v>
      </c>
      <c r="DD42" s="282">
        <f t="shared" si="41"/>
        <v>0</v>
      </c>
      <c r="DE42" s="106">
        <f t="shared" si="42"/>
        <v>0</v>
      </c>
      <c r="DF42" s="389">
        <f t="shared" si="43"/>
        <v>25.730240549828181</v>
      </c>
      <c r="DG42" s="166"/>
      <c r="DU42" s="130">
        <f t="shared" si="3"/>
        <v>0</v>
      </c>
      <c r="DV42" s="131">
        <f t="shared" si="3"/>
        <v>0</v>
      </c>
      <c r="DW42" s="110">
        <f t="shared" si="44"/>
        <v>0</v>
      </c>
      <c r="DX42" s="111" t="e">
        <f t="shared" si="45"/>
        <v>#DIV/0!</v>
      </c>
      <c r="DY42" s="112" t="e">
        <f t="shared" si="46"/>
        <v>#DIV/0!</v>
      </c>
      <c r="EA42" s="590"/>
      <c r="EB42" s="590"/>
      <c r="EC42" s="590"/>
      <c r="ED42" s="590"/>
      <c r="EE42" s="590"/>
      <c r="EF42" s="590"/>
      <c r="EG42" s="590"/>
      <c r="EH42" s="590"/>
      <c r="EI42" s="168"/>
      <c r="EJ42" s="168"/>
    </row>
    <row r="43" spans="1:140" ht="13.2" customHeight="1" x14ac:dyDescent="0.2">
      <c r="A43" s="69"/>
      <c r="B43" s="163"/>
      <c r="C43" s="164"/>
      <c r="D43" s="21" t="str">
        <f t="shared" si="47"/>
        <v>C</v>
      </c>
      <c r="E43" s="319"/>
      <c r="F43" s="320"/>
      <c r="G43" s="320"/>
      <c r="H43" s="320"/>
      <c r="I43" s="320"/>
      <c r="J43" s="320"/>
      <c r="K43" s="320"/>
      <c r="L43" s="321"/>
      <c r="M43" s="337"/>
      <c r="N43" s="320"/>
      <c r="O43" s="320"/>
      <c r="P43" s="320"/>
      <c r="Q43" s="320"/>
      <c r="R43" s="321"/>
      <c r="S43" s="337"/>
      <c r="T43" s="320"/>
      <c r="U43" s="320"/>
      <c r="V43" s="321"/>
      <c r="W43" s="337"/>
      <c r="X43" s="321"/>
      <c r="Y43" s="337"/>
      <c r="Z43" s="320"/>
      <c r="AA43" s="320"/>
      <c r="AB43" s="320"/>
      <c r="AC43" s="320"/>
      <c r="AD43" s="321"/>
      <c r="AE43" s="337"/>
      <c r="AF43" s="320"/>
      <c r="AG43" s="320"/>
      <c r="AH43" s="321"/>
      <c r="AI43" s="337"/>
      <c r="AJ43" s="320"/>
      <c r="AK43" s="321"/>
      <c r="AL43" s="337"/>
      <c r="AM43" s="349"/>
      <c r="AN43" s="319"/>
      <c r="AO43" s="320"/>
      <c r="AP43" s="320"/>
      <c r="AQ43" s="321"/>
      <c r="AR43" s="337"/>
      <c r="AS43" s="320"/>
      <c r="AT43" s="321"/>
      <c r="AU43" s="337"/>
      <c r="AV43" s="321"/>
      <c r="AW43" s="165"/>
      <c r="AX43" s="136">
        <f t="shared" si="4"/>
        <v>0</v>
      </c>
      <c r="AY43" s="503" t="str">
        <f t="shared" si="48"/>
        <v>C</v>
      </c>
      <c r="AZ43" s="137">
        <f t="shared" si="5"/>
        <v>0</v>
      </c>
      <c r="BA43" s="506" t="str">
        <f t="shared" si="49"/>
        <v>C</v>
      </c>
      <c r="BB43" s="136">
        <f t="shared" si="6"/>
        <v>0</v>
      </c>
      <c r="BC43" s="137">
        <f t="shared" si="7"/>
        <v>0</v>
      </c>
      <c r="BD43" s="137">
        <f t="shared" si="8"/>
        <v>0</v>
      </c>
      <c r="BE43" s="138">
        <f t="shared" si="9"/>
        <v>0</v>
      </c>
      <c r="BF43" s="139">
        <f t="shared" si="1"/>
        <v>0</v>
      </c>
      <c r="BG43" s="140">
        <f t="shared" si="50"/>
        <v>25.730240549828181</v>
      </c>
      <c r="BH43" s="95"/>
      <c r="BI43" s="55">
        <f t="shared" si="2"/>
        <v>0</v>
      </c>
      <c r="BJ43" s="132">
        <f t="shared" si="2"/>
        <v>0</v>
      </c>
      <c r="BK43" s="141">
        <f t="shared" si="10"/>
        <v>0</v>
      </c>
      <c r="BL43" s="142" t="str">
        <f t="shared" si="51"/>
        <v>C</v>
      </c>
      <c r="BM43" s="143">
        <f t="shared" si="11"/>
        <v>0</v>
      </c>
      <c r="BN43" s="134" t="str">
        <f t="shared" si="52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100">
        <f t="shared" si="16"/>
        <v>0</v>
      </c>
      <c r="BT43" s="101">
        <f t="shared" si="17"/>
        <v>0</v>
      </c>
      <c r="BU43" s="102">
        <f t="shared" si="18"/>
        <v>0</v>
      </c>
      <c r="BV43" s="101">
        <f t="shared" si="19"/>
        <v>0</v>
      </c>
      <c r="BW43" s="102">
        <f t="shared" si="20"/>
        <v>0</v>
      </c>
      <c r="BX43" s="101">
        <f t="shared" si="21"/>
        <v>0</v>
      </c>
      <c r="BY43" s="102">
        <f t="shared" si="22"/>
        <v>0</v>
      </c>
      <c r="BZ43" s="101">
        <f t="shared" si="23"/>
        <v>0</v>
      </c>
      <c r="CA43" s="102">
        <f t="shared" si="24"/>
        <v>0</v>
      </c>
      <c r="CB43" s="101">
        <f t="shared" si="25"/>
        <v>0</v>
      </c>
      <c r="CC43" s="102">
        <f t="shared" si="26"/>
        <v>0</v>
      </c>
      <c r="CD43" s="101">
        <f t="shared" si="27"/>
        <v>0</v>
      </c>
      <c r="CE43" s="102">
        <f t="shared" si="28"/>
        <v>0</v>
      </c>
      <c r="CF43" s="101">
        <f t="shared" si="29"/>
        <v>0</v>
      </c>
      <c r="CG43" s="102">
        <f t="shared" si="30"/>
        <v>0</v>
      </c>
      <c r="CH43" s="257">
        <f t="shared" si="31"/>
        <v>0</v>
      </c>
      <c r="CI43" s="100">
        <f t="shared" si="32"/>
        <v>0</v>
      </c>
      <c r="CJ43" s="101">
        <f t="shared" si="33"/>
        <v>0</v>
      </c>
      <c r="CK43" s="102">
        <f t="shared" si="34"/>
        <v>0</v>
      </c>
      <c r="CL43" s="101">
        <f t="shared" si="35"/>
        <v>0</v>
      </c>
      <c r="CM43" s="102">
        <f t="shared" si="36"/>
        <v>0</v>
      </c>
      <c r="CN43" s="101">
        <f t="shared" si="37"/>
        <v>0</v>
      </c>
      <c r="CO43" s="103">
        <f t="shared" si="38"/>
        <v>0</v>
      </c>
      <c r="CP43" s="104">
        <f t="shared" si="39"/>
        <v>0</v>
      </c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479">
        <v>21</v>
      </c>
      <c r="DC43" s="478">
        <f t="shared" si="40"/>
        <v>0</v>
      </c>
      <c r="DD43" s="282">
        <f t="shared" si="41"/>
        <v>0</v>
      </c>
      <c r="DE43" s="106">
        <f t="shared" si="42"/>
        <v>0</v>
      </c>
      <c r="DF43" s="389">
        <f t="shared" si="43"/>
        <v>25.730240549828181</v>
      </c>
      <c r="DG43" s="166"/>
      <c r="DU43" s="130">
        <f t="shared" si="3"/>
        <v>0</v>
      </c>
      <c r="DV43" s="131">
        <f t="shared" si="3"/>
        <v>0</v>
      </c>
      <c r="DW43" s="110">
        <f t="shared" si="44"/>
        <v>0</v>
      </c>
      <c r="DX43" s="111" t="e">
        <f t="shared" si="45"/>
        <v>#DIV/0!</v>
      </c>
      <c r="DY43" s="112" t="e">
        <f t="shared" si="46"/>
        <v>#DIV/0!</v>
      </c>
    </row>
    <row r="44" spans="1:140" ht="13.2" customHeight="1" x14ac:dyDescent="0.2">
      <c r="A44" s="159"/>
      <c r="B44" s="160"/>
      <c r="C44" s="161"/>
      <c r="D44" s="500" t="str">
        <f t="shared" si="47"/>
        <v>C</v>
      </c>
      <c r="E44" s="316"/>
      <c r="F44" s="317"/>
      <c r="G44" s="317"/>
      <c r="H44" s="317"/>
      <c r="I44" s="317"/>
      <c r="J44" s="317"/>
      <c r="K44" s="317"/>
      <c r="L44" s="318"/>
      <c r="M44" s="336"/>
      <c r="N44" s="317"/>
      <c r="O44" s="317"/>
      <c r="P44" s="317"/>
      <c r="Q44" s="317"/>
      <c r="R44" s="318"/>
      <c r="S44" s="336"/>
      <c r="T44" s="317"/>
      <c r="U44" s="317"/>
      <c r="V44" s="318"/>
      <c r="W44" s="336"/>
      <c r="X44" s="318"/>
      <c r="Y44" s="336"/>
      <c r="Z44" s="317"/>
      <c r="AA44" s="317"/>
      <c r="AB44" s="317"/>
      <c r="AC44" s="317"/>
      <c r="AD44" s="318"/>
      <c r="AE44" s="336"/>
      <c r="AF44" s="317"/>
      <c r="AG44" s="317"/>
      <c r="AH44" s="318"/>
      <c r="AI44" s="336"/>
      <c r="AJ44" s="317"/>
      <c r="AK44" s="318"/>
      <c r="AL44" s="336"/>
      <c r="AM44" s="348"/>
      <c r="AN44" s="316"/>
      <c r="AO44" s="317"/>
      <c r="AP44" s="317"/>
      <c r="AQ44" s="318"/>
      <c r="AR44" s="336"/>
      <c r="AS44" s="317"/>
      <c r="AT44" s="318"/>
      <c r="AU44" s="336"/>
      <c r="AV44" s="318"/>
      <c r="AW44" s="162"/>
      <c r="AX44" s="119">
        <f t="shared" si="4"/>
        <v>0</v>
      </c>
      <c r="AY44" s="502" t="str">
        <f t="shared" si="48"/>
        <v>C</v>
      </c>
      <c r="AZ44" s="120">
        <f t="shared" si="5"/>
        <v>0</v>
      </c>
      <c r="BA44" s="505" t="str">
        <f t="shared" si="49"/>
        <v>C</v>
      </c>
      <c r="BB44" s="119">
        <f t="shared" si="6"/>
        <v>0</v>
      </c>
      <c r="BC44" s="120">
        <f t="shared" si="7"/>
        <v>0</v>
      </c>
      <c r="BD44" s="120">
        <f t="shared" si="8"/>
        <v>0</v>
      </c>
      <c r="BE44" s="121">
        <f t="shared" si="9"/>
        <v>0</v>
      </c>
      <c r="BF44" s="122">
        <f t="shared" si="1"/>
        <v>0</v>
      </c>
      <c r="BG44" s="123">
        <f t="shared" si="50"/>
        <v>25.730240549828181</v>
      </c>
      <c r="BH44" s="95"/>
      <c r="BI44" s="114">
        <f t="shared" si="2"/>
        <v>0</v>
      </c>
      <c r="BJ44" s="115">
        <f t="shared" si="2"/>
        <v>0</v>
      </c>
      <c r="BK44" s="124">
        <f t="shared" si="10"/>
        <v>0</v>
      </c>
      <c r="BL44" s="125" t="str">
        <f t="shared" si="51"/>
        <v>C</v>
      </c>
      <c r="BM44" s="126">
        <f t="shared" si="11"/>
        <v>0</v>
      </c>
      <c r="BN44" s="117" t="str">
        <f t="shared" si="52"/>
        <v>C</v>
      </c>
      <c r="BO44" s="124">
        <f t="shared" si="12"/>
        <v>0</v>
      </c>
      <c r="BP44" s="126">
        <f t="shared" si="13"/>
        <v>0</v>
      </c>
      <c r="BQ44" s="126">
        <f t="shared" si="14"/>
        <v>0</v>
      </c>
      <c r="BR44" s="127">
        <f t="shared" si="15"/>
        <v>0</v>
      </c>
      <c r="BS44" s="292">
        <f t="shared" si="16"/>
        <v>0</v>
      </c>
      <c r="BT44" s="293">
        <f t="shared" si="17"/>
        <v>0</v>
      </c>
      <c r="BU44" s="294">
        <f t="shared" si="18"/>
        <v>0</v>
      </c>
      <c r="BV44" s="293">
        <f t="shared" si="19"/>
        <v>0</v>
      </c>
      <c r="BW44" s="294">
        <f t="shared" si="20"/>
        <v>0</v>
      </c>
      <c r="BX44" s="293">
        <f t="shared" si="21"/>
        <v>0</v>
      </c>
      <c r="BY44" s="294">
        <f t="shared" si="22"/>
        <v>0</v>
      </c>
      <c r="BZ44" s="293">
        <f t="shared" si="23"/>
        <v>0</v>
      </c>
      <c r="CA44" s="294">
        <f t="shared" si="24"/>
        <v>0</v>
      </c>
      <c r="CB44" s="293">
        <f t="shared" si="25"/>
        <v>0</v>
      </c>
      <c r="CC44" s="294">
        <f t="shared" si="26"/>
        <v>0</v>
      </c>
      <c r="CD44" s="293">
        <f t="shared" si="27"/>
        <v>0</v>
      </c>
      <c r="CE44" s="294">
        <f t="shared" si="28"/>
        <v>0</v>
      </c>
      <c r="CF44" s="293">
        <f t="shared" si="29"/>
        <v>0</v>
      </c>
      <c r="CG44" s="294">
        <f t="shared" si="30"/>
        <v>0</v>
      </c>
      <c r="CH44" s="295">
        <f t="shared" si="31"/>
        <v>0</v>
      </c>
      <c r="CI44" s="292">
        <f t="shared" si="32"/>
        <v>0</v>
      </c>
      <c r="CJ44" s="293">
        <f t="shared" si="33"/>
        <v>0</v>
      </c>
      <c r="CK44" s="294">
        <f t="shared" si="34"/>
        <v>0</v>
      </c>
      <c r="CL44" s="293">
        <f t="shared" si="35"/>
        <v>0</v>
      </c>
      <c r="CM44" s="294">
        <f t="shared" si="36"/>
        <v>0</v>
      </c>
      <c r="CN44" s="293">
        <f t="shared" si="37"/>
        <v>0</v>
      </c>
      <c r="CO44" s="296">
        <f t="shared" si="38"/>
        <v>0</v>
      </c>
      <c r="CP44" s="297">
        <f t="shared" si="39"/>
        <v>0</v>
      </c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479">
        <v>22</v>
      </c>
      <c r="DC44" s="478">
        <f t="shared" si="40"/>
        <v>0</v>
      </c>
      <c r="DD44" s="282">
        <f t="shared" si="41"/>
        <v>0</v>
      </c>
      <c r="DE44" s="106">
        <f t="shared" si="42"/>
        <v>0</v>
      </c>
      <c r="DF44" s="389">
        <f t="shared" si="43"/>
        <v>25.730240549828181</v>
      </c>
      <c r="DG44" s="166"/>
      <c r="DU44" s="130">
        <f t="shared" si="3"/>
        <v>0</v>
      </c>
      <c r="DV44" s="131">
        <f t="shared" si="3"/>
        <v>0</v>
      </c>
      <c r="DW44" s="110">
        <f t="shared" si="44"/>
        <v>0</v>
      </c>
      <c r="DX44" s="111" t="e">
        <f t="shared" si="45"/>
        <v>#DIV/0!</v>
      </c>
      <c r="DY44" s="112" t="e">
        <f t="shared" si="46"/>
        <v>#DIV/0!</v>
      </c>
    </row>
    <row r="45" spans="1:140" ht="13.2" customHeight="1" x14ac:dyDescent="0.2">
      <c r="A45" s="69"/>
      <c r="B45" s="163"/>
      <c r="C45" s="164"/>
      <c r="D45" s="21" t="str">
        <f t="shared" si="47"/>
        <v>C</v>
      </c>
      <c r="E45" s="319"/>
      <c r="F45" s="320"/>
      <c r="G45" s="320"/>
      <c r="H45" s="320"/>
      <c r="I45" s="320"/>
      <c r="J45" s="320"/>
      <c r="K45" s="320"/>
      <c r="L45" s="321"/>
      <c r="M45" s="337"/>
      <c r="N45" s="320"/>
      <c r="O45" s="320"/>
      <c r="P45" s="320"/>
      <c r="Q45" s="320"/>
      <c r="R45" s="321"/>
      <c r="S45" s="337"/>
      <c r="T45" s="320"/>
      <c r="U45" s="320"/>
      <c r="V45" s="321"/>
      <c r="W45" s="337"/>
      <c r="X45" s="321"/>
      <c r="Y45" s="337"/>
      <c r="Z45" s="320"/>
      <c r="AA45" s="320"/>
      <c r="AB45" s="320"/>
      <c r="AC45" s="320"/>
      <c r="AD45" s="321"/>
      <c r="AE45" s="337"/>
      <c r="AF45" s="320"/>
      <c r="AG45" s="320"/>
      <c r="AH45" s="321"/>
      <c r="AI45" s="337"/>
      <c r="AJ45" s="320"/>
      <c r="AK45" s="321"/>
      <c r="AL45" s="337"/>
      <c r="AM45" s="349"/>
      <c r="AN45" s="319"/>
      <c r="AO45" s="320"/>
      <c r="AP45" s="320"/>
      <c r="AQ45" s="321"/>
      <c r="AR45" s="337"/>
      <c r="AS45" s="320"/>
      <c r="AT45" s="321"/>
      <c r="AU45" s="337"/>
      <c r="AV45" s="321"/>
      <c r="AW45" s="165"/>
      <c r="AX45" s="136">
        <f t="shared" si="4"/>
        <v>0</v>
      </c>
      <c r="AY45" s="503" t="str">
        <f t="shared" si="48"/>
        <v>C</v>
      </c>
      <c r="AZ45" s="137">
        <f t="shared" si="5"/>
        <v>0</v>
      </c>
      <c r="BA45" s="506" t="str">
        <f t="shared" si="49"/>
        <v>C</v>
      </c>
      <c r="BB45" s="136">
        <f t="shared" si="6"/>
        <v>0</v>
      </c>
      <c r="BC45" s="137">
        <f t="shared" si="7"/>
        <v>0</v>
      </c>
      <c r="BD45" s="137">
        <f t="shared" si="8"/>
        <v>0</v>
      </c>
      <c r="BE45" s="138">
        <f t="shared" si="9"/>
        <v>0</v>
      </c>
      <c r="BF45" s="139">
        <f t="shared" si="1"/>
        <v>0</v>
      </c>
      <c r="BG45" s="140">
        <f t="shared" si="50"/>
        <v>25.730240549828181</v>
      </c>
      <c r="BH45" s="95"/>
      <c r="BI45" s="55">
        <f t="shared" si="2"/>
        <v>0</v>
      </c>
      <c r="BJ45" s="132">
        <f t="shared" si="2"/>
        <v>0</v>
      </c>
      <c r="BK45" s="141">
        <f t="shared" si="10"/>
        <v>0</v>
      </c>
      <c r="BL45" s="142" t="str">
        <f t="shared" si="51"/>
        <v>C</v>
      </c>
      <c r="BM45" s="143">
        <f t="shared" si="11"/>
        <v>0</v>
      </c>
      <c r="BN45" s="134" t="str">
        <f t="shared" si="52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100">
        <f t="shared" si="16"/>
        <v>0</v>
      </c>
      <c r="BT45" s="101">
        <f t="shared" si="17"/>
        <v>0</v>
      </c>
      <c r="BU45" s="102">
        <f t="shared" si="18"/>
        <v>0</v>
      </c>
      <c r="BV45" s="101">
        <f t="shared" si="19"/>
        <v>0</v>
      </c>
      <c r="BW45" s="102">
        <f t="shared" si="20"/>
        <v>0</v>
      </c>
      <c r="BX45" s="101">
        <f t="shared" si="21"/>
        <v>0</v>
      </c>
      <c r="BY45" s="102">
        <f t="shared" si="22"/>
        <v>0</v>
      </c>
      <c r="BZ45" s="101">
        <f t="shared" si="23"/>
        <v>0</v>
      </c>
      <c r="CA45" s="102">
        <f t="shared" si="24"/>
        <v>0</v>
      </c>
      <c r="CB45" s="101">
        <f t="shared" si="25"/>
        <v>0</v>
      </c>
      <c r="CC45" s="102">
        <f t="shared" si="26"/>
        <v>0</v>
      </c>
      <c r="CD45" s="101">
        <f t="shared" si="27"/>
        <v>0</v>
      </c>
      <c r="CE45" s="102">
        <f t="shared" si="28"/>
        <v>0</v>
      </c>
      <c r="CF45" s="101">
        <f t="shared" si="29"/>
        <v>0</v>
      </c>
      <c r="CG45" s="102">
        <f t="shared" si="30"/>
        <v>0</v>
      </c>
      <c r="CH45" s="257">
        <f t="shared" si="31"/>
        <v>0</v>
      </c>
      <c r="CI45" s="100">
        <f t="shared" si="32"/>
        <v>0</v>
      </c>
      <c r="CJ45" s="101">
        <f t="shared" si="33"/>
        <v>0</v>
      </c>
      <c r="CK45" s="102">
        <f t="shared" si="34"/>
        <v>0</v>
      </c>
      <c r="CL45" s="101">
        <f t="shared" si="35"/>
        <v>0</v>
      </c>
      <c r="CM45" s="102">
        <f t="shared" si="36"/>
        <v>0</v>
      </c>
      <c r="CN45" s="101">
        <f t="shared" si="37"/>
        <v>0</v>
      </c>
      <c r="CO45" s="103">
        <f t="shared" si="38"/>
        <v>0</v>
      </c>
      <c r="CP45" s="104">
        <f t="shared" si="39"/>
        <v>0</v>
      </c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479">
        <v>23</v>
      </c>
      <c r="DC45" s="478">
        <f t="shared" si="40"/>
        <v>0</v>
      </c>
      <c r="DD45" s="282">
        <f t="shared" si="41"/>
        <v>0</v>
      </c>
      <c r="DE45" s="106">
        <f t="shared" si="42"/>
        <v>0</v>
      </c>
      <c r="DF45" s="389">
        <f t="shared" si="43"/>
        <v>25.730240549828181</v>
      </c>
      <c r="DG45" s="166"/>
      <c r="DU45" s="130">
        <f t="shared" si="3"/>
        <v>0</v>
      </c>
      <c r="DV45" s="131">
        <f t="shared" si="3"/>
        <v>0</v>
      </c>
      <c r="DW45" s="110">
        <f t="shared" si="44"/>
        <v>0</v>
      </c>
      <c r="DX45" s="111" t="e">
        <f t="shared" si="45"/>
        <v>#DIV/0!</v>
      </c>
      <c r="DY45" s="112" t="e">
        <f t="shared" si="46"/>
        <v>#DIV/0!</v>
      </c>
    </row>
    <row r="46" spans="1:140" ht="13.2" customHeight="1" x14ac:dyDescent="0.2">
      <c r="A46" s="159"/>
      <c r="B46" s="160"/>
      <c r="C46" s="161"/>
      <c r="D46" s="500" t="str">
        <f t="shared" si="47"/>
        <v>C</v>
      </c>
      <c r="E46" s="316"/>
      <c r="F46" s="317"/>
      <c r="G46" s="317"/>
      <c r="H46" s="317"/>
      <c r="I46" s="317"/>
      <c r="J46" s="317"/>
      <c r="K46" s="317"/>
      <c r="L46" s="318"/>
      <c r="M46" s="336"/>
      <c r="N46" s="317"/>
      <c r="O46" s="317"/>
      <c r="P46" s="317"/>
      <c r="Q46" s="317"/>
      <c r="R46" s="318"/>
      <c r="S46" s="336"/>
      <c r="T46" s="317"/>
      <c r="U46" s="317"/>
      <c r="V46" s="318"/>
      <c r="W46" s="336"/>
      <c r="X46" s="318"/>
      <c r="Y46" s="336"/>
      <c r="Z46" s="317"/>
      <c r="AA46" s="317"/>
      <c r="AB46" s="317"/>
      <c r="AC46" s="317"/>
      <c r="AD46" s="318"/>
      <c r="AE46" s="336"/>
      <c r="AF46" s="317"/>
      <c r="AG46" s="317"/>
      <c r="AH46" s="318"/>
      <c r="AI46" s="336"/>
      <c r="AJ46" s="317"/>
      <c r="AK46" s="318"/>
      <c r="AL46" s="336"/>
      <c r="AM46" s="348"/>
      <c r="AN46" s="316"/>
      <c r="AO46" s="317"/>
      <c r="AP46" s="317"/>
      <c r="AQ46" s="318"/>
      <c r="AR46" s="336"/>
      <c r="AS46" s="317"/>
      <c r="AT46" s="318"/>
      <c r="AU46" s="336"/>
      <c r="AV46" s="318"/>
      <c r="AW46" s="162"/>
      <c r="AX46" s="119">
        <f t="shared" si="4"/>
        <v>0</v>
      </c>
      <c r="AY46" s="502" t="str">
        <f t="shared" si="48"/>
        <v>C</v>
      </c>
      <c r="AZ46" s="120">
        <f t="shared" si="5"/>
        <v>0</v>
      </c>
      <c r="BA46" s="505" t="str">
        <f t="shared" si="49"/>
        <v>C</v>
      </c>
      <c r="BB46" s="119">
        <f t="shared" si="6"/>
        <v>0</v>
      </c>
      <c r="BC46" s="120">
        <f t="shared" si="7"/>
        <v>0</v>
      </c>
      <c r="BD46" s="120">
        <f t="shared" si="8"/>
        <v>0</v>
      </c>
      <c r="BE46" s="121">
        <f t="shared" si="9"/>
        <v>0</v>
      </c>
      <c r="BF46" s="122">
        <f t="shared" si="1"/>
        <v>0</v>
      </c>
      <c r="BG46" s="123">
        <f t="shared" si="50"/>
        <v>25.730240549828181</v>
      </c>
      <c r="BH46" s="95"/>
      <c r="BI46" s="114">
        <f t="shared" si="2"/>
        <v>0</v>
      </c>
      <c r="BJ46" s="115">
        <f t="shared" si="2"/>
        <v>0</v>
      </c>
      <c r="BK46" s="124">
        <f t="shared" si="10"/>
        <v>0</v>
      </c>
      <c r="BL46" s="125" t="str">
        <f t="shared" si="51"/>
        <v>C</v>
      </c>
      <c r="BM46" s="126">
        <f t="shared" si="11"/>
        <v>0</v>
      </c>
      <c r="BN46" s="117" t="str">
        <f t="shared" si="52"/>
        <v>C</v>
      </c>
      <c r="BO46" s="124">
        <f t="shared" si="12"/>
        <v>0</v>
      </c>
      <c r="BP46" s="126">
        <f t="shared" si="13"/>
        <v>0</v>
      </c>
      <c r="BQ46" s="126">
        <f t="shared" si="14"/>
        <v>0</v>
      </c>
      <c r="BR46" s="127">
        <f t="shared" si="15"/>
        <v>0</v>
      </c>
      <c r="BS46" s="292">
        <f t="shared" si="16"/>
        <v>0</v>
      </c>
      <c r="BT46" s="293">
        <f t="shared" si="17"/>
        <v>0</v>
      </c>
      <c r="BU46" s="294">
        <f t="shared" si="18"/>
        <v>0</v>
      </c>
      <c r="BV46" s="293">
        <f t="shared" si="19"/>
        <v>0</v>
      </c>
      <c r="BW46" s="294">
        <f t="shared" si="20"/>
        <v>0</v>
      </c>
      <c r="BX46" s="293">
        <f t="shared" si="21"/>
        <v>0</v>
      </c>
      <c r="BY46" s="294">
        <f t="shared" si="22"/>
        <v>0</v>
      </c>
      <c r="BZ46" s="293">
        <f t="shared" si="23"/>
        <v>0</v>
      </c>
      <c r="CA46" s="294">
        <f t="shared" si="24"/>
        <v>0</v>
      </c>
      <c r="CB46" s="293">
        <f t="shared" si="25"/>
        <v>0</v>
      </c>
      <c r="CC46" s="294">
        <f t="shared" si="26"/>
        <v>0</v>
      </c>
      <c r="CD46" s="293">
        <f t="shared" si="27"/>
        <v>0</v>
      </c>
      <c r="CE46" s="294">
        <f t="shared" si="28"/>
        <v>0</v>
      </c>
      <c r="CF46" s="293">
        <f t="shared" si="29"/>
        <v>0</v>
      </c>
      <c r="CG46" s="294">
        <f t="shared" si="30"/>
        <v>0</v>
      </c>
      <c r="CH46" s="295">
        <f t="shared" si="31"/>
        <v>0</v>
      </c>
      <c r="CI46" s="292">
        <f t="shared" si="32"/>
        <v>0</v>
      </c>
      <c r="CJ46" s="293">
        <f t="shared" si="33"/>
        <v>0</v>
      </c>
      <c r="CK46" s="294">
        <f t="shared" si="34"/>
        <v>0</v>
      </c>
      <c r="CL46" s="293">
        <f t="shared" si="35"/>
        <v>0</v>
      </c>
      <c r="CM46" s="294">
        <f t="shared" si="36"/>
        <v>0</v>
      </c>
      <c r="CN46" s="293">
        <f t="shared" si="37"/>
        <v>0</v>
      </c>
      <c r="CO46" s="296">
        <f t="shared" si="38"/>
        <v>0</v>
      </c>
      <c r="CP46" s="297">
        <f t="shared" si="39"/>
        <v>0</v>
      </c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479">
        <v>24</v>
      </c>
      <c r="DC46" s="478">
        <f t="shared" si="40"/>
        <v>0</v>
      </c>
      <c r="DD46" s="282">
        <f t="shared" si="41"/>
        <v>0</v>
      </c>
      <c r="DE46" s="106">
        <f t="shared" si="42"/>
        <v>0</v>
      </c>
      <c r="DF46" s="389">
        <f t="shared" si="43"/>
        <v>25.730240549828181</v>
      </c>
      <c r="DG46" s="166"/>
      <c r="DU46" s="130">
        <f t="shared" si="3"/>
        <v>0</v>
      </c>
      <c r="DV46" s="131">
        <f t="shared" si="3"/>
        <v>0</v>
      </c>
      <c r="DW46" s="110">
        <f t="shared" si="44"/>
        <v>0</v>
      </c>
      <c r="DX46" s="111" t="e">
        <f t="shared" si="45"/>
        <v>#DIV/0!</v>
      </c>
      <c r="DY46" s="112" t="e">
        <f t="shared" si="46"/>
        <v>#DIV/0!</v>
      </c>
    </row>
    <row r="47" spans="1:140" ht="13.2" customHeight="1" x14ac:dyDescent="0.2">
      <c r="A47" s="69"/>
      <c r="B47" s="163"/>
      <c r="C47" s="164"/>
      <c r="D47" s="21" t="str">
        <f t="shared" si="47"/>
        <v>C</v>
      </c>
      <c r="E47" s="319"/>
      <c r="F47" s="320"/>
      <c r="G47" s="320"/>
      <c r="H47" s="320"/>
      <c r="I47" s="320"/>
      <c r="J47" s="320"/>
      <c r="K47" s="320"/>
      <c r="L47" s="321"/>
      <c r="M47" s="337"/>
      <c r="N47" s="320"/>
      <c r="O47" s="320"/>
      <c r="P47" s="320"/>
      <c r="Q47" s="320"/>
      <c r="R47" s="321"/>
      <c r="S47" s="337"/>
      <c r="T47" s="320"/>
      <c r="U47" s="320"/>
      <c r="V47" s="321"/>
      <c r="W47" s="337"/>
      <c r="X47" s="321"/>
      <c r="Y47" s="337"/>
      <c r="Z47" s="320"/>
      <c r="AA47" s="320"/>
      <c r="AB47" s="320"/>
      <c r="AC47" s="320"/>
      <c r="AD47" s="321"/>
      <c r="AE47" s="337"/>
      <c r="AF47" s="320"/>
      <c r="AG47" s="320"/>
      <c r="AH47" s="321"/>
      <c r="AI47" s="337"/>
      <c r="AJ47" s="320"/>
      <c r="AK47" s="321"/>
      <c r="AL47" s="337"/>
      <c r="AM47" s="349"/>
      <c r="AN47" s="319"/>
      <c r="AO47" s="320"/>
      <c r="AP47" s="320"/>
      <c r="AQ47" s="321"/>
      <c r="AR47" s="337"/>
      <c r="AS47" s="320"/>
      <c r="AT47" s="321"/>
      <c r="AU47" s="337"/>
      <c r="AV47" s="321"/>
      <c r="AW47" s="165"/>
      <c r="AX47" s="136">
        <f t="shared" si="4"/>
        <v>0</v>
      </c>
      <c r="AY47" s="503" t="str">
        <f t="shared" si="48"/>
        <v>C</v>
      </c>
      <c r="AZ47" s="137">
        <f t="shared" si="5"/>
        <v>0</v>
      </c>
      <c r="BA47" s="506" t="str">
        <f t="shared" si="49"/>
        <v>C</v>
      </c>
      <c r="BB47" s="136">
        <f t="shared" si="6"/>
        <v>0</v>
      </c>
      <c r="BC47" s="137">
        <f t="shared" si="7"/>
        <v>0</v>
      </c>
      <c r="BD47" s="137">
        <f t="shared" si="8"/>
        <v>0</v>
      </c>
      <c r="BE47" s="138">
        <f t="shared" si="9"/>
        <v>0</v>
      </c>
      <c r="BF47" s="139">
        <f t="shared" si="1"/>
        <v>0</v>
      </c>
      <c r="BG47" s="140">
        <f t="shared" si="50"/>
        <v>25.730240549828181</v>
      </c>
      <c r="BH47" s="95"/>
      <c r="BI47" s="55">
        <f t="shared" si="2"/>
        <v>0</v>
      </c>
      <c r="BJ47" s="132">
        <f t="shared" si="2"/>
        <v>0</v>
      </c>
      <c r="BK47" s="141">
        <f t="shared" si="10"/>
        <v>0</v>
      </c>
      <c r="BL47" s="142" t="str">
        <f t="shared" si="51"/>
        <v>C</v>
      </c>
      <c r="BM47" s="143">
        <f t="shared" si="11"/>
        <v>0</v>
      </c>
      <c r="BN47" s="134" t="str">
        <f t="shared" si="52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100">
        <f t="shared" si="16"/>
        <v>0</v>
      </c>
      <c r="BT47" s="101">
        <f t="shared" si="17"/>
        <v>0</v>
      </c>
      <c r="BU47" s="102">
        <f t="shared" si="18"/>
        <v>0</v>
      </c>
      <c r="BV47" s="101">
        <f t="shared" si="19"/>
        <v>0</v>
      </c>
      <c r="BW47" s="102">
        <f t="shared" si="20"/>
        <v>0</v>
      </c>
      <c r="BX47" s="101">
        <f t="shared" si="21"/>
        <v>0</v>
      </c>
      <c r="BY47" s="102">
        <f t="shared" si="22"/>
        <v>0</v>
      </c>
      <c r="BZ47" s="101">
        <f t="shared" si="23"/>
        <v>0</v>
      </c>
      <c r="CA47" s="102">
        <f t="shared" si="24"/>
        <v>0</v>
      </c>
      <c r="CB47" s="101">
        <f t="shared" si="25"/>
        <v>0</v>
      </c>
      <c r="CC47" s="102">
        <f t="shared" si="26"/>
        <v>0</v>
      </c>
      <c r="CD47" s="101">
        <f t="shared" si="27"/>
        <v>0</v>
      </c>
      <c r="CE47" s="102">
        <f t="shared" si="28"/>
        <v>0</v>
      </c>
      <c r="CF47" s="101">
        <f t="shared" si="29"/>
        <v>0</v>
      </c>
      <c r="CG47" s="102">
        <f t="shared" si="30"/>
        <v>0</v>
      </c>
      <c r="CH47" s="257">
        <f t="shared" si="31"/>
        <v>0</v>
      </c>
      <c r="CI47" s="100">
        <f t="shared" si="32"/>
        <v>0</v>
      </c>
      <c r="CJ47" s="101">
        <f t="shared" si="33"/>
        <v>0</v>
      </c>
      <c r="CK47" s="102">
        <f t="shared" si="34"/>
        <v>0</v>
      </c>
      <c r="CL47" s="101">
        <f t="shared" si="35"/>
        <v>0</v>
      </c>
      <c r="CM47" s="102">
        <f t="shared" si="36"/>
        <v>0</v>
      </c>
      <c r="CN47" s="101">
        <f t="shared" si="37"/>
        <v>0</v>
      </c>
      <c r="CO47" s="103">
        <f t="shared" si="38"/>
        <v>0</v>
      </c>
      <c r="CP47" s="104">
        <f t="shared" si="39"/>
        <v>0</v>
      </c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479">
        <v>25</v>
      </c>
      <c r="DC47" s="478">
        <f t="shared" si="40"/>
        <v>0</v>
      </c>
      <c r="DD47" s="282">
        <f t="shared" si="41"/>
        <v>0</v>
      </c>
      <c r="DE47" s="106">
        <f t="shared" si="42"/>
        <v>0</v>
      </c>
      <c r="DF47" s="389">
        <f t="shared" si="43"/>
        <v>25.730240549828181</v>
      </c>
      <c r="DG47" s="166"/>
      <c r="DU47" s="130">
        <f t="shared" si="3"/>
        <v>0</v>
      </c>
      <c r="DV47" s="131">
        <f t="shared" si="3"/>
        <v>0</v>
      </c>
      <c r="DW47" s="110">
        <f t="shared" si="44"/>
        <v>0</v>
      </c>
      <c r="DX47" s="111" t="e">
        <f t="shared" si="45"/>
        <v>#DIV/0!</v>
      </c>
      <c r="DY47" s="112" t="e">
        <f t="shared" si="46"/>
        <v>#DIV/0!</v>
      </c>
    </row>
    <row r="48" spans="1:140" ht="13.2" customHeight="1" x14ac:dyDescent="0.2">
      <c r="A48" s="159"/>
      <c r="B48" s="160"/>
      <c r="C48" s="161"/>
      <c r="D48" s="500" t="str">
        <f t="shared" si="47"/>
        <v>C</v>
      </c>
      <c r="E48" s="316"/>
      <c r="F48" s="317"/>
      <c r="G48" s="317"/>
      <c r="H48" s="317"/>
      <c r="I48" s="317"/>
      <c r="J48" s="317"/>
      <c r="K48" s="317"/>
      <c r="L48" s="318"/>
      <c r="M48" s="336"/>
      <c r="N48" s="317"/>
      <c r="O48" s="317"/>
      <c r="P48" s="317"/>
      <c r="Q48" s="317"/>
      <c r="R48" s="318"/>
      <c r="S48" s="336"/>
      <c r="T48" s="317"/>
      <c r="U48" s="317"/>
      <c r="V48" s="318"/>
      <c r="W48" s="336"/>
      <c r="X48" s="318"/>
      <c r="Y48" s="336"/>
      <c r="Z48" s="317"/>
      <c r="AA48" s="317"/>
      <c r="AB48" s="317"/>
      <c r="AC48" s="317"/>
      <c r="AD48" s="318"/>
      <c r="AE48" s="336"/>
      <c r="AF48" s="317"/>
      <c r="AG48" s="317"/>
      <c r="AH48" s="318"/>
      <c r="AI48" s="336"/>
      <c r="AJ48" s="317"/>
      <c r="AK48" s="318"/>
      <c r="AL48" s="336"/>
      <c r="AM48" s="348"/>
      <c r="AN48" s="316"/>
      <c r="AO48" s="317"/>
      <c r="AP48" s="317"/>
      <c r="AQ48" s="318"/>
      <c r="AR48" s="336"/>
      <c r="AS48" s="317"/>
      <c r="AT48" s="318"/>
      <c r="AU48" s="336"/>
      <c r="AV48" s="318"/>
      <c r="AW48" s="162"/>
      <c r="AX48" s="119">
        <f t="shared" si="4"/>
        <v>0</v>
      </c>
      <c r="AY48" s="502" t="str">
        <f t="shared" si="48"/>
        <v>C</v>
      </c>
      <c r="AZ48" s="120">
        <f t="shared" si="5"/>
        <v>0</v>
      </c>
      <c r="BA48" s="505" t="str">
        <f t="shared" si="49"/>
        <v>C</v>
      </c>
      <c r="BB48" s="119">
        <f t="shared" si="6"/>
        <v>0</v>
      </c>
      <c r="BC48" s="120">
        <f t="shared" si="7"/>
        <v>0</v>
      </c>
      <c r="BD48" s="120">
        <f t="shared" si="8"/>
        <v>0</v>
      </c>
      <c r="BE48" s="121">
        <f t="shared" si="9"/>
        <v>0</v>
      </c>
      <c r="BF48" s="122">
        <f t="shared" si="1"/>
        <v>0</v>
      </c>
      <c r="BG48" s="123">
        <f t="shared" si="50"/>
        <v>25.730240549828181</v>
      </c>
      <c r="BH48" s="95"/>
      <c r="BI48" s="114">
        <f t="shared" si="2"/>
        <v>0</v>
      </c>
      <c r="BJ48" s="115">
        <f t="shared" si="2"/>
        <v>0</v>
      </c>
      <c r="BK48" s="124">
        <f t="shared" si="10"/>
        <v>0</v>
      </c>
      <c r="BL48" s="125" t="str">
        <f t="shared" si="51"/>
        <v>C</v>
      </c>
      <c r="BM48" s="126">
        <f t="shared" si="11"/>
        <v>0</v>
      </c>
      <c r="BN48" s="117" t="str">
        <f t="shared" si="52"/>
        <v>C</v>
      </c>
      <c r="BO48" s="124">
        <f t="shared" si="12"/>
        <v>0</v>
      </c>
      <c r="BP48" s="126">
        <f t="shared" si="13"/>
        <v>0</v>
      </c>
      <c r="BQ48" s="126">
        <f t="shared" si="14"/>
        <v>0</v>
      </c>
      <c r="BR48" s="127">
        <f t="shared" si="15"/>
        <v>0</v>
      </c>
      <c r="BS48" s="292">
        <f t="shared" si="16"/>
        <v>0</v>
      </c>
      <c r="BT48" s="293">
        <f t="shared" si="17"/>
        <v>0</v>
      </c>
      <c r="BU48" s="294">
        <f t="shared" si="18"/>
        <v>0</v>
      </c>
      <c r="BV48" s="293">
        <f t="shared" si="19"/>
        <v>0</v>
      </c>
      <c r="BW48" s="294">
        <f t="shared" si="20"/>
        <v>0</v>
      </c>
      <c r="BX48" s="293">
        <f t="shared" si="21"/>
        <v>0</v>
      </c>
      <c r="BY48" s="294">
        <f t="shared" si="22"/>
        <v>0</v>
      </c>
      <c r="BZ48" s="293">
        <f t="shared" si="23"/>
        <v>0</v>
      </c>
      <c r="CA48" s="294">
        <f t="shared" si="24"/>
        <v>0</v>
      </c>
      <c r="CB48" s="293">
        <f t="shared" si="25"/>
        <v>0</v>
      </c>
      <c r="CC48" s="294">
        <f t="shared" si="26"/>
        <v>0</v>
      </c>
      <c r="CD48" s="293">
        <f t="shared" si="27"/>
        <v>0</v>
      </c>
      <c r="CE48" s="294">
        <f t="shared" si="28"/>
        <v>0</v>
      </c>
      <c r="CF48" s="293">
        <f t="shared" si="29"/>
        <v>0</v>
      </c>
      <c r="CG48" s="294">
        <f t="shared" si="30"/>
        <v>0</v>
      </c>
      <c r="CH48" s="295">
        <f t="shared" si="31"/>
        <v>0</v>
      </c>
      <c r="CI48" s="292">
        <f t="shared" si="32"/>
        <v>0</v>
      </c>
      <c r="CJ48" s="293">
        <f t="shared" si="33"/>
        <v>0</v>
      </c>
      <c r="CK48" s="294">
        <f t="shared" si="34"/>
        <v>0</v>
      </c>
      <c r="CL48" s="293">
        <f t="shared" si="35"/>
        <v>0</v>
      </c>
      <c r="CM48" s="294">
        <f t="shared" si="36"/>
        <v>0</v>
      </c>
      <c r="CN48" s="293">
        <f t="shared" si="37"/>
        <v>0</v>
      </c>
      <c r="CO48" s="296">
        <f t="shared" si="38"/>
        <v>0</v>
      </c>
      <c r="CP48" s="297">
        <f t="shared" si="39"/>
        <v>0</v>
      </c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479">
        <v>26</v>
      </c>
      <c r="DC48" s="478">
        <f t="shared" si="40"/>
        <v>0</v>
      </c>
      <c r="DD48" s="282">
        <f t="shared" si="41"/>
        <v>0</v>
      </c>
      <c r="DE48" s="106">
        <f t="shared" si="42"/>
        <v>0</v>
      </c>
      <c r="DF48" s="389">
        <f t="shared" si="43"/>
        <v>25.730240549828181</v>
      </c>
      <c r="DG48" s="166"/>
      <c r="DU48" s="130">
        <f t="shared" si="3"/>
        <v>0</v>
      </c>
      <c r="DV48" s="131">
        <f t="shared" si="3"/>
        <v>0</v>
      </c>
      <c r="DW48" s="110">
        <f t="shared" si="44"/>
        <v>0</v>
      </c>
      <c r="DX48" s="111" t="e">
        <f t="shared" si="45"/>
        <v>#DIV/0!</v>
      </c>
      <c r="DY48" s="112" t="e">
        <f t="shared" si="46"/>
        <v>#DIV/0!</v>
      </c>
    </row>
    <row r="49" spans="1:129" ht="13.2" customHeight="1" x14ac:dyDescent="0.2">
      <c r="A49" s="69"/>
      <c r="B49" s="163"/>
      <c r="C49" s="164"/>
      <c r="D49" s="21" t="str">
        <f t="shared" si="47"/>
        <v>C</v>
      </c>
      <c r="E49" s="319"/>
      <c r="F49" s="320"/>
      <c r="G49" s="320"/>
      <c r="H49" s="320"/>
      <c r="I49" s="320"/>
      <c r="J49" s="320"/>
      <c r="K49" s="320"/>
      <c r="L49" s="321"/>
      <c r="M49" s="337"/>
      <c r="N49" s="320"/>
      <c r="O49" s="320"/>
      <c r="P49" s="320"/>
      <c r="Q49" s="320"/>
      <c r="R49" s="321"/>
      <c r="S49" s="337"/>
      <c r="T49" s="320"/>
      <c r="U49" s="320"/>
      <c r="V49" s="321"/>
      <c r="W49" s="337"/>
      <c r="X49" s="321"/>
      <c r="Y49" s="337"/>
      <c r="Z49" s="320"/>
      <c r="AA49" s="320"/>
      <c r="AB49" s="320"/>
      <c r="AC49" s="320"/>
      <c r="AD49" s="321"/>
      <c r="AE49" s="337"/>
      <c r="AF49" s="320"/>
      <c r="AG49" s="320"/>
      <c r="AH49" s="321"/>
      <c r="AI49" s="337"/>
      <c r="AJ49" s="320"/>
      <c r="AK49" s="321"/>
      <c r="AL49" s="337"/>
      <c r="AM49" s="349"/>
      <c r="AN49" s="319"/>
      <c r="AO49" s="320"/>
      <c r="AP49" s="320"/>
      <c r="AQ49" s="321"/>
      <c r="AR49" s="337"/>
      <c r="AS49" s="320"/>
      <c r="AT49" s="321"/>
      <c r="AU49" s="337"/>
      <c r="AV49" s="321"/>
      <c r="AW49" s="165"/>
      <c r="AX49" s="136">
        <f t="shared" si="4"/>
        <v>0</v>
      </c>
      <c r="AY49" s="503" t="str">
        <f t="shared" si="48"/>
        <v>C</v>
      </c>
      <c r="AZ49" s="137">
        <f t="shared" si="5"/>
        <v>0</v>
      </c>
      <c r="BA49" s="506" t="str">
        <f t="shared" si="49"/>
        <v>C</v>
      </c>
      <c r="BB49" s="136">
        <f t="shared" si="6"/>
        <v>0</v>
      </c>
      <c r="BC49" s="137">
        <f t="shared" si="7"/>
        <v>0</v>
      </c>
      <c r="BD49" s="137">
        <f t="shared" si="8"/>
        <v>0</v>
      </c>
      <c r="BE49" s="138">
        <f t="shared" si="9"/>
        <v>0</v>
      </c>
      <c r="BF49" s="139">
        <f t="shared" si="1"/>
        <v>0</v>
      </c>
      <c r="BG49" s="140">
        <f t="shared" si="50"/>
        <v>25.730240549828181</v>
      </c>
      <c r="BH49" s="95"/>
      <c r="BI49" s="55">
        <f t="shared" si="2"/>
        <v>0</v>
      </c>
      <c r="BJ49" s="132">
        <f t="shared" si="2"/>
        <v>0</v>
      </c>
      <c r="BK49" s="141">
        <f t="shared" si="10"/>
        <v>0</v>
      </c>
      <c r="BL49" s="142" t="str">
        <f t="shared" si="51"/>
        <v>C</v>
      </c>
      <c r="BM49" s="143">
        <f t="shared" si="11"/>
        <v>0</v>
      </c>
      <c r="BN49" s="134" t="str">
        <f t="shared" si="52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100">
        <f t="shared" si="16"/>
        <v>0</v>
      </c>
      <c r="BT49" s="101">
        <f t="shared" si="17"/>
        <v>0</v>
      </c>
      <c r="BU49" s="102">
        <f t="shared" si="18"/>
        <v>0</v>
      </c>
      <c r="BV49" s="101">
        <f t="shared" si="19"/>
        <v>0</v>
      </c>
      <c r="BW49" s="102">
        <f t="shared" si="20"/>
        <v>0</v>
      </c>
      <c r="BX49" s="101">
        <f t="shared" si="21"/>
        <v>0</v>
      </c>
      <c r="BY49" s="102">
        <f t="shared" si="22"/>
        <v>0</v>
      </c>
      <c r="BZ49" s="101">
        <f t="shared" si="23"/>
        <v>0</v>
      </c>
      <c r="CA49" s="102">
        <f t="shared" si="24"/>
        <v>0</v>
      </c>
      <c r="CB49" s="101">
        <f t="shared" si="25"/>
        <v>0</v>
      </c>
      <c r="CC49" s="102">
        <f t="shared" si="26"/>
        <v>0</v>
      </c>
      <c r="CD49" s="101">
        <f t="shared" si="27"/>
        <v>0</v>
      </c>
      <c r="CE49" s="102">
        <f t="shared" si="28"/>
        <v>0</v>
      </c>
      <c r="CF49" s="101">
        <f t="shared" si="29"/>
        <v>0</v>
      </c>
      <c r="CG49" s="102">
        <f t="shared" si="30"/>
        <v>0</v>
      </c>
      <c r="CH49" s="257">
        <f t="shared" si="31"/>
        <v>0</v>
      </c>
      <c r="CI49" s="100">
        <f t="shared" si="32"/>
        <v>0</v>
      </c>
      <c r="CJ49" s="101">
        <f t="shared" si="33"/>
        <v>0</v>
      </c>
      <c r="CK49" s="102">
        <f t="shared" si="34"/>
        <v>0</v>
      </c>
      <c r="CL49" s="101">
        <f t="shared" si="35"/>
        <v>0</v>
      </c>
      <c r="CM49" s="102">
        <f t="shared" si="36"/>
        <v>0</v>
      </c>
      <c r="CN49" s="101">
        <f t="shared" si="37"/>
        <v>0</v>
      </c>
      <c r="CO49" s="103">
        <f t="shared" si="38"/>
        <v>0</v>
      </c>
      <c r="CP49" s="104">
        <f t="shared" si="39"/>
        <v>0</v>
      </c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479">
        <v>27</v>
      </c>
      <c r="DC49" s="478">
        <f t="shared" si="40"/>
        <v>0</v>
      </c>
      <c r="DD49" s="282">
        <f t="shared" si="41"/>
        <v>0</v>
      </c>
      <c r="DE49" s="106">
        <f t="shared" si="42"/>
        <v>0</v>
      </c>
      <c r="DF49" s="389">
        <f t="shared" si="43"/>
        <v>25.730240549828181</v>
      </c>
      <c r="DG49" s="166"/>
      <c r="DU49" s="130">
        <f t="shared" si="3"/>
        <v>0</v>
      </c>
      <c r="DV49" s="131">
        <f t="shared" si="3"/>
        <v>0</v>
      </c>
      <c r="DW49" s="110">
        <f t="shared" si="44"/>
        <v>0</v>
      </c>
      <c r="DX49" s="111" t="e">
        <f t="shared" si="45"/>
        <v>#DIV/0!</v>
      </c>
      <c r="DY49" s="112" t="e">
        <f t="shared" si="46"/>
        <v>#DIV/0!</v>
      </c>
    </row>
    <row r="50" spans="1:129" ht="13.2" customHeight="1" x14ac:dyDescent="0.2">
      <c r="A50" s="159"/>
      <c r="B50" s="160"/>
      <c r="C50" s="161"/>
      <c r="D50" s="500" t="str">
        <f t="shared" si="47"/>
        <v>C</v>
      </c>
      <c r="E50" s="316"/>
      <c r="F50" s="317"/>
      <c r="G50" s="317"/>
      <c r="H50" s="317"/>
      <c r="I50" s="317"/>
      <c r="J50" s="317"/>
      <c r="K50" s="317"/>
      <c r="L50" s="318"/>
      <c r="M50" s="336"/>
      <c r="N50" s="317"/>
      <c r="O50" s="317"/>
      <c r="P50" s="317"/>
      <c r="Q50" s="317"/>
      <c r="R50" s="318"/>
      <c r="S50" s="336"/>
      <c r="T50" s="317"/>
      <c r="U50" s="317"/>
      <c r="V50" s="318"/>
      <c r="W50" s="336"/>
      <c r="X50" s="318"/>
      <c r="Y50" s="336"/>
      <c r="Z50" s="317"/>
      <c r="AA50" s="317"/>
      <c r="AB50" s="317"/>
      <c r="AC50" s="317"/>
      <c r="AD50" s="318"/>
      <c r="AE50" s="336"/>
      <c r="AF50" s="317"/>
      <c r="AG50" s="317"/>
      <c r="AH50" s="318"/>
      <c r="AI50" s="336"/>
      <c r="AJ50" s="317"/>
      <c r="AK50" s="318"/>
      <c r="AL50" s="336"/>
      <c r="AM50" s="348"/>
      <c r="AN50" s="316"/>
      <c r="AO50" s="317"/>
      <c r="AP50" s="317"/>
      <c r="AQ50" s="318"/>
      <c r="AR50" s="336"/>
      <c r="AS50" s="317"/>
      <c r="AT50" s="318"/>
      <c r="AU50" s="336"/>
      <c r="AV50" s="318"/>
      <c r="AW50" s="162"/>
      <c r="AX50" s="119">
        <f t="shared" si="4"/>
        <v>0</v>
      </c>
      <c r="AY50" s="502" t="str">
        <f t="shared" si="48"/>
        <v>C</v>
      </c>
      <c r="AZ50" s="120">
        <f t="shared" si="5"/>
        <v>0</v>
      </c>
      <c r="BA50" s="505" t="str">
        <f t="shared" si="49"/>
        <v>C</v>
      </c>
      <c r="BB50" s="119">
        <f t="shared" si="6"/>
        <v>0</v>
      </c>
      <c r="BC50" s="120">
        <f t="shared" si="7"/>
        <v>0</v>
      </c>
      <c r="BD50" s="120">
        <f t="shared" si="8"/>
        <v>0</v>
      </c>
      <c r="BE50" s="121">
        <f t="shared" si="9"/>
        <v>0</v>
      </c>
      <c r="BF50" s="122">
        <f t="shared" si="1"/>
        <v>0</v>
      </c>
      <c r="BG50" s="123">
        <f t="shared" si="50"/>
        <v>25.730240549828181</v>
      </c>
      <c r="BH50" s="95"/>
      <c r="BI50" s="114">
        <f t="shared" si="2"/>
        <v>0</v>
      </c>
      <c r="BJ50" s="115">
        <f t="shared" si="2"/>
        <v>0</v>
      </c>
      <c r="BK50" s="124">
        <f t="shared" si="10"/>
        <v>0</v>
      </c>
      <c r="BL50" s="125" t="str">
        <f t="shared" si="51"/>
        <v>C</v>
      </c>
      <c r="BM50" s="126">
        <f t="shared" si="11"/>
        <v>0</v>
      </c>
      <c r="BN50" s="117" t="str">
        <f t="shared" si="52"/>
        <v>C</v>
      </c>
      <c r="BO50" s="124">
        <f t="shared" si="12"/>
        <v>0</v>
      </c>
      <c r="BP50" s="126">
        <f t="shared" si="13"/>
        <v>0</v>
      </c>
      <c r="BQ50" s="126">
        <f t="shared" si="14"/>
        <v>0</v>
      </c>
      <c r="BR50" s="127">
        <f t="shared" si="15"/>
        <v>0</v>
      </c>
      <c r="BS50" s="292">
        <f t="shared" si="16"/>
        <v>0</v>
      </c>
      <c r="BT50" s="293">
        <f t="shared" si="17"/>
        <v>0</v>
      </c>
      <c r="BU50" s="294">
        <f t="shared" si="18"/>
        <v>0</v>
      </c>
      <c r="BV50" s="293">
        <f t="shared" si="19"/>
        <v>0</v>
      </c>
      <c r="BW50" s="294">
        <f t="shared" si="20"/>
        <v>0</v>
      </c>
      <c r="BX50" s="293">
        <f t="shared" si="21"/>
        <v>0</v>
      </c>
      <c r="BY50" s="294">
        <f t="shared" si="22"/>
        <v>0</v>
      </c>
      <c r="BZ50" s="293">
        <f t="shared" si="23"/>
        <v>0</v>
      </c>
      <c r="CA50" s="294">
        <f t="shared" si="24"/>
        <v>0</v>
      </c>
      <c r="CB50" s="293">
        <f t="shared" si="25"/>
        <v>0</v>
      </c>
      <c r="CC50" s="294">
        <f t="shared" si="26"/>
        <v>0</v>
      </c>
      <c r="CD50" s="293">
        <f t="shared" si="27"/>
        <v>0</v>
      </c>
      <c r="CE50" s="294">
        <f t="shared" si="28"/>
        <v>0</v>
      </c>
      <c r="CF50" s="293">
        <f t="shared" si="29"/>
        <v>0</v>
      </c>
      <c r="CG50" s="294">
        <f t="shared" si="30"/>
        <v>0</v>
      </c>
      <c r="CH50" s="295">
        <f t="shared" si="31"/>
        <v>0</v>
      </c>
      <c r="CI50" s="292">
        <f t="shared" si="32"/>
        <v>0</v>
      </c>
      <c r="CJ50" s="293">
        <f t="shared" si="33"/>
        <v>0</v>
      </c>
      <c r="CK50" s="294">
        <f t="shared" si="34"/>
        <v>0</v>
      </c>
      <c r="CL50" s="293">
        <f t="shared" si="35"/>
        <v>0</v>
      </c>
      <c r="CM50" s="294">
        <f t="shared" si="36"/>
        <v>0</v>
      </c>
      <c r="CN50" s="293">
        <f t="shared" si="37"/>
        <v>0</v>
      </c>
      <c r="CO50" s="296">
        <f t="shared" si="38"/>
        <v>0</v>
      </c>
      <c r="CP50" s="297">
        <f t="shared" si="39"/>
        <v>0</v>
      </c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479">
        <v>28</v>
      </c>
      <c r="DC50" s="478">
        <f t="shared" si="40"/>
        <v>0</v>
      </c>
      <c r="DD50" s="282">
        <f t="shared" si="41"/>
        <v>0</v>
      </c>
      <c r="DE50" s="106">
        <f t="shared" si="42"/>
        <v>0</v>
      </c>
      <c r="DF50" s="389">
        <f t="shared" si="43"/>
        <v>25.730240549828181</v>
      </c>
      <c r="DG50" s="166"/>
      <c r="DH50" s="167"/>
      <c r="DI50" s="166"/>
      <c r="DJ50" s="166"/>
      <c r="DK50" s="166"/>
      <c r="DL50" s="166"/>
      <c r="DM50" s="166"/>
      <c r="DU50" s="130">
        <f t="shared" si="3"/>
        <v>0</v>
      </c>
      <c r="DV50" s="131">
        <f t="shared" si="3"/>
        <v>0</v>
      </c>
      <c r="DW50" s="110">
        <f t="shared" si="44"/>
        <v>0</v>
      </c>
      <c r="DX50" s="111" t="e">
        <f t="shared" si="45"/>
        <v>#DIV/0!</v>
      </c>
      <c r="DY50" s="112" t="e">
        <f t="shared" si="46"/>
        <v>#DIV/0!</v>
      </c>
    </row>
    <row r="51" spans="1:129" ht="13.2" customHeight="1" x14ac:dyDescent="0.2">
      <c r="A51" s="69"/>
      <c r="B51" s="163"/>
      <c r="C51" s="164"/>
      <c r="D51" s="21" t="str">
        <f t="shared" si="47"/>
        <v>C</v>
      </c>
      <c r="E51" s="319"/>
      <c r="F51" s="320"/>
      <c r="G51" s="320"/>
      <c r="H51" s="320"/>
      <c r="I51" s="320"/>
      <c r="J51" s="320"/>
      <c r="K51" s="320"/>
      <c r="L51" s="321"/>
      <c r="M51" s="337"/>
      <c r="N51" s="320"/>
      <c r="O51" s="320"/>
      <c r="P51" s="320"/>
      <c r="Q51" s="320"/>
      <c r="R51" s="321"/>
      <c r="S51" s="337"/>
      <c r="T51" s="320"/>
      <c r="U51" s="320"/>
      <c r="V51" s="321"/>
      <c r="W51" s="337"/>
      <c r="X51" s="321"/>
      <c r="Y51" s="337"/>
      <c r="Z51" s="320"/>
      <c r="AA51" s="320"/>
      <c r="AB51" s="320"/>
      <c r="AC51" s="320"/>
      <c r="AD51" s="321"/>
      <c r="AE51" s="337"/>
      <c r="AF51" s="320"/>
      <c r="AG51" s="320"/>
      <c r="AH51" s="321"/>
      <c r="AI51" s="337"/>
      <c r="AJ51" s="320"/>
      <c r="AK51" s="321"/>
      <c r="AL51" s="337"/>
      <c r="AM51" s="349"/>
      <c r="AN51" s="319"/>
      <c r="AO51" s="320"/>
      <c r="AP51" s="320"/>
      <c r="AQ51" s="321"/>
      <c r="AR51" s="337"/>
      <c r="AS51" s="320"/>
      <c r="AT51" s="321"/>
      <c r="AU51" s="337"/>
      <c r="AV51" s="321"/>
      <c r="AW51" s="165"/>
      <c r="AX51" s="136">
        <f t="shared" si="4"/>
        <v>0</v>
      </c>
      <c r="AY51" s="503" t="str">
        <f t="shared" si="48"/>
        <v>C</v>
      </c>
      <c r="AZ51" s="137">
        <f t="shared" si="5"/>
        <v>0</v>
      </c>
      <c r="BA51" s="506" t="str">
        <f t="shared" si="49"/>
        <v>C</v>
      </c>
      <c r="BB51" s="136">
        <f t="shared" si="6"/>
        <v>0</v>
      </c>
      <c r="BC51" s="137">
        <f t="shared" si="7"/>
        <v>0</v>
      </c>
      <c r="BD51" s="137">
        <f t="shared" si="8"/>
        <v>0</v>
      </c>
      <c r="BE51" s="138">
        <f t="shared" si="9"/>
        <v>0</v>
      </c>
      <c r="BF51" s="139">
        <f t="shared" si="1"/>
        <v>0</v>
      </c>
      <c r="BG51" s="140">
        <f t="shared" si="50"/>
        <v>25.730240549828181</v>
      </c>
      <c r="BH51" s="95"/>
      <c r="BI51" s="55">
        <f t="shared" si="2"/>
        <v>0</v>
      </c>
      <c r="BJ51" s="132">
        <f t="shared" si="2"/>
        <v>0</v>
      </c>
      <c r="BK51" s="141">
        <f t="shared" si="10"/>
        <v>0</v>
      </c>
      <c r="BL51" s="142" t="str">
        <f t="shared" si="51"/>
        <v>C</v>
      </c>
      <c r="BM51" s="143">
        <f t="shared" si="11"/>
        <v>0</v>
      </c>
      <c r="BN51" s="134" t="str">
        <f t="shared" si="52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100">
        <f t="shared" si="16"/>
        <v>0</v>
      </c>
      <c r="BT51" s="101">
        <f t="shared" si="17"/>
        <v>0</v>
      </c>
      <c r="BU51" s="102">
        <f t="shared" si="18"/>
        <v>0</v>
      </c>
      <c r="BV51" s="101">
        <f t="shared" si="19"/>
        <v>0</v>
      </c>
      <c r="BW51" s="102">
        <f t="shared" si="20"/>
        <v>0</v>
      </c>
      <c r="BX51" s="101">
        <f t="shared" si="21"/>
        <v>0</v>
      </c>
      <c r="BY51" s="102">
        <f t="shared" si="22"/>
        <v>0</v>
      </c>
      <c r="BZ51" s="101">
        <f t="shared" si="23"/>
        <v>0</v>
      </c>
      <c r="CA51" s="102">
        <f t="shared" si="24"/>
        <v>0</v>
      </c>
      <c r="CB51" s="101">
        <f t="shared" si="25"/>
        <v>0</v>
      </c>
      <c r="CC51" s="102">
        <f t="shared" si="26"/>
        <v>0</v>
      </c>
      <c r="CD51" s="101">
        <f t="shared" si="27"/>
        <v>0</v>
      </c>
      <c r="CE51" s="102">
        <f t="shared" si="28"/>
        <v>0</v>
      </c>
      <c r="CF51" s="101">
        <f t="shared" si="29"/>
        <v>0</v>
      </c>
      <c r="CG51" s="102">
        <f t="shared" si="30"/>
        <v>0</v>
      </c>
      <c r="CH51" s="257">
        <f t="shared" si="31"/>
        <v>0</v>
      </c>
      <c r="CI51" s="100">
        <f t="shared" si="32"/>
        <v>0</v>
      </c>
      <c r="CJ51" s="101">
        <f t="shared" si="33"/>
        <v>0</v>
      </c>
      <c r="CK51" s="102">
        <f t="shared" si="34"/>
        <v>0</v>
      </c>
      <c r="CL51" s="101">
        <f t="shared" si="35"/>
        <v>0</v>
      </c>
      <c r="CM51" s="102">
        <f t="shared" si="36"/>
        <v>0</v>
      </c>
      <c r="CN51" s="101">
        <f t="shared" si="37"/>
        <v>0</v>
      </c>
      <c r="CO51" s="103">
        <f t="shared" si="38"/>
        <v>0</v>
      </c>
      <c r="CP51" s="104">
        <f t="shared" si="39"/>
        <v>0</v>
      </c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479">
        <v>29</v>
      </c>
      <c r="DC51" s="478">
        <f t="shared" si="40"/>
        <v>0</v>
      </c>
      <c r="DD51" s="282">
        <f t="shared" si="41"/>
        <v>0</v>
      </c>
      <c r="DE51" s="106">
        <f t="shared" si="42"/>
        <v>0</v>
      </c>
      <c r="DF51" s="389">
        <f t="shared" si="43"/>
        <v>25.730240549828181</v>
      </c>
      <c r="DG51" s="166"/>
      <c r="DH51" s="153"/>
      <c r="DI51" s="166"/>
      <c r="DJ51" s="166"/>
      <c r="DK51" s="166"/>
      <c r="DL51" s="166"/>
      <c r="DM51" s="166"/>
      <c r="DU51" s="130">
        <f t="shared" si="3"/>
        <v>0</v>
      </c>
      <c r="DV51" s="131">
        <f t="shared" si="3"/>
        <v>0</v>
      </c>
      <c r="DW51" s="110">
        <f t="shared" si="44"/>
        <v>0</v>
      </c>
      <c r="DX51" s="111" t="e">
        <f t="shared" si="45"/>
        <v>#DIV/0!</v>
      </c>
      <c r="DY51" s="112" t="e">
        <f t="shared" si="46"/>
        <v>#DIV/0!</v>
      </c>
    </row>
    <row r="52" spans="1:129" ht="13.2" customHeight="1" x14ac:dyDescent="0.2">
      <c r="A52" s="159"/>
      <c r="B52" s="160"/>
      <c r="C52" s="161"/>
      <c r="D52" s="500" t="str">
        <f t="shared" si="47"/>
        <v>C</v>
      </c>
      <c r="E52" s="316"/>
      <c r="F52" s="317"/>
      <c r="G52" s="317"/>
      <c r="H52" s="317"/>
      <c r="I52" s="317"/>
      <c r="J52" s="317"/>
      <c r="K52" s="317"/>
      <c r="L52" s="318"/>
      <c r="M52" s="336"/>
      <c r="N52" s="317"/>
      <c r="O52" s="317"/>
      <c r="P52" s="317"/>
      <c r="Q52" s="317"/>
      <c r="R52" s="318"/>
      <c r="S52" s="336"/>
      <c r="T52" s="317"/>
      <c r="U52" s="317"/>
      <c r="V52" s="318"/>
      <c r="W52" s="336"/>
      <c r="X52" s="318"/>
      <c r="Y52" s="336"/>
      <c r="Z52" s="317"/>
      <c r="AA52" s="317"/>
      <c r="AB52" s="317"/>
      <c r="AC52" s="317"/>
      <c r="AD52" s="318"/>
      <c r="AE52" s="336"/>
      <c r="AF52" s="317"/>
      <c r="AG52" s="317"/>
      <c r="AH52" s="318"/>
      <c r="AI52" s="336"/>
      <c r="AJ52" s="317"/>
      <c r="AK52" s="318"/>
      <c r="AL52" s="336"/>
      <c r="AM52" s="348"/>
      <c r="AN52" s="316"/>
      <c r="AO52" s="317"/>
      <c r="AP52" s="317"/>
      <c r="AQ52" s="318"/>
      <c r="AR52" s="336"/>
      <c r="AS52" s="317"/>
      <c r="AT52" s="318"/>
      <c r="AU52" s="336"/>
      <c r="AV52" s="318"/>
      <c r="AW52" s="162"/>
      <c r="AX52" s="119">
        <f t="shared" si="4"/>
        <v>0</v>
      </c>
      <c r="AY52" s="502" t="str">
        <f t="shared" si="48"/>
        <v>C</v>
      </c>
      <c r="AZ52" s="120">
        <f t="shared" si="5"/>
        <v>0</v>
      </c>
      <c r="BA52" s="505" t="str">
        <f t="shared" si="49"/>
        <v>C</v>
      </c>
      <c r="BB52" s="119">
        <f t="shared" si="6"/>
        <v>0</v>
      </c>
      <c r="BC52" s="120">
        <f t="shared" si="7"/>
        <v>0</v>
      </c>
      <c r="BD52" s="120">
        <f t="shared" si="8"/>
        <v>0</v>
      </c>
      <c r="BE52" s="121">
        <f t="shared" si="9"/>
        <v>0</v>
      </c>
      <c r="BF52" s="122">
        <f t="shared" si="1"/>
        <v>0</v>
      </c>
      <c r="BG52" s="123">
        <f t="shared" si="50"/>
        <v>25.730240549828181</v>
      </c>
      <c r="BH52" s="95"/>
      <c r="BI52" s="114">
        <f t="shared" si="2"/>
        <v>0</v>
      </c>
      <c r="BJ52" s="115">
        <f t="shared" si="2"/>
        <v>0</v>
      </c>
      <c r="BK52" s="124">
        <f t="shared" si="10"/>
        <v>0</v>
      </c>
      <c r="BL52" s="125" t="str">
        <f t="shared" si="51"/>
        <v>C</v>
      </c>
      <c r="BM52" s="126">
        <f t="shared" si="11"/>
        <v>0</v>
      </c>
      <c r="BN52" s="117" t="str">
        <f t="shared" si="52"/>
        <v>C</v>
      </c>
      <c r="BO52" s="124">
        <f t="shared" si="12"/>
        <v>0</v>
      </c>
      <c r="BP52" s="126">
        <f t="shared" si="13"/>
        <v>0</v>
      </c>
      <c r="BQ52" s="126">
        <f t="shared" si="14"/>
        <v>0</v>
      </c>
      <c r="BR52" s="127">
        <f t="shared" si="15"/>
        <v>0</v>
      </c>
      <c r="BS52" s="292">
        <f t="shared" si="16"/>
        <v>0</v>
      </c>
      <c r="BT52" s="293">
        <f t="shared" si="17"/>
        <v>0</v>
      </c>
      <c r="BU52" s="294">
        <f t="shared" si="18"/>
        <v>0</v>
      </c>
      <c r="BV52" s="293">
        <f t="shared" si="19"/>
        <v>0</v>
      </c>
      <c r="BW52" s="294">
        <f t="shared" si="20"/>
        <v>0</v>
      </c>
      <c r="BX52" s="293">
        <f t="shared" si="21"/>
        <v>0</v>
      </c>
      <c r="BY52" s="294">
        <f t="shared" si="22"/>
        <v>0</v>
      </c>
      <c r="BZ52" s="293">
        <f t="shared" si="23"/>
        <v>0</v>
      </c>
      <c r="CA52" s="294">
        <f t="shared" si="24"/>
        <v>0</v>
      </c>
      <c r="CB52" s="293">
        <f t="shared" si="25"/>
        <v>0</v>
      </c>
      <c r="CC52" s="294">
        <f t="shared" si="26"/>
        <v>0</v>
      </c>
      <c r="CD52" s="293">
        <f t="shared" si="27"/>
        <v>0</v>
      </c>
      <c r="CE52" s="294">
        <f t="shared" si="28"/>
        <v>0</v>
      </c>
      <c r="CF52" s="293">
        <f t="shared" si="29"/>
        <v>0</v>
      </c>
      <c r="CG52" s="294">
        <f t="shared" si="30"/>
        <v>0</v>
      </c>
      <c r="CH52" s="295">
        <f t="shared" si="31"/>
        <v>0</v>
      </c>
      <c r="CI52" s="292">
        <f t="shared" si="32"/>
        <v>0</v>
      </c>
      <c r="CJ52" s="293">
        <f t="shared" si="33"/>
        <v>0</v>
      </c>
      <c r="CK52" s="294">
        <f t="shared" si="34"/>
        <v>0</v>
      </c>
      <c r="CL52" s="293">
        <f t="shared" si="35"/>
        <v>0</v>
      </c>
      <c r="CM52" s="294">
        <f t="shared" si="36"/>
        <v>0</v>
      </c>
      <c r="CN52" s="293">
        <f t="shared" si="37"/>
        <v>0</v>
      </c>
      <c r="CO52" s="296">
        <f t="shared" si="38"/>
        <v>0</v>
      </c>
      <c r="CP52" s="297">
        <f t="shared" si="39"/>
        <v>0</v>
      </c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479">
        <v>30</v>
      </c>
      <c r="DC52" s="478">
        <f t="shared" si="40"/>
        <v>0</v>
      </c>
      <c r="DD52" s="282">
        <f t="shared" si="41"/>
        <v>0</v>
      </c>
      <c r="DE52" s="106">
        <f t="shared" si="42"/>
        <v>0</v>
      </c>
      <c r="DF52" s="389">
        <f t="shared" si="43"/>
        <v>25.730240549828181</v>
      </c>
      <c r="DG52" s="166"/>
      <c r="DH52" s="169"/>
      <c r="DI52" s="169"/>
      <c r="DJ52" s="170"/>
      <c r="DK52" s="151"/>
      <c r="DL52" s="151"/>
      <c r="DM52" s="151"/>
      <c r="DN52" s="151"/>
      <c r="DO52" s="148"/>
      <c r="DP52" s="151"/>
      <c r="DQ52" s="151"/>
      <c r="DR52" s="151"/>
      <c r="DS52" s="151"/>
      <c r="DU52" s="130">
        <f t="shared" si="3"/>
        <v>0</v>
      </c>
      <c r="DV52" s="131">
        <f t="shared" si="3"/>
        <v>0</v>
      </c>
      <c r="DW52" s="110">
        <f t="shared" si="44"/>
        <v>0</v>
      </c>
      <c r="DX52" s="111" t="e">
        <f t="shared" si="45"/>
        <v>#DIV/0!</v>
      </c>
      <c r="DY52" s="112" t="e">
        <f t="shared" si="46"/>
        <v>#DIV/0!</v>
      </c>
    </row>
    <row r="53" spans="1:129" ht="13.2" customHeight="1" x14ac:dyDescent="0.2">
      <c r="A53" s="69"/>
      <c r="B53" s="163"/>
      <c r="C53" s="164"/>
      <c r="D53" s="21" t="str">
        <f t="shared" si="47"/>
        <v>C</v>
      </c>
      <c r="E53" s="319"/>
      <c r="F53" s="320"/>
      <c r="G53" s="320"/>
      <c r="H53" s="320"/>
      <c r="I53" s="320"/>
      <c r="J53" s="320"/>
      <c r="K53" s="320"/>
      <c r="L53" s="321"/>
      <c r="M53" s="337"/>
      <c r="N53" s="320"/>
      <c r="O53" s="320"/>
      <c r="P53" s="320"/>
      <c r="Q53" s="320"/>
      <c r="R53" s="321"/>
      <c r="S53" s="337"/>
      <c r="T53" s="320"/>
      <c r="U53" s="320"/>
      <c r="V53" s="321"/>
      <c r="W53" s="337"/>
      <c r="X53" s="321"/>
      <c r="Y53" s="337"/>
      <c r="Z53" s="320"/>
      <c r="AA53" s="320"/>
      <c r="AB53" s="320"/>
      <c r="AC53" s="320"/>
      <c r="AD53" s="321"/>
      <c r="AE53" s="337"/>
      <c r="AF53" s="320"/>
      <c r="AG53" s="320"/>
      <c r="AH53" s="321"/>
      <c r="AI53" s="337"/>
      <c r="AJ53" s="320"/>
      <c r="AK53" s="321"/>
      <c r="AL53" s="337"/>
      <c r="AM53" s="349"/>
      <c r="AN53" s="319"/>
      <c r="AO53" s="320"/>
      <c r="AP53" s="320"/>
      <c r="AQ53" s="321"/>
      <c r="AR53" s="337"/>
      <c r="AS53" s="320"/>
      <c r="AT53" s="321"/>
      <c r="AU53" s="337"/>
      <c r="AV53" s="321"/>
      <c r="AW53" s="165"/>
      <c r="AX53" s="136">
        <f t="shared" si="4"/>
        <v>0</v>
      </c>
      <c r="AY53" s="503" t="str">
        <f t="shared" si="48"/>
        <v>C</v>
      </c>
      <c r="AZ53" s="137">
        <f t="shared" si="5"/>
        <v>0</v>
      </c>
      <c r="BA53" s="506" t="str">
        <f t="shared" si="49"/>
        <v>C</v>
      </c>
      <c r="BB53" s="136">
        <f t="shared" si="6"/>
        <v>0</v>
      </c>
      <c r="BC53" s="137">
        <f t="shared" si="7"/>
        <v>0</v>
      </c>
      <c r="BD53" s="137">
        <f t="shared" si="8"/>
        <v>0</v>
      </c>
      <c r="BE53" s="138">
        <f t="shared" si="9"/>
        <v>0</v>
      </c>
      <c r="BF53" s="139">
        <f t="shared" si="1"/>
        <v>0</v>
      </c>
      <c r="BG53" s="140">
        <f t="shared" si="50"/>
        <v>25.730240549828181</v>
      </c>
      <c r="BH53" s="95"/>
      <c r="BI53" s="55">
        <f t="shared" si="2"/>
        <v>0</v>
      </c>
      <c r="BJ53" s="132">
        <f t="shared" si="2"/>
        <v>0</v>
      </c>
      <c r="BK53" s="141">
        <f t="shared" si="10"/>
        <v>0</v>
      </c>
      <c r="BL53" s="142" t="str">
        <f t="shared" si="51"/>
        <v>C</v>
      </c>
      <c r="BM53" s="143">
        <f t="shared" si="11"/>
        <v>0</v>
      </c>
      <c r="BN53" s="134" t="str">
        <f t="shared" si="52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100">
        <f t="shared" si="16"/>
        <v>0</v>
      </c>
      <c r="BT53" s="101">
        <f t="shared" si="17"/>
        <v>0</v>
      </c>
      <c r="BU53" s="102">
        <f t="shared" si="18"/>
        <v>0</v>
      </c>
      <c r="BV53" s="101">
        <f t="shared" si="19"/>
        <v>0</v>
      </c>
      <c r="BW53" s="102">
        <f t="shared" si="20"/>
        <v>0</v>
      </c>
      <c r="BX53" s="101">
        <f t="shared" si="21"/>
        <v>0</v>
      </c>
      <c r="BY53" s="102">
        <f t="shared" si="22"/>
        <v>0</v>
      </c>
      <c r="BZ53" s="101">
        <f t="shared" si="23"/>
        <v>0</v>
      </c>
      <c r="CA53" s="102">
        <f t="shared" si="24"/>
        <v>0</v>
      </c>
      <c r="CB53" s="101">
        <f t="shared" si="25"/>
        <v>0</v>
      </c>
      <c r="CC53" s="102">
        <f t="shared" si="26"/>
        <v>0</v>
      </c>
      <c r="CD53" s="101">
        <f t="shared" si="27"/>
        <v>0</v>
      </c>
      <c r="CE53" s="102">
        <f t="shared" si="28"/>
        <v>0</v>
      </c>
      <c r="CF53" s="101">
        <f t="shared" si="29"/>
        <v>0</v>
      </c>
      <c r="CG53" s="102">
        <f t="shared" si="30"/>
        <v>0</v>
      </c>
      <c r="CH53" s="257">
        <f t="shared" si="31"/>
        <v>0</v>
      </c>
      <c r="CI53" s="100">
        <f t="shared" si="32"/>
        <v>0</v>
      </c>
      <c r="CJ53" s="101">
        <f t="shared" si="33"/>
        <v>0</v>
      </c>
      <c r="CK53" s="102">
        <f t="shared" si="34"/>
        <v>0</v>
      </c>
      <c r="CL53" s="101">
        <f t="shared" si="35"/>
        <v>0</v>
      </c>
      <c r="CM53" s="102">
        <f t="shared" si="36"/>
        <v>0</v>
      </c>
      <c r="CN53" s="101">
        <f t="shared" si="37"/>
        <v>0</v>
      </c>
      <c r="CO53" s="103">
        <f t="shared" si="38"/>
        <v>0</v>
      </c>
      <c r="CP53" s="104">
        <f t="shared" si="39"/>
        <v>0</v>
      </c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479">
        <v>31</v>
      </c>
      <c r="DC53" s="478">
        <f t="shared" si="40"/>
        <v>0</v>
      </c>
      <c r="DD53" s="282">
        <f t="shared" si="41"/>
        <v>0</v>
      </c>
      <c r="DE53" s="106">
        <f t="shared" si="42"/>
        <v>0</v>
      </c>
      <c r="DF53" s="389">
        <f t="shared" si="43"/>
        <v>25.730240549828181</v>
      </c>
      <c r="DG53" s="166"/>
      <c r="DH53" s="171"/>
      <c r="DI53" s="171"/>
      <c r="DJ53" s="151"/>
      <c r="DK53" s="172"/>
      <c r="DL53" s="172"/>
      <c r="DM53" s="172"/>
      <c r="DN53" s="172"/>
      <c r="DO53" s="173"/>
      <c r="DP53" s="154"/>
      <c r="DQ53" s="154"/>
      <c r="DR53" s="154"/>
      <c r="DS53" s="154"/>
      <c r="DU53" s="130">
        <f t="shared" si="3"/>
        <v>0</v>
      </c>
      <c r="DV53" s="131">
        <f t="shared" si="3"/>
        <v>0</v>
      </c>
      <c r="DW53" s="110">
        <f t="shared" si="44"/>
        <v>0</v>
      </c>
      <c r="DX53" s="111" t="e">
        <f t="shared" si="45"/>
        <v>#DIV/0!</v>
      </c>
      <c r="DY53" s="112" t="e">
        <f t="shared" si="46"/>
        <v>#DIV/0!</v>
      </c>
    </row>
    <row r="54" spans="1:129" ht="13.2" customHeight="1" x14ac:dyDescent="0.2">
      <c r="A54" s="159"/>
      <c r="B54" s="160"/>
      <c r="C54" s="161"/>
      <c r="D54" s="500" t="str">
        <f t="shared" si="47"/>
        <v>C</v>
      </c>
      <c r="E54" s="316"/>
      <c r="F54" s="317"/>
      <c r="G54" s="317"/>
      <c r="H54" s="317"/>
      <c r="I54" s="317"/>
      <c r="J54" s="317"/>
      <c r="K54" s="317"/>
      <c r="L54" s="318"/>
      <c r="M54" s="336"/>
      <c r="N54" s="317"/>
      <c r="O54" s="317"/>
      <c r="P54" s="317"/>
      <c r="Q54" s="317"/>
      <c r="R54" s="318"/>
      <c r="S54" s="336"/>
      <c r="T54" s="317"/>
      <c r="U54" s="317"/>
      <c r="V54" s="318"/>
      <c r="W54" s="336"/>
      <c r="X54" s="318"/>
      <c r="Y54" s="336"/>
      <c r="Z54" s="317"/>
      <c r="AA54" s="317"/>
      <c r="AB54" s="317"/>
      <c r="AC54" s="317"/>
      <c r="AD54" s="318"/>
      <c r="AE54" s="336"/>
      <c r="AF54" s="317"/>
      <c r="AG54" s="317"/>
      <c r="AH54" s="318"/>
      <c r="AI54" s="336"/>
      <c r="AJ54" s="317"/>
      <c r="AK54" s="318"/>
      <c r="AL54" s="336"/>
      <c r="AM54" s="348"/>
      <c r="AN54" s="316"/>
      <c r="AO54" s="317"/>
      <c r="AP54" s="317"/>
      <c r="AQ54" s="318"/>
      <c r="AR54" s="336"/>
      <c r="AS54" s="317"/>
      <c r="AT54" s="318"/>
      <c r="AU54" s="336"/>
      <c r="AV54" s="318"/>
      <c r="AW54" s="162"/>
      <c r="AX54" s="119">
        <f t="shared" si="4"/>
        <v>0</v>
      </c>
      <c r="AY54" s="502" t="str">
        <f t="shared" si="48"/>
        <v>C</v>
      </c>
      <c r="AZ54" s="120">
        <f t="shared" si="5"/>
        <v>0</v>
      </c>
      <c r="BA54" s="505" t="str">
        <f t="shared" si="49"/>
        <v>C</v>
      </c>
      <c r="BB54" s="119">
        <f t="shared" si="6"/>
        <v>0</v>
      </c>
      <c r="BC54" s="120">
        <f t="shared" si="7"/>
        <v>0</v>
      </c>
      <c r="BD54" s="120">
        <f t="shared" si="8"/>
        <v>0</v>
      </c>
      <c r="BE54" s="121">
        <f t="shared" si="9"/>
        <v>0</v>
      </c>
      <c r="BF54" s="122">
        <f t="shared" si="1"/>
        <v>0</v>
      </c>
      <c r="BG54" s="123">
        <f t="shared" si="50"/>
        <v>25.730240549828181</v>
      </c>
      <c r="BH54" s="95"/>
      <c r="BI54" s="114">
        <f t="shared" si="2"/>
        <v>0</v>
      </c>
      <c r="BJ54" s="115">
        <f t="shared" si="2"/>
        <v>0</v>
      </c>
      <c r="BK54" s="124">
        <f t="shared" si="10"/>
        <v>0</v>
      </c>
      <c r="BL54" s="125" t="str">
        <f t="shared" si="51"/>
        <v>C</v>
      </c>
      <c r="BM54" s="126">
        <f t="shared" si="11"/>
        <v>0</v>
      </c>
      <c r="BN54" s="117" t="str">
        <f t="shared" si="52"/>
        <v>C</v>
      </c>
      <c r="BO54" s="124">
        <f t="shared" si="12"/>
        <v>0</v>
      </c>
      <c r="BP54" s="126">
        <f t="shared" si="13"/>
        <v>0</v>
      </c>
      <c r="BQ54" s="126">
        <f t="shared" si="14"/>
        <v>0</v>
      </c>
      <c r="BR54" s="127">
        <f t="shared" si="15"/>
        <v>0</v>
      </c>
      <c r="BS54" s="292">
        <f t="shared" si="16"/>
        <v>0</v>
      </c>
      <c r="BT54" s="293">
        <f t="shared" si="17"/>
        <v>0</v>
      </c>
      <c r="BU54" s="294">
        <f t="shared" si="18"/>
        <v>0</v>
      </c>
      <c r="BV54" s="293">
        <f t="shared" si="19"/>
        <v>0</v>
      </c>
      <c r="BW54" s="294">
        <f t="shared" si="20"/>
        <v>0</v>
      </c>
      <c r="BX54" s="293">
        <f t="shared" si="21"/>
        <v>0</v>
      </c>
      <c r="BY54" s="294">
        <f t="shared" si="22"/>
        <v>0</v>
      </c>
      <c r="BZ54" s="293">
        <f t="shared" si="23"/>
        <v>0</v>
      </c>
      <c r="CA54" s="294">
        <f t="shared" si="24"/>
        <v>0</v>
      </c>
      <c r="CB54" s="293">
        <f t="shared" si="25"/>
        <v>0</v>
      </c>
      <c r="CC54" s="294">
        <f t="shared" si="26"/>
        <v>0</v>
      </c>
      <c r="CD54" s="293">
        <f t="shared" si="27"/>
        <v>0</v>
      </c>
      <c r="CE54" s="294">
        <f t="shared" si="28"/>
        <v>0</v>
      </c>
      <c r="CF54" s="293">
        <f t="shared" si="29"/>
        <v>0</v>
      </c>
      <c r="CG54" s="294">
        <f t="shared" si="30"/>
        <v>0</v>
      </c>
      <c r="CH54" s="295">
        <f t="shared" si="31"/>
        <v>0</v>
      </c>
      <c r="CI54" s="292">
        <f t="shared" si="32"/>
        <v>0</v>
      </c>
      <c r="CJ54" s="293">
        <f t="shared" si="33"/>
        <v>0</v>
      </c>
      <c r="CK54" s="294">
        <f t="shared" si="34"/>
        <v>0</v>
      </c>
      <c r="CL54" s="293">
        <f t="shared" si="35"/>
        <v>0</v>
      </c>
      <c r="CM54" s="294">
        <f t="shared" si="36"/>
        <v>0</v>
      </c>
      <c r="CN54" s="293">
        <f t="shared" si="37"/>
        <v>0</v>
      </c>
      <c r="CO54" s="296">
        <f t="shared" si="38"/>
        <v>0</v>
      </c>
      <c r="CP54" s="297">
        <f t="shared" si="39"/>
        <v>0</v>
      </c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479">
        <v>32</v>
      </c>
      <c r="DC54" s="478">
        <f t="shared" si="40"/>
        <v>0</v>
      </c>
      <c r="DD54" s="282">
        <f t="shared" si="41"/>
        <v>0</v>
      </c>
      <c r="DE54" s="106">
        <f t="shared" si="42"/>
        <v>0</v>
      </c>
      <c r="DF54" s="389">
        <f t="shared" si="43"/>
        <v>25.730240549828181</v>
      </c>
      <c r="DG54" s="166"/>
      <c r="DH54" s="166"/>
      <c r="DI54" s="166"/>
      <c r="DJ54" s="166"/>
      <c r="DK54" s="166"/>
      <c r="DL54" s="166"/>
      <c r="DM54" s="166"/>
      <c r="DU54" s="130">
        <f t="shared" si="3"/>
        <v>0</v>
      </c>
      <c r="DV54" s="131">
        <f t="shared" si="3"/>
        <v>0</v>
      </c>
      <c r="DW54" s="110">
        <f t="shared" si="44"/>
        <v>0</v>
      </c>
      <c r="DX54" s="111" t="e">
        <f t="shared" si="45"/>
        <v>#DIV/0!</v>
      </c>
      <c r="DY54" s="112" t="e">
        <f t="shared" si="46"/>
        <v>#DIV/0!</v>
      </c>
    </row>
    <row r="55" spans="1:129" ht="13.2" customHeight="1" x14ac:dyDescent="0.2">
      <c r="A55" s="69"/>
      <c r="B55" s="163"/>
      <c r="C55" s="164"/>
      <c r="D55" s="21" t="str">
        <f t="shared" si="47"/>
        <v>C</v>
      </c>
      <c r="E55" s="319"/>
      <c r="F55" s="320"/>
      <c r="G55" s="320"/>
      <c r="H55" s="320"/>
      <c r="I55" s="320"/>
      <c r="J55" s="320"/>
      <c r="K55" s="320"/>
      <c r="L55" s="321"/>
      <c r="M55" s="337"/>
      <c r="N55" s="320"/>
      <c r="O55" s="320"/>
      <c r="P55" s="320"/>
      <c r="Q55" s="320"/>
      <c r="R55" s="321"/>
      <c r="S55" s="337"/>
      <c r="T55" s="320"/>
      <c r="U55" s="320"/>
      <c r="V55" s="321"/>
      <c r="W55" s="337"/>
      <c r="X55" s="321"/>
      <c r="Y55" s="337"/>
      <c r="Z55" s="320"/>
      <c r="AA55" s="320"/>
      <c r="AB55" s="320"/>
      <c r="AC55" s="320"/>
      <c r="AD55" s="321"/>
      <c r="AE55" s="337"/>
      <c r="AF55" s="320"/>
      <c r="AG55" s="320"/>
      <c r="AH55" s="321"/>
      <c r="AI55" s="337"/>
      <c r="AJ55" s="320"/>
      <c r="AK55" s="321"/>
      <c r="AL55" s="337"/>
      <c r="AM55" s="349"/>
      <c r="AN55" s="319"/>
      <c r="AO55" s="320"/>
      <c r="AP55" s="320"/>
      <c r="AQ55" s="321"/>
      <c r="AR55" s="337"/>
      <c r="AS55" s="320"/>
      <c r="AT55" s="321"/>
      <c r="AU55" s="337"/>
      <c r="AV55" s="321"/>
      <c r="AW55" s="165"/>
      <c r="AX55" s="136">
        <f t="shared" si="4"/>
        <v>0</v>
      </c>
      <c r="AY55" s="503" t="str">
        <f t="shared" si="48"/>
        <v>C</v>
      </c>
      <c r="AZ55" s="137">
        <f t="shared" si="5"/>
        <v>0</v>
      </c>
      <c r="BA55" s="506" t="str">
        <f t="shared" si="49"/>
        <v>C</v>
      </c>
      <c r="BB55" s="136">
        <f t="shared" si="6"/>
        <v>0</v>
      </c>
      <c r="BC55" s="137">
        <f t="shared" si="7"/>
        <v>0</v>
      </c>
      <c r="BD55" s="137">
        <f t="shared" si="8"/>
        <v>0</v>
      </c>
      <c r="BE55" s="138">
        <f t="shared" si="9"/>
        <v>0</v>
      </c>
      <c r="BF55" s="139">
        <f t="shared" si="1"/>
        <v>0</v>
      </c>
      <c r="BG55" s="140">
        <f t="shared" si="50"/>
        <v>25.730240549828181</v>
      </c>
      <c r="BH55" s="95"/>
      <c r="BI55" s="55">
        <f t="shared" si="2"/>
        <v>0</v>
      </c>
      <c r="BJ55" s="132">
        <f t="shared" si="2"/>
        <v>0</v>
      </c>
      <c r="BK55" s="141">
        <f t="shared" si="10"/>
        <v>0</v>
      </c>
      <c r="BL55" s="142" t="str">
        <f t="shared" si="51"/>
        <v>C</v>
      </c>
      <c r="BM55" s="143">
        <f t="shared" si="11"/>
        <v>0</v>
      </c>
      <c r="BN55" s="134" t="str">
        <f t="shared" si="52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100">
        <f t="shared" si="16"/>
        <v>0</v>
      </c>
      <c r="BT55" s="101">
        <f t="shared" si="17"/>
        <v>0</v>
      </c>
      <c r="BU55" s="102">
        <f t="shared" si="18"/>
        <v>0</v>
      </c>
      <c r="BV55" s="101">
        <f t="shared" si="19"/>
        <v>0</v>
      </c>
      <c r="BW55" s="102">
        <f t="shared" si="20"/>
        <v>0</v>
      </c>
      <c r="BX55" s="101">
        <f t="shared" si="21"/>
        <v>0</v>
      </c>
      <c r="BY55" s="102">
        <f t="shared" si="22"/>
        <v>0</v>
      </c>
      <c r="BZ55" s="101">
        <f t="shared" si="23"/>
        <v>0</v>
      </c>
      <c r="CA55" s="102">
        <f t="shared" si="24"/>
        <v>0</v>
      </c>
      <c r="CB55" s="101">
        <f t="shared" si="25"/>
        <v>0</v>
      </c>
      <c r="CC55" s="102">
        <f t="shared" si="26"/>
        <v>0</v>
      </c>
      <c r="CD55" s="101">
        <f t="shared" si="27"/>
        <v>0</v>
      </c>
      <c r="CE55" s="102">
        <f t="shared" si="28"/>
        <v>0</v>
      </c>
      <c r="CF55" s="101">
        <f t="shared" si="29"/>
        <v>0</v>
      </c>
      <c r="CG55" s="102">
        <f t="shared" si="30"/>
        <v>0</v>
      </c>
      <c r="CH55" s="257">
        <f t="shared" si="31"/>
        <v>0</v>
      </c>
      <c r="CI55" s="100">
        <f t="shared" si="32"/>
        <v>0</v>
      </c>
      <c r="CJ55" s="101">
        <f t="shared" si="33"/>
        <v>0</v>
      </c>
      <c r="CK55" s="102">
        <f t="shared" si="34"/>
        <v>0</v>
      </c>
      <c r="CL55" s="101">
        <f t="shared" si="35"/>
        <v>0</v>
      </c>
      <c r="CM55" s="102">
        <f t="shared" si="36"/>
        <v>0</v>
      </c>
      <c r="CN55" s="101">
        <f t="shared" si="37"/>
        <v>0</v>
      </c>
      <c r="CO55" s="103">
        <f t="shared" si="38"/>
        <v>0</v>
      </c>
      <c r="CP55" s="104">
        <f t="shared" si="39"/>
        <v>0</v>
      </c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479">
        <v>33</v>
      </c>
      <c r="DC55" s="478">
        <f t="shared" si="40"/>
        <v>0</v>
      </c>
      <c r="DD55" s="282">
        <f t="shared" si="41"/>
        <v>0</v>
      </c>
      <c r="DE55" s="106">
        <f t="shared" si="42"/>
        <v>0</v>
      </c>
      <c r="DF55" s="389">
        <f t="shared" si="43"/>
        <v>25.730240549828181</v>
      </c>
      <c r="DG55" s="166"/>
      <c r="DH55" s="153"/>
      <c r="DI55" s="166"/>
      <c r="DJ55" s="153"/>
      <c r="DK55" s="166"/>
      <c r="DL55" s="166"/>
      <c r="DM55" s="166"/>
      <c r="DU55" s="130">
        <f t="shared" si="3"/>
        <v>0</v>
      </c>
      <c r="DV55" s="131">
        <f t="shared" si="3"/>
        <v>0</v>
      </c>
      <c r="DW55" s="110">
        <f t="shared" si="44"/>
        <v>0</v>
      </c>
      <c r="DX55" s="111" t="e">
        <f t="shared" si="45"/>
        <v>#DIV/0!</v>
      </c>
      <c r="DY55" s="112" t="e">
        <f t="shared" si="46"/>
        <v>#DIV/0!</v>
      </c>
    </row>
    <row r="56" spans="1:129" ht="13.2" customHeight="1" x14ac:dyDescent="0.2">
      <c r="A56" s="159"/>
      <c r="B56" s="160"/>
      <c r="C56" s="161"/>
      <c r="D56" s="500" t="str">
        <f t="shared" si="47"/>
        <v>C</v>
      </c>
      <c r="E56" s="316"/>
      <c r="F56" s="317"/>
      <c r="G56" s="317"/>
      <c r="H56" s="317"/>
      <c r="I56" s="317"/>
      <c r="J56" s="317"/>
      <c r="K56" s="317"/>
      <c r="L56" s="318"/>
      <c r="M56" s="336"/>
      <c r="N56" s="317"/>
      <c r="O56" s="317"/>
      <c r="P56" s="317"/>
      <c r="Q56" s="317"/>
      <c r="R56" s="318"/>
      <c r="S56" s="336"/>
      <c r="T56" s="317"/>
      <c r="U56" s="317"/>
      <c r="V56" s="318"/>
      <c r="W56" s="336"/>
      <c r="X56" s="318"/>
      <c r="Y56" s="336"/>
      <c r="Z56" s="317"/>
      <c r="AA56" s="317"/>
      <c r="AB56" s="317"/>
      <c r="AC56" s="317"/>
      <c r="AD56" s="318"/>
      <c r="AE56" s="336"/>
      <c r="AF56" s="317"/>
      <c r="AG56" s="317"/>
      <c r="AH56" s="318"/>
      <c r="AI56" s="336"/>
      <c r="AJ56" s="317"/>
      <c r="AK56" s="318"/>
      <c r="AL56" s="336"/>
      <c r="AM56" s="348"/>
      <c r="AN56" s="316"/>
      <c r="AO56" s="317"/>
      <c r="AP56" s="317"/>
      <c r="AQ56" s="318"/>
      <c r="AR56" s="336"/>
      <c r="AS56" s="317"/>
      <c r="AT56" s="318"/>
      <c r="AU56" s="336"/>
      <c r="AV56" s="318"/>
      <c r="AW56" s="162"/>
      <c r="AX56" s="119">
        <f t="shared" si="4"/>
        <v>0</v>
      </c>
      <c r="AY56" s="502" t="str">
        <f t="shared" si="48"/>
        <v>C</v>
      </c>
      <c r="AZ56" s="120">
        <f t="shared" si="5"/>
        <v>0</v>
      </c>
      <c r="BA56" s="505" t="str">
        <f t="shared" si="49"/>
        <v>C</v>
      </c>
      <c r="BB56" s="119">
        <f t="shared" si="6"/>
        <v>0</v>
      </c>
      <c r="BC56" s="120">
        <f t="shared" si="7"/>
        <v>0</v>
      </c>
      <c r="BD56" s="120">
        <f t="shared" si="8"/>
        <v>0</v>
      </c>
      <c r="BE56" s="121">
        <f t="shared" si="9"/>
        <v>0</v>
      </c>
      <c r="BF56" s="122">
        <f t="shared" si="1"/>
        <v>0</v>
      </c>
      <c r="BG56" s="123">
        <f t="shared" si="50"/>
        <v>25.730240549828181</v>
      </c>
      <c r="BH56" s="95"/>
      <c r="BI56" s="114">
        <f t="shared" si="2"/>
        <v>0</v>
      </c>
      <c r="BJ56" s="115">
        <f t="shared" si="2"/>
        <v>0</v>
      </c>
      <c r="BK56" s="124">
        <f t="shared" si="10"/>
        <v>0</v>
      </c>
      <c r="BL56" s="125" t="str">
        <f t="shared" si="51"/>
        <v>C</v>
      </c>
      <c r="BM56" s="126">
        <f t="shared" si="11"/>
        <v>0</v>
      </c>
      <c r="BN56" s="117" t="str">
        <f t="shared" si="52"/>
        <v>C</v>
      </c>
      <c r="BO56" s="124">
        <f t="shared" si="12"/>
        <v>0</v>
      </c>
      <c r="BP56" s="126">
        <f t="shared" si="13"/>
        <v>0</v>
      </c>
      <c r="BQ56" s="126">
        <f t="shared" si="14"/>
        <v>0</v>
      </c>
      <c r="BR56" s="127">
        <f t="shared" si="15"/>
        <v>0</v>
      </c>
      <c r="BS56" s="292">
        <f t="shared" si="16"/>
        <v>0</v>
      </c>
      <c r="BT56" s="293">
        <f t="shared" si="17"/>
        <v>0</v>
      </c>
      <c r="BU56" s="294">
        <f t="shared" si="18"/>
        <v>0</v>
      </c>
      <c r="BV56" s="293">
        <f t="shared" si="19"/>
        <v>0</v>
      </c>
      <c r="BW56" s="294">
        <f t="shared" si="20"/>
        <v>0</v>
      </c>
      <c r="BX56" s="293">
        <f t="shared" si="21"/>
        <v>0</v>
      </c>
      <c r="BY56" s="294">
        <f t="shared" si="22"/>
        <v>0</v>
      </c>
      <c r="BZ56" s="293">
        <f t="shared" si="23"/>
        <v>0</v>
      </c>
      <c r="CA56" s="294">
        <f t="shared" si="24"/>
        <v>0</v>
      </c>
      <c r="CB56" s="293">
        <f t="shared" si="25"/>
        <v>0</v>
      </c>
      <c r="CC56" s="294">
        <f t="shared" si="26"/>
        <v>0</v>
      </c>
      <c r="CD56" s="293">
        <f t="shared" si="27"/>
        <v>0</v>
      </c>
      <c r="CE56" s="294">
        <f t="shared" si="28"/>
        <v>0</v>
      </c>
      <c r="CF56" s="293">
        <f t="shared" si="29"/>
        <v>0</v>
      </c>
      <c r="CG56" s="294">
        <f t="shared" si="30"/>
        <v>0</v>
      </c>
      <c r="CH56" s="295">
        <f t="shared" si="31"/>
        <v>0</v>
      </c>
      <c r="CI56" s="292">
        <f t="shared" si="32"/>
        <v>0</v>
      </c>
      <c r="CJ56" s="293">
        <f t="shared" si="33"/>
        <v>0</v>
      </c>
      <c r="CK56" s="294">
        <f t="shared" si="34"/>
        <v>0</v>
      </c>
      <c r="CL56" s="293">
        <f t="shared" si="35"/>
        <v>0</v>
      </c>
      <c r="CM56" s="294">
        <f t="shared" si="36"/>
        <v>0</v>
      </c>
      <c r="CN56" s="293">
        <f t="shared" si="37"/>
        <v>0</v>
      </c>
      <c r="CO56" s="296">
        <f t="shared" si="38"/>
        <v>0</v>
      </c>
      <c r="CP56" s="297">
        <f t="shared" si="39"/>
        <v>0</v>
      </c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479">
        <v>34</v>
      </c>
      <c r="DC56" s="478">
        <f t="shared" si="40"/>
        <v>0</v>
      </c>
      <c r="DD56" s="282">
        <f t="shared" si="41"/>
        <v>0</v>
      </c>
      <c r="DE56" s="106">
        <f t="shared" si="42"/>
        <v>0</v>
      </c>
      <c r="DF56" s="389">
        <f t="shared" si="43"/>
        <v>25.730240549828181</v>
      </c>
      <c r="DG56" s="166"/>
      <c r="DH56" s="37"/>
      <c r="DI56" s="157"/>
      <c r="DJ56" s="166"/>
      <c r="DK56" s="166"/>
      <c r="DL56" s="166"/>
      <c r="DM56" s="166"/>
      <c r="DO56" s="157"/>
      <c r="DU56" s="130">
        <f t="shared" si="3"/>
        <v>0</v>
      </c>
      <c r="DV56" s="131">
        <f t="shared" si="3"/>
        <v>0</v>
      </c>
      <c r="DW56" s="110">
        <f t="shared" si="44"/>
        <v>0</v>
      </c>
      <c r="DX56" s="111" t="e">
        <f t="shared" si="45"/>
        <v>#DIV/0!</v>
      </c>
      <c r="DY56" s="112" t="e">
        <f t="shared" si="46"/>
        <v>#DIV/0!</v>
      </c>
    </row>
    <row r="57" spans="1:129" ht="13.2" customHeight="1" x14ac:dyDescent="0.2">
      <c r="A57" s="69"/>
      <c r="B57" s="163"/>
      <c r="C57" s="164"/>
      <c r="D57" s="21" t="str">
        <f t="shared" si="47"/>
        <v>C</v>
      </c>
      <c r="E57" s="319"/>
      <c r="F57" s="320"/>
      <c r="G57" s="320"/>
      <c r="H57" s="320"/>
      <c r="I57" s="320"/>
      <c r="J57" s="320"/>
      <c r="K57" s="320"/>
      <c r="L57" s="321"/>
      <c r="M57" s="337"/>
      <c r="N57" s="320"/>
      <c r="O57" s="320"/>
      <c r="P57" s="320"/>
      <c r="Q57" s="320"/>
      <c r="R57" s="321"/>
      <c r="S57" s="337"/>
      <c r="T57" s="320"/>
      <c r="U57" s="320"/>
      <c r="V57" s="321"/>
      <c r="W57" s="337"/>
      <c r="X57" s="321"/>
      <c r="Y57" s="337"/>
      <c r="Z57" s="320"/>
      <c r="AA57" s="320"/>
      <c r="AB57" s="320"/>
      <c r="AC57" s="320"/>
      <c r="AD57" s="321"/>
      <c r="AE57" s="337"/>
      <c r="AF57" s="320"/>
      <c r="AG57" s="320"/>
      <c r="AH57" s="321"/>
      <c r="AI57" s="337"/>
      <c r="AJ57" s="320"/>
      <c r="AK57" s="321"/>
      <c r="AL57" s="337"/>
      <c r="AM57" s="349"/>
      <c r="AN57" s="319"/>
      <c r="AO57" s="320"/>
      <c r="AP57" s="320"/>
      <c r="AQ57" s="321"/>
      <c r="AR57" s="337"/>
      <c r="AS57" s="320"/>
      <c r="AT57" s="321"/>
      <c r="AU57" s="337"/>
      <c r="AV57" s="321"/>
      <c r="AW57" s="165"/>
      <c r="AX57" s="136">
        <f t="shared" si="4"/>
        <v>0</v>
      </c>
      <c r="AY57" s="503" t="str">
        <f t="shared" si="48"/>
        <v>C</v>
      </c>
      <c r="AZ57" s="137">
        <f t="shared" si="5"/>
        <v>0</v>
      </c>
      <c r="BA57" s="506" t="str">
        <f t="shared" si="49"/>
        <v>C</v>
      </c>
      <c r="BB57" s="136">
        <f t="shared" si="6"/>
        <v>0</v>
      </c>
      <c r="BC57" s="137">
        <f t="shared" si="7"/>
        <v>0</v>
      </c>
      <c r="BD57" s="137">
        <f t="shared" si="8"/>
        <v>0</v>
      </c>
      <c r="BE57" s="138">
        <f t="shared" si="9"/>
        <v>0</v>
      </c>
      <c r="BF57" s="139">
        <f t="shared" si="1"/>
        <v>0</v>
      </c>
      <c r="BG57" s="140">
        <f t="shared" si="50"/>
        <v>25.730240549828181</v>
      </c>
      <c r="BH57" s="95"/>
      <c r="BI57" s="55">
        <f t="shared" si="2"/>
        <v>0</v>
      </c>
      <c r="BJ57" s="132">
        <f t="shared" si="2"/>
        <v>0</v>
      </c>
      <c r="BK57" s="141">
        <f t="shared" si="10"/>
        <v>0</v>
      </c>
      <c r="BL57" s="142" t="str">
        <f t="shared" si="51"/>
        <v>C</v>
      </c>
      <c r="BM57" s="143">
        <f t="shared" si="11"/>
        <v>0</v>
      </c>
      <c r="BN57" s="134" t="str">
        <f t="shared" si="52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100">
        <f t="shared" si="16"/>
        <v>0</v>
      </c>
      <c r="BT57" s="101">
        <f t="shared" si="17"/>
        <v>0</v>
      </c>
      <c r="BU57" s="102">
        <f t="shared" si="18"/>
        <v>0</v>
      </c>
      <c r="BV57" s="101">
        <f t="shared" si="19"/>
        <v>0</v>
      </c>
      <c r="BW57" s="102">
        <f t="shared" si="20"/>
        <v>0</v>
      </c>
      <c r="BX57" s="101">
        <f t="shared" si="21"/>
        <v>0</v>
      </c>
      <c r="BY57" s="102">
        <f t="shared" si="22"/>
        <v>0</v>
      </c>
      <c r="BZ57" s="101">
        <f t="shared" si="23"/>
        <v>0</v>
      </c>
      <c r="CA57" s="102">
        <f t="shared" si="24"/>
        <v>0</v>
      </c>
      <c r="CB57" s="101">
        <f t="shared" si="25"/>
        <v>0</v>
      </c>
      <c r="CC57" s="102">
        <f t="shared" si="26"/>
        <v>0</v>
      </c>
      <c r="CD57" s="101">
        <f t="shared" si="27"/>
        <v>0</v>
      </c>
      <c r="CE57" s="102">
        <f t="shared" si="28"/>
        <v>0</v>
      </c>
      <c r="CF57" s="101">
        <f t="shared" si="29"/>
        <v>0</v>
      </c>
      <c r="CG57" s="102">
        <f t="shared" si="30"/>
        <v>0</v>
      </c>
      <c r="CH57" s="257">
        <f t="shared" si="31"/>
        <v>0</v>
      </c>
      <c r="CI57" s="100">
        <f t="shared" si="32"/>
        <v>0</v>
      </c>
      <c r="CJ57" s="101">
        <f t="shared" si="33"/>
        <v>0</v>
      </c>
      <c r="CK57" s="102">
        <f t="shared" si="34"/>
        <v>0</v>
      </c>
      <c r="CL57" s="101">
        <f t="shared" si="35"/>
        <v>0</v>
      </c>
      <c r="CM57" s="102">
        <f t="shared" si="36"/>
        <v>0</v>
      </c>
      <c r="CN57" s="101">
        <f t="shared" si="37"/>
        <v>0</v>
      </c>
      <c r="CO57" s="103">
        <f t="shared" si="38"/>
        <v>0</v>
      </c>
      <c r="CP57" s="104">
        <f t="shared" si="39"/>
        <v>0</v>
      </c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479">
        <v>35</v>
      </c>
      <c r="DC57" s="478">
        <f t="shared" si="40"/>
        <v>0</v>
      </c>
      <c r="DD57" s="282">
        <f t="shared" si="41"/>
        <v>0</v>
      </c>
      <c r="DE57" s="106">
        <f t="shared" si="42"/>
        <v>0</v>
      </c>
      <c r="DF57" s="389">
        <f t="shared" si="43"/>
        <v>25.730240549828181</v>
      </c>
      <c r="DG57" s="166"/>
      <c r="DH57" s="37"/>
      <c r="DI57" s="37"/>
      <c r="DJ57" s="37"/>
      <c r="DK57" s="37"/>
      <c r="DL57" s="37"/>
      <c r="DM57" s="37"/>
      <c r="DU57" s="130">
        <f t="shared" si="3"/>
        <v>0</v>
      </c>
      <c r="DV57" s="131">
        <f t="shared" si="3"/>
        <v>0</v>
      </c>
      <c r="DW57" s="110">
        <f t="shared" si="44"/>
        <v>0</v>
      </c>
      <c r="DX57" s="111" t="e">
        <f t="shared" si="45"/>
        <v>#DIV/0!</v>
      </c>
      <c r="DY57" s="112" t="e">
        <f t="shared" si="46"/>
        <v>#DIV/0!</v>
      </c>
    </row>
    <row r="58" spans="1:129" ht="13.2" customHeight="1" x14ac:dyDescent="0.2">
      <c r="A58" s="159"/>
      <c r="B58" s="160"/>
      <c r="C58" s="161"/>
      <c r="D58" s="500" t="str">
        <f t="shared" si="47"/>
        <v>C</v>
      </c>
      <c r="E58" s="316"/>
      <c r="F58" s="317"/>
      <c r="G58" s="317"/>
      <c r="H58" s="317"/>
      <c r="I58" s="317"/>
      <c r="J58" s="317"/>
      <c r="K58" s="317"/>
      <c r="L58" s="318"/>
      <c r="M58" s="336"/>
      <c r="N58" s="317"/>
      <c r="O58" s="317"/>
      <c r="P58" s="317"/>
      <c r="Q58" s="317"/>
      <c r="R58" s="318"/>
      <c r="S58" s="336"/>
      <c r="T58" s="317"/>
      <c r="U58" s="317"/>
      <c r="V58" s="318"/>
      <c r="W58" s="336"/>
      <c r="X58" s="318"/>
      <c r="Y58" s="336"/>
      <c r="Z58" s="317"/>
      <c r="AA58" s="317"/>
      <c r="AB58" s="317"/>
      <c r="AC58" s="317"/>
      <c r="AD58" s="318"/>
      <c r="AE58" s="336"/>
      <c r="AF58" s="317"/>
      <c r="AG58" s="317"/>
      <c r="AH58" s="318"/>
      <c r="AI58" s="336"/>
      <c r="AJ58" s="317"/>
      <c r="AK58" s="318"/>
      <c r="AL58" s="336"/>
      <c r="AM58" s="348"/>
      <c r="AN58" s="316"/>
      <c r="AO58" s="317"/>
      <c r="AP58" s="317"/>
      <c r="AQ58" s="318"/>
      <c r="AR58" s="336"/>
      <c r="AS58" s="317"/>
      <c r="AT58" s="318"/>
      <c r="AU58" s="336"/>
      <c r="AV58" s="318"/>
      <c r="AW58" s="162"/>
      <c r="AX58" s="119">
        <f t="shared" si="4"/>
        <v>0</v>
      </c>
      <c r="AY58" s="502" t="str">
        <f t="shared" si="48"/>
        <v>C</v>
      </c>
      <c r="AZ58" s="120">
        <f t="shared" si="5"/>
        <v>0</v>
      </c>
      <c r="BA58" s="505" t="str">
        <f t="shared" si="49"/>
        <v>C</v>
      </c>
      <c r="BB58" s="119">
        <f t="shared" si="6"/>
        <v>0</v>
      </c>
      <c r="BC58" s="120">
        <f t="shared" si="7"/>
        <v>0</v>
      </c>
      <c r="BD58" s="120">
        <f t="shared" si="8"/>
        <v>0</v>
      </c>
      <c r="BE58" s="121">
        <f t="shared" si="9"/>
        <v>0</v>
      </c>
      <c r="BF58" s="122">
        <f t="shared" si="1"/>
        <v>0</v>
      </c>
      <c r="BG58" s="123">
        <f t="shared" si="50"/>
        <v>25.730240549828181</v>
      </c>
      <c r="BH58" s="95"/>
      <c r="BI58" s="114">
        <f t="shared" si="2"/>
        <v>0</v>
      </c>
      <c r="BJ58" s="115">
        <f t="shared" si="2"/>
        <v>0</v>
      </c>
      <c r="BK58" s="124">
        <f t="shared" si="10"/>
        <v>0</v>
      </c>
      <c r="BL58" s="125" t="str">
        <f t="shared" si="51"/>
        <v>C</v>
      </c>
      <c r="BM58" s="126">
        <f t="shared" si="11"/>
        <v>0</v>
      </c>
      <c r="BN58" s="117" t="str">
        <f t="shared" si="52"/>
        <v>C</v>
      </c>
      <c r="BO58" s="124">
        <f t="shared" si="12"/>
        <v>0</v>
      </c>
      <c r="BP58" s="126">
        <f t="shared" si="13"/>
        <v>0</v>
      </c>
      <c r="BQ58" s="126">
        <f t="shared" si="14"/>
        <v>0</v>
      </c>
      <c r="BR58" s="127">
        <f t="shared" si="15"/>
        <v>0</v>
      </c>
      <c r="BS58" s="292">
        <f t="shared" si="16"/>
        <v>0</v>
      </c>
      <c r="BT58" s="293">
        <f t="shared" si="17"/>
        <v>0</v>
      </c>
      <c r="BU58" s="294">
        <f t="shared" si="18"/>
        <v>0</v>
      </c>
      <c r="BV58" s="293">
        <f t="shared" si="19"/>
        <v>0</v>
      </c>
      <c r="BW58" s="294">
        <f t="shared" si="20"/>
        <v>0</v>
      </c>
      <c r="BX58" s="293">
        <f t="shared" si="21"/>
        <v>0</v>
      </c>
      <c r="BY58" s="294">
        <f t="shared" si="22"/>
        <v>0</v>
      </c>
      <c r="BZ58" s="293">
        <f t="shared" si="23"/>
        <v>0</v>
      </c>
      <c r="CA58" s="294">
        <f t="shared" si="24"/>
        <v>0</v>
      </c>
      <c r="CB58" s="293">
        <f t="shared" si="25"/>
        <v>0</v>
      </c>
      <c r="CC58" s="294">
        <f t="shared" si="26"/>
        <v>0</v>
      </c>
      <c r="CD58" s="293">
        <f t="shared" si="27"/>
        <v>0</v>
      </c>
      <c r="CE58" s="294">
        <f t="shared" si="28"/>
        <v>0</v>
      </c>
      <c r="CF58" s="293">
        <f t="shared" si="29"/>
        <v>0</v>
      </c>
      <c r="CG58" s="294">
        <f t="shared" si="30"/>
        <v>0</v>
      </c>
      <c r="CH58" s="295">
        <f t="shared" si="31"/>
        <v>0</v>
      </c>
      <c r="CI58" s="292">
        <f t="shared" si="32"/>
        <v>0</v>
      </c>
      <c r="CJ58" s="293">
        <f t="shared" si="33"/>
        <v>0</v>
      </c>
      <c r="CK58" s="294">
        <f t="shared" si="34"/>
        <v>0</v>
      </c>
      <c r="CL58" s="293">
        <f t="shared" si="35"/>
        <v>0</v>
      </c>
      <c r="CM58" s="294">
        <f t="shared" si="36"/>
        <v>0</v>
      </c>
      <c r="CN58" s="293">
        <f t="shared" si="37"/>
        <v>0</v>
      </c>
      <c r="CO58" s="296">
        <f t="shared" si="38"/>
        <v>0</v>
      </c>
      <c r="CP58" s="297">
        <f t="shared" si="39"/>
        <v>0</v>
      </c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479">
        <v>36</v>
      </c>
      <c r="DC58" s="478">
        <f t="shared" si="40"/>
        <v>0</v>
      </c>
      <c r="DD58" s="282">
        <f t="shared" si="41"/>
        <v>0</v>
      </c>
      <c r="DE58" s="106">
        <f t="shared" si="42"/>
        <v>0</v>
      </c>
      <c r="DF58" s="389">
        <f t="shared" si="43"/>
        <v>25.730240549828181</v>
      </c>
      <c r="DG58" s="166"/>
      <c r="DH58" s="37"/>
      <c r="DI58" s="37"/>
      <c r="DJ58" s="37"/>
      <c r="DK58" s="37"/>
      <c r="DL58" s="37"/>
      <c r="DM58" s="37"/>
      <c r="DU58" s="130">
        <f t="shared" si="3"/>
        <v>0</v>
      </c>
      <c r="DV58" s="131">
        <f t="shared" si="3"/>
        <v>0</v>
      </c>
      <c r="DW58" s="110">
        <f t="shared" si="44"/>
        <v>0</v>
      </c>
      <c r="DX58" s="111" t="e">
        <f t="shared" si="45"/>
        <v>#DIV/0!</v>
      </c>
      <c r="DY58" s="112" t="e">
        <f t="shared" si="46"/>
        <v>#DIV/0!</v>
      </c>
    </row>
    <row r="59" spans="1:129" ht="13.2" customHeight="1" x14ac:dyDescent="0.2">
      <c r="A59" s="69"/>
      <c r="B59" s="163"/>
      <c r="C59" s="164"/>
      <c r="D59" s="21" t="str">
        <f t="shared" si="47"/>
        <v>C</v>
      </c>
      <c r="E59" s="319"/>
      <c r="F59" s="320"/>
      <c r="G59" s="320"/>
      <c r="H59" s="320"/>
      <c r="I59" s="320"/>
      <c r="J59" s="320"/>
      <c r="K59" s="320"/>
      <c r="L59" s="321"/>
      <c r="M59" s="337"/>
      <c r="N59" s="320"/>
      <c r="O59" s="320"/>
      <c r="P59" s="320"/>
      <c r="Q59" s="320"/>
      <c r="R59" s="321"/>
      <c r="S59" s="337"/>
      <c r="T59" s="320"/>
      <c r="U59" s="320"/>
      <c r="V59" s="321"/>
      <c r="W59" s="337"/>
      <c r="X59" s="321"/>
      <c r="Y59" s="337"/>
      <c r="Z59" s="320"/>
      <c r="AA59" s="320"/>
      <c r="AB59" s="320"/>
      <c r="AC59" s="320"/>
      <c r="AD59" s="321"/>
      <c r="AE59" s="337"/>
      <c r="AF59" s="320"/>
      <c r="AG59" s="320"/>
      <c r="AH59" s="321"/>
      <c r="AI59" s="337"/>
      <c r="AJ59" s="320"/>
      <c r="AK59" s="321"/>
      <c r="AL59" s="337"/>
      <c r="AM59" s="349"/>
      <c r="AN59" s="319"/>
      <c r="AO59" s="320"/>
      <c r="AP59" s="320"/>
      <c r="AQ59" s="321"/>
      <c r="AR59" s="337"/>
      <c r="AS59" s="320"/>
      <c r="AT59" s="321"/>
      <c r="AU59" s="337"/>
      <c r="AV59" s="321"/>
      <c r="AW59" s="165"/>
      <c r="AX59" s="136">
        <f t="shared" si="4"/>
        <v>0</v>
      </c>
      <c r="AY59" s="503" t="str">
        <f t="shared" si="48"/>
        <v>C</v>
      </c>
      <c r="AZ59" s="137">
        <f t="shared" si="5"/>
        <v>0</v>
      </c>
      <c r="BA59" s="506" t="str">
        <f t="shared" si="49"/>
        <v>C</v>
      </c>
      <c r="BB59" s="136">
        <f t="shared" si="6"/>
        <v>0</v>
      </c>
      <c r="BC59" s="137">
        <f t="shared" si="7"/>
        <v>0</v>
      </c>
      <c r="BD59" s="137">
        <f t="shared" si="8"/>
        <v>0</v>
      </c>
      <c r="BE59" s="138">
        <f t="shared" si="9"/>
        <v>0</v>
      </c>
      <c r="BF59" s="139">
        <f t="shared" si="1"/>
        <v>0</v>
      </c>
      <c r="BG59" s="140">
        <f t="shared" si="50"/>
        <v>25.730240549828181</v>
      </c>
      <c r="BH59" s="95"/>
      <c r="BI59" s="55">
        <f t="shared" si="2"/>
        <v>0</v>
      </c>
      <c r="BJ59" s="132">
        <f t="shared" si="2"/>
        <v>0</v>
      </c>
      <c r="BK59" s="141">
        <f t="shared" si="10"/>
        <v>0</v>
      </c>
      <c r="BL59" s="142" t="str">
        <f t="shared" si="51"/>
        <v>C</v>
      </c>
      <c r="BM59" s="143">
        <f t="shared" si="11"/>
        <v>0</v>
      </c>
      <c r="BN59" s="134" t="str">
        <f t="shared" si="52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100">
        <f t="shared" si="16"/>
        <v>0</v>
      </c>
      <c r="BT59" s="101">
        <f t="shared" si="17"/>
        <v>0</v>
      </c>
      <c r="BU59" s="102">
        <f t="shared" si="18"/>
        <v>0</v>
      </c>
      <c r="BV59" s="101">
        <f t="shared" si="19"/>
        <v>0</v>
      </c>
      <c r="BW59" s="102">
        <f t="shared" si="20"/>
        <v>0</v>
      </c>
      <c r="BX59" s="101">
        <f t="shared" si="21"/>
        <v>0</v>
      </c>
      <c r="BY59" s="102">
        <f t="shared" si="22"/>
        <v>0</v>
      </c>
      <c r="BZ59" s="101">
        <f t="shared" si="23"/>
        <v>0</v>
      </c>
      <c r="CA59" s="102">
        <f t="shared" si="24"/>
        <v>0</v>
      </c>
      <c r="CB59" s="101">
        <f t="shared" si="25"/>
        <v>0</v>
      </c>
      <c r="CC59" s="102">
        <f t="shared" si="26"/>
        <v>0</v>
      </c>
      <c r="CD59" s="101">
        <f t="shared" si="27"/>
        <v>0</v>
      </c>
      <c r="CE59" s="102">
        <f t="shared" si="28"/>
        <v>0</v>
      </c>
      <c r="CF59" s="101">
        <f t="shared" si="29"/>
        <v>0</v>
      </c>
      <c r="CG59" s="102">
        <f t="shared" si="30"/>
        <v>0</v>
      </c>
      <c r="CH59" s="257">
        <f t="shared" si="31"/>
        <v>0</v>
      </c>
      <c r="CI59" s="100">
        <f t="shared" si="32"/>
        <v>0</v>
      </c>
      <c r="CJ59" s="101">
        <f t="shared" si="33"/>
        <v>0</v>
      </c>
      <c r="CK59" s="102">
        <f t="shared" si="34"/>
        <v>0</v>
      </c>
      <c r="CL59" s="101">
        <f t="shared" si="35"/>
        <v>0</v>
      </c>
      <c r="CM59" s="102">
        <f t="shared" si="36"/>
        <v>0</v>
      </c>
      <c r="CN59" s="101">
        <f t="shared" si="37"/>
        <v>0</v>
      </c>
      <c r="CO59" s="103">
        <f t="shared" si="38"/>
        <v>0</v>
      </c>
      <c r="CP59" s="104">
        <f t="shared" si="39"/>
        <v>0</v>
      </c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479">
        <v>37</v>
      </c>
      <c r="DC59" s="478">
        <f t="shared" si="40"/>
        <v>0</v>
      </c>
      <c r="DD59" s="282">
        <f t="shared" si="41"/>
        <v>0</v>
      </c>
      <c r="DE59" s="106">
        <f t="shared" si="42"/>
        <v>0</v>
      </c>
      <c r="DF59" s="389">
        <f t="shared" si="43"/>
        <v>25.730240549828181</v>
      </c>
      <c r="DG59" s="166"/>
      <c r="DH59" s="166"/>
      <c r="DI59" s="166"/>
      <c r="DJ59" s="166"/>
      <c r="DK59" s="166"/>
      <c r="DL59" s="166"/>
      <c r="DM59" s="166"/>
      <c r="DU59" s="130">
        <f t="shared" si="3"/>
        <v>0</v>
      </c>
      <c r="DV59" s="131">
        <f t="shared" si="3"/>
        <v>0</v>
      </c>
      <c r="DW59" s="110">
        <f t="shared" si="44"/>
        <v>0</v>
      </c>
      <c r="DX59" s="111" t="e">
        <f t="shared" si="45"/>
        <v>#DIV/0!</v>
      </c>
      <c r="DY59" s="112" t="e">
        <f t="shared" si="46"/>
        <v>#DIV/0!</v>
      </c>
    </row>
    <row r="60" spans="1:129" ht="13.2" customHeight="1" x14ac:dyDescent="0.2">
      <c r="A60" s="159"/>
      <c r="B60" s="160"/>
      <c r="C60" s="161"/>
      <c r="D60" s="500" t="str">
        <f t="shared" si="47"/>
        <v>C</v>
      </c>
      <c r="E60" s="316"/>
      <c r="F60" s="317"/>
      <c r="G60" s="317"/>
      <c r="H60" s="317"/>
      <c r="I60" s="317"/>
      <c r="J60" s="317"/>
      <c r="K60" s="317"/>
      <c r="L60" s="318"/>
      <c r="M60" s="336"/>
      <c r="N60" s="317"/>
      <c r="O60" s="317"/>
      <c r="P60" s="317"/>
      <c r="Q60" s="317"/>
      <c r="R60" s="318"/>
      <c r="S60" s="336"/>
      <c r="T60" s="317"/>
      <c r="U60" s="317"/>
      <c r="V60" s="318"/>
      <c r="W60" s="336"/>
      <c r="X60" s="318"/>
      <c r="Y60" s="336"/>
      <c r="Z60" s="317"/>
      <c r="AA60" s="317"/>
      <c r="AB60" s="317"/>
      <c r="AC60" s="317"/>
      <c r="AD60" s="318"/>
      <c r="AE60" s="336"/>
      <c r="AF60" s="317"/>
      <c r="AG60" s="317"/>
      <c r="AH60" s="318"/>
      <c r="AI60" s="336"/>
      <c r="AJ60" s="317"/>
      <c r="AK60" s="318"/>
      <c r="AL60" s="336"/>
      <c r="AM60" s="348"/>
      <c r="AN60" s="316"/>
      <c r="AO60" s="317"/>
      <c r="AP60" s="317"/>
      <c r="AQ60" s="318"/>
      <c r="AR60" s="336"/>
      <c r="AS60" s="317"/>
      <c r="AT60" s="318"/>
      <c r="AU60" s="336"/>
      <c r="AV60" s="318"/>
      <c r="AW60" s="162"/>
      <c r="AX60" s="119">
        <f t="shared" si="4"/>
        <v>0</v>
      </c>
      <c r="AY60" s="502" t="str">
        <f t="shared" si="48"/>
        <v>C</v>
      </c>
      <c r="AZ60" s="120">
        <f t="shared" si="5"/>
        <v>0</v>
      </c>
      <c r="BA60" s="505" t="str">
        <f t="shared" si="49"/>
        <v>C</v>
      </c>
      <c r="BB60" s="119">
        <f t="shared" si="6"/>
        <v>0</v>
      </c>
      <c r="BC60" s="120">
        <f t="shared" si="7"/>
        <v>0</v>
      </c>
      <c r="BD60" s="120">
        <f t="shared" si="8"/>
        <v>0</v>
      </c>
      <c r="BE60" s="121">
        <f t="shared" si="9"/>
        <v>0</v>
      </c>
      <c r="BF60" s="122">
        <f t="shared" si="1"/>
        <v>0</v>
      </c>
      <c r="BG60" s="123">
        <f t="shared" si="50"/>
        <v>25.730240549828181</v>
      </c>
      <c r="BH60" s="95"/>
      <c r="BI60" s="114">
        <f t="shared" si="2"/>
        <v>0</v>
      </c>
      <c r="BJ60" s="115">
        <f t="shared" si="2"/>
        <v>0</v>
      </c>
      <c r="BK60" s="124">
        <f t="shared" si="10"/>
        <v>0</v>
      </c>
      <c r="BL60" s="125" t="str">
        <f t="shared" si="51"/>
        <v>C</v>
      </c>
      <c r="BM60" s="126">
        <f t="shared" si="11"/>
        <v>0</v>
      </c>
      <c r="BN60" s="117" t="str">
        <f t="shared" si="52"/>
        <v>C</v>
      </c>
      <c r="BO60" s="124">
        <f t="shared" si="12"/>
        <v>0</v>
      </c>
      <c r="BP60" s="126">
        <f t="shared" si="13"/>
        <v>0</v>
      </c>
      <c r="BQ60" s="126">
        <f t="shared" si="14"/>
        <v>0</v>
      </c>
      <c r="BR60" s="127">
        <f t="shared" si="15"/>
        <v>0</v>
      </c>
      <c r="BS60" s="292">
        <f t="shared" si="16"/>
        <v>0</v>
      </c>
      <c r="BT60" s="293">
        <f t="shared" si="17"/>
        <v>0</v>
      </c>
      <c r="BU60" s="294">
        <f t="shared" si="18"/>
        <v>0</v>
      </c>
      <c r="BV60" s="293">
        <f t="shared" si="19"/>
        <v>0</v>
      </c>
      <c r="BW60" s="294">
        <f t="shared" si="20"/>
        <v>0</v>
      </c>
      <c r="BX60" s="293">
        <f t="shared" si="21"/>
        <v>0</v>
      </c>
      <c r="BY60" s="294">
        <f t="shared" si="22"/>
        <v>0</v>
      </c>
      <c r="BZ60" s="293">
        <f t="shared" si="23"/>
        <v>0</v>
      </c>
      <c r="CA60" s="294">
        <f t="shared" si="24"/>
        <v>0</v>
      </c>
      <c r="CB60" s="293">
        <f t="shared" si="25"/>
        <v>0</v>
      </c>
      <c r="CC60" s="294">
        <f t="shared" si="26"/>
        <v>0</v>
      </c>
      <c r="CD60" s="293">
        <f t="shared" si="27"/>
        <v>0</v>
      </c>
      <c r="CE60" s="294">
        <f t="shared" si="28"/>
        <v>0</v>
      </c>
      <c r="CF60" s="293">
        <f t="shared" si="29"/>
        <v>0</v>
      </c>
      <c r="CG60" s="294">
        <f t="shared" si="30"/>
        <v>0</v>
      </c>
      <c r="CH60" s="295">
        <f t="shared" si="31"/>
        <v>0</v>
      </c>
      <c r="CI60" s="292">
        <f t="shared" si="32"/>
        <v>0</v>
      </c>
      <c r="CJ60" s="293">
        <f t="shared" si="33"/>
        <v>0</v>
      </c>
      <c r="CK60" s="294">
        <f t="shared" si="34"/>
        <v>0</v>
      </c>
      <c r="CL60" s="293">
        <f t="shared" si="35"/>
        <v>0</v>
      </c>
      <c r="CM60" s="294">
        <f t="shared" si="36"/>
        <v>0</v>
      </c>
      <c r="CN60" s="293">
        <f t="shared" si="37"/>
        <v>0</v>
      </c>
      <c r="CO60" s="296">
        <f t="shared" si="38"/>
        <v>0</v>
      </c>
      <c r="CP60" s="297">
        <f t="shared" si="39"/>
        <v>0</v>
      </c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479">
        <v>38</v>
      </c>
      <c r="DC60" s="478">
        <f t="shared" si="40"/>
        <v>0</v>
      </c>
      <c r="DD60" s="282">
        <f t="shared" si="41"/>
        <v>0</v>
      </c>
      <c r="DE60" s="106">
        <f t="shared" si="42"/>
        <v>0</v>
      </c>
      <c r="DF60" s="389">
        <f t="shared" si="43"/>
        <v>25.730240549828181</v>
      </c>
      <c r="DG60" s="166"/>
      <c r="DH60" s="166"/>
      <c r="DI60" s="166"/>
      <c r="DJ60" s="166"/>
      <c r="DK60" s="166"/>
      <c r="DL60" s="166"/>
      <c r="DM60" s="166"/>
      <c r="DU60" s="130">
        <f t="shared" si="3"/>
        <v>0</v>
      </c>
      <c r="DV60" s="131">
        <f t="shared" si="3"/>
        <v>0</v>
      </c>
      <c r="DW60" s="110">
        <f t="shared" si="44"/>
        <v>0</v>
      </c>
      <c r="DX60" s="111" t="e">
        <f t="shared" si="45"/>
        <v>#DIV/0!</v>
      </c>
      <c r="DY60" s="112" t="e">
        <f t="shared" si="46"/>
        <v>#DIV/0!</v>
      </c>
    </row>
    <row r="61" spans="1:129" ht="13.2" customHeight="1" x14ac:dyDescent="0.2">
      <c r="A61" s="69"/>
      <c r="B61" s="163"/>
      <c r="C61" s="164"/>
      <c r="D61" s="21" t="str">
        <f t="shared" si="47"/>
        <v>C</v>
      </c>
      <c r="E61" s="319"/>
      <c r="F61" s="320"/>
      <c r="G61" s="320"/>
      <c r="H61" s="320"/>
      <c r="I61" s="320"/>
      <c r="J61" s="320"/>
      <c r="K61" s="320"/>
      <c r="L61" s="321"/>
      <c r="M61" s="337"/>
      <c r="N61" s="320"/>
      <c r="O61" s="320"/>
      <c r="P61" s="320"/>
      <c r="Q61" s="320"/>
      <c r="R61" s="321"/>
      <c r="S61" s="337"/>
      <c r="T61" s="320"/>
      <c r="U61" s="320"/>
      <c r="V61" s="321"/>
      <c r="W61" s="337"/>
      <c r="X61" s="321"/>
      <c r="Y61" s="337"/>
      <c r="Z61" s="320"/>
      <c r="AA61" s="320"/>
      <c r="AB61" s="320"/>
      <c r="AC61" s="320"/>
      <c r="AD61" s="321"/>
      <c r="AE61" s="337"/>
      <c r="AF61" s="320"/>
      <c r="AG61" s="320"/>
      <c r="AH61" s="321"/>
      <c r="AI61" s="337"/>
      <c r="AJ61" s="320"/>
      <c r="AK61" s="321"/>
      <c r="AL61" s="337"/>
      <c r="AM61" s="349"/>
      <c r="AN61" s="319"/>
      <c r="AO61" s="320"/>
      <c r="AP61" s="320"/>
      <c r="AQ61" s="321"/>
      <c r="AR61" s="337"/>
      <c r="AS61" s="320"/>
      <c r="AT61" s="321"/>
      <c r="AU61" s="337"/>
      <c r="AV61" s="321"/>
      <c r="AW61" s="165"/>
      <c r="AX61" s="136">
        <f t="shared" si="4"/>
        <v>0</v>
      </c>
      <c r="AY61" s="503" t="str">
        <f t="shared" si="48"/>
        <v>C</v>
      </c>
      <c r="AZ61" s="137">
        <f t="shared" si="5"/>
        <v>0</v>
      </c>
      <c r="BA61" s="506" t="str">
        <f t="shared" si="49"/>
        <v>C</v>
      </c>
      <c r="BB61" s="136">
        <f t="shared" si="6"/>
        <v>0</v>
      </c>
      <c r="BC61" s="137">
        <f t="shared" si="7"/>
        <v>0</v>
      </c>
      <c r="BD61" s="137">
        <f t="shared" si="8"/>
        <v>0</v>
      </c>
      <c r="BE61" s="138">
        <f t="shared" si="9"/>
        <v>0</v>
      </c>
      <c r="BF61" s="139">
        <f t="shared" si="1"/>
        <v>0</v>
      </c>
      <c r="BG61" s="140">
        <f t="shared" si="50"/>
        <v>25.730240549828181</v>
      </c>
      <c r="BH61" s="95"/>
      <c r="BI61" s="55">
        <f t="shared" si="2"/>
        <v>0</v>
      </c>
      <c r="BJ61" s="132">
        <f t="shared" si="2"/>
        <v>0</v>
      </c>
      <c r="BK61" s="141">
        <f t="shared" si="10"/>
        <v>0</v>
      </c>
      <c r="BL61" s="142" t="str">
        <f t="shared" si="51"/>
        <v>C</v>
      </c>
      <c r="BM61" s="143">
        <f t="shared" si="11"/>
        <v>0</v>
      </c>
      <c r="BN61" s="134" t="str">
        <f t="shared" si="52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100">
        <f t="shared" si="16"/>
        <v>0</v>
      </c>
      <c r="BT61" s="101">
        <f t="shared" si="17"/>
        <v>0</v>
      </c>
      <c r="BU61" s="102">
        <f t="shared" si="18"/>
        <v>0</v>
      </c>
      <c r="BV61" s="101">
        <f t="shared" si="19"/>
        <v>0</v>
      </c>
      <c r="BW61" s="102">
        <f t="shared" si="20"/>
        <v>0</v>
      </c>
      <c r="BX61" s="101">
        <f t="shared" si="21"/>
        <v>0</v>
      </c>
      <c r="BY61" s="102">
        <f t="shared" si="22"/>
        <v>0</v>
      </c>
      <c r="BZ61" s="101">
        <f t="shared" si="23"/>
        <v>0</v>
      </c>
      <c r="CA61" s="102">
        <f t="shared" si="24"/>
        <v>0</v>
      </c>
      <c r="CB61" s="101">
        <f t="shared" si="25"/>
        <v>0</v>
      </c>
      <c r="CC61" s="102">
        <f t="shared" si="26"/>
        <v>0</v>
      </c>
      <c r="CD61" s="101">
        <f t="shared" si="27"/>
        <v>0</v>
      </c>
      <c r="CE61" s="102">
        <f t="shared" si="28"/>
        <v>0</v>
      </c>
      <c r="CF61" s="101">
        <f t="shared" si="29"/>
        <v>0</v>
      </c>
      <c r="CG61" s="102">
        <f t="shared" si="30"/>
        <v>0</v>
      </c>
      <c r="CH61" s="257">
        <f t="shared" si="31"/>
        <v>0</v>
      </c>
      <c r="CI61" s="100">
        <f t="shared" si="32"/>
        <v>0</v>
      </c>
      <c r="CJ61" s="101">
        <f t="shared" si="33"/>
        <v>0</v>
      </c>
      <c r="CK61" s="102">
        <f t="shared" si="34"/>
        <v>0</v>
      </c>
      <c r="CL61" s="101">
        <f t="shared" si="35"/>
        <v>0</v>
      </c>
      <c r="CM61" s="102">
        <f t="shared" si="36"/>
        <v>0</v>
      </c>
      <c r="CN61" s="101">
        <f t="shared" si="37"/>
        <v>0</v>
      </c>
      <c r="CO61" s="103">
        <f t="shared" si="38"/>
        <v>0</v>
      </c>
      <c r="CP61" s="104">
        <f t="shared" si="39"/>
        <v>0</v>
      </c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479">
        <v>39</v>
      </c>
      <c r="DC61" s="478">
        <f t="shared" si="40"/>
        <v>0</v>
      </c>
      <c r="DD61" s="282">
        <f t="shared" si="41"/>
        <v>0</v>
      </c>
      <c r="DE61" s="106">
        <f t="shared" si="42"/>
        <v>0</v>
      </c>
      <c r="DF61" s="389">
        <f t="shared" si="43"/>
        <v>25.730240549828181</v>
      </c>
      <c r="DG61" s="166"/>
      <c r="DH61" s="166"/>
      <c r="DI61" s="166"/>
      <c r="DJ61" s="166"/>
      <c r="DK61" s="166"/>
      <c r="DL61" s="166"/>
      <c r="DM61" s="166"/>
      <c r="DU61" s="130">
        <f t="shared" si="3"/>
        <v>0</v>
      </c>
      <c r="DV61" s="131">
        <f t="shared" si="3"/>
        <v>0</v>
      </c>
      <c r="DW61" s="110">
        <f t="shared" si="44"/>
        <v>0</v>
      </c>
      <c r="DX61" s="111" t="e">
        <f t="shared" si="45"/>
        <v>#DIV/0!</v>
      </c>
      <c r="DY61" s="112" t="e">
        <f t="shared" si="46"/>
        <v>#DIV/0!</v>
      </c>
    </row>
    <row r="62" spans="1:129" ht="13.2" customHeight="1" thickBot="1" x14ac:dyDescent="0.25">
      <c r="A62" s="174"/>
      <c r="B62" s="175"/>
      <c r="C62" s="176"/>
      <c r="D62" s="501" t="str">
        <f t="shared" si="47"/>
        <v>C</v>
      </c>
      <c r="E62" s="322"/>
      <c r="F62" s="323"/>
      <c r="G62" s="323"/>
      <c r="H62" s="323"/>
      <c r="I62" s="323"/>
      <c r="J62" s="323"/>
      <c r="K62" s="323"/>
      <c r="L62" s="324"/>
      <c r="M62" s="338"/>
      <c r="N62" s="323"/>
      <c r="O62" s="323"/>
      <c r="P62" s="323"/>
      <c r="Q62" s="323"/>
      <c r="R62" s="324"/>
      <c r="S62" s="338"/>
      <c r="T62" s="323"/>
      <c r="U62" s="323"/>
      <c r="V62" s="324"/>
      <c r="W62" s="338"/>
      <c r="X62" s="324"/>
      <c r="Y62" s="338"/>
      <c r="Z62" s="323"/>
      <c r="AA62" s="323"/>
      <c r="AB62" s="323"/>
      <c r="AC62" s="323"/>
      <c r="AD62" s="324"/>
      <c r="AE62" s="338"/>
      <c r="AF62" s="323"/>
      <c r="AG62" s="323"/>
      <c r="AH62" s="324"/>
      <c r="AI62" s="338"/>
      <c r="AJ62" s="323"/>
      <c r="AK62" s="324"/>
      <c r="AL62" s="338"/>
      <c r="AM62" s="350"/>
      <c r="AN62" s="322"/>
      <c r="AO62" s="323"/>
      <c r="AP62" s="323"/>
      <c r="AQ62" s="324"/>
      <c r="AR62" s="338"/>
      <c r="AS62" s="323"/>
      <c r="AT62" s="324"/>
      <c r="AU62" s="338"/>
      <c r="AV62" s="324"/>
      <c r="AW62" s="177"/>
      <c r="AX62" s="288">
        <f t="shared" si="4"/>
        <v>0</v>
      </c>
      <c r="AY62" s="504" t="str">
        <f t="shared" si="48"/>
        <v>C</v>
      </c>
      <c r="AZ62" s="289">
        <f t="shared" si="5"/>
        <v>0</v>
      </c>
      <c r="BA62" s="507" t="str">
        <f t="shared" si="49"/>
        <v>C</v>
      </c>
      <c r="BB62" s="288">
        <f t="shared" si="6"/>
        <v>0</v>
      </c>
      <c r="BC62" s="289">
        <f t="shared" si="7"/>
        <v>0</v>
      </c>
      <c r="BD62" s="289">
        <f t="shared" si="8"/>
        <v>0</v>
      </c>
      <c r="BE62" s="290">
        <f t="shared" si="9"/>
        <v>0</v>
      </c>
      <c r="BF62" s="291">
        <f t="shared" si="1"/>
        <v>0</v>
      </c>
      <c r="BG62" s="178">
        <f t="shared" si="50"/>
        <v>25.730240549828181</v>
      </c>
      <c r="BH62" s="95"/>
      <c r="BI62" s="114">
        <f t="shared" si="2"/>
        <v>0</v>
      </c>
      <c r="BJ62" s="175">
        <f t="shared" si="2"/>
        <v>0</v>
      </c>
      <c r="BK62" s="298">
        <f t="shared" si="10"/>
        <v>0</v>
      </c>
      <c r="BL62" s="179" t="str">
        <f t="shared" si="51"/>
        <v>C</v>
      </c>
      <c r="BM62" s="299">
        <f t="shared" si="11"/>
        <v>0</v>
      </c>
      <c r="BN62" s="180" t="str">
        <f t="shared" si="52"/>
        <v>C</v>
      </c>
      <c r="BO62" s="298">
        <f t="shared" si="12"/>
        <v>0</v>
      </c>
      <c r="BP62" s="299">
        <f t="shared" si="13"/>
        <v>0</v>
      </c>
      <c r="BQ62" s="299">
        <f t="shared" si="14"/>
        <v>0</v>
      </c>
      <c r="BR62" s="300">
        <f t="shared" si="15"/>
        <v>0</v>
      </c>
      <c r="BS62" s="292">
        <f t="shared" si="16"/>
        <v>0</v>
      </c>
      <c r="BT62" s="293">
        <f t="shared" si="17"/>
        <v>0</v>
      </c>
      <c r="BU62" s="294">
        <f t="shared" si="18"/>
        <v>0</v>
      </c>
      <c r="BV62" s="293">
        <f t="shared" si="19"/>
        <v>0</v>
      </c>
      <c r="BW62" s="294">
        <f t="shared" si="20"/>
        <v>0</v>
      </c>
      <c r="BX62" s="293">
        <f t="shared" si="21"/>
        <v>0</v>
      </c>
      <c r="BY62" s="294">
        <f t="shared" si="22"/>
        <v>0</v>
      </c>
      <c r="BZ62" s="293">
        <f t="shared" si="23"/>
        <v>0</v>
      </c>
      <c r="CA62" s="294">
        <f t="shared" si="24"/>
        <v>0</v>
      </c>
      <c r="CB62" s="293">
        <f t="shared" si="25"/>
        <v>0</v>
      </c>
      <c r="CC62" s="294">
        <f t="shared" si="26"/>
        <v>0</v>
      </c>
      <c r="CD62" s="293">
        <f t="shared" si="27"/>
        <v>0</v>
      </c>
      <c r="CE62" s="294">
        <f t="shared" si="28"/>
        <v>0</v>
      </c>
      <c r="CF62" s="293">
        <f t="shared" si="29"/>
        <v>0</v>
      </c>
      <c r="CG62" s="294">
        <f t="shared" si="30"/>
        <v>0</v>
      </c>
      <c r="CH62" s="295">
        <f t="shared" si="31"/>
        <v>0</v>
      </c>
      <c r="CI62" s="292">
        <f t="shared" si="32"/>
        <v>0</v>
      </c>
      <c r="CJ62" s="293">
        <f t="shared" si="33"/>
        <v>0</v>
      </c>
      <c r="CK62" s="294">
        <f t="shared" si="34"/>
        <v>0</v>
      </c>
      <c r="CL62" s="293">
        <f t="shared" si="35"/>
        <v>0</v>
      </c>
      <c r="CM62" s="294">
        <f t="shared" si="36"/>
        <v>0</v>
      </c>
      <c r="CN62" s="293">
        <f t="shared" si="37"/>
        <v>0</v>
      </c>
      <c r="CO62" s="296">
        <f t="shared" si="38"/>
        <v>0</v>
      </c>
      <c r="CP62" s="297">
        <f t="shared" si="39"/>
        <v>0</v>
      </c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480">
        <v>40</v>
      </c>
      <c r="DC62" s="481">
        <f t="shared" si="40"/>
        <v>0</v>
      </c>
      <c r="DD62" s="283">
        <f t="shared" si="41"/>
        <v>0</v>
      </c>
      <c r="DE62" s="390">
        <f t="shared" si="42"/>
        <v>0</v>
      </c>
      <c r="DF62" s="391">
        <f t="shared" si="43"/>
        <v>25.730240549828181</v>
      </c>
      <c r="DG62" s="166"/>
      <c r="DH62" s="166"/>
      <c r="DI62" s="166"/>
      <c r="DJ62" s="166"/>
      <c r="DK62" s="166"/>
      <c r="DL62" s="166"/>
      <c r="DM62" s="166"/>
      <c r="DU62" s="182">
        <f t="shared" si="3"/>
        <v>0</v>
      </c>
      <c r="DV62" s="183">
        <f t="shared" si="3"/>
        <v>0</v>
      </c>
      <c r="DW62" s="285">
        <f t="shared" si="44"/>
        <v>0</v>
      </c>
      <c r="DX62" s="287" t="e">
        <f t="shared" si="45"/>
        <v>#DIV/0!</v>
      </c>
      <c r="DY62" s="359" t="e">
        <f t="shared" si="46"/>
        <v>#DIV/0!</v>
      </c>
    </row>
    <row r="63" spans="1:129" ht="13.2" customHeight="1" thickBot="1" x14ac:dyDescent="0.25">
      <c r="A63" s="591" t="s">
        <v>185</v>
      </c>
      <c r="B63" s="592"/>
      <c r="C63" s="592"/>
      <c r="D63" s="484">
        <f>COUNTA(A23:A62)</f>
        <v>0</v>
      </c>
      <c r="E63" s="325">
        <f>SUM(E23:E62)</f>
        <v>0</v>
      </c>
      <c r="F63" s="326">
        <f t="shared" ref="F63:AW63" si="53">SUM(F23:F62)</f>
        <v>0</v>
      </c>
      <c r="G63" s="326">
        <f t="shared" si="53"/>
        <v>0</v>
      </c>
      <c r="H63" s="326">
        <f t="shared" si="53"/>
        <v>0</v>
      </c>
      <c r="I63" s="326">
        <f t="shared" si="53"/>
        <v>0</v>
      </c>
      <c r="J63" s="326">
        <f t="shared" si="53"/>
        <v>0</v>
      </c>
      <c r="K63" s="326">
        <f t="shared" si="53"/>
        <v>0</v>
      </c>
      <c r="L63" s="327">
        <f t="shared" si="53"/>
        <v>0</v>
      </c>
      <c r="M63" s="339">
        <f t="shared" si="53"/>
        <v>0</v>
      </c>
      <c r="N63" s="326">
        <f t="shared" si="53"/>
        <v>0</v>
      </c>
      <c r="O63" s="326">
        <f t="shared" si="53"/>
        <v>0</v>
      </c>
      <c r="P63" s="326">
        <f t="shared" si="53"/>
        <v>0</v>
      </c>
      <c r="Q63" s="326">
        <f t="shared" si="53"/>
        <v>0</v>
      </c>
      <c r="R63" s="327">
        <f t="shared" si="53"/>
        <v>0</v>
      </c>
      <c r="S63" s="339">
        <f t="shared" si="53"/>
        <v>0</v>
      </c>
      <c r="T63" s="326">
        <f t="shared" si="53"/>
        <v>0</v>
      </c>
      <c r="U63" s="326">
        <f t="shared" si="53"/>
        <v>0</v>
      </c>
      <c r="V63" s="327">
        <f t="shared" si="53"/>
        <v>0</v>
      </c>
      <c r="W63" s="339">
        <f t="shared" si="53"/>
        <v>0</v>
      </c>
      <c r="X63" s="327">
        <f t="shared" si="53"/>
        <v>0</v>
      </c>
      <c r="Y63" s="339">
        <f t="shared" si="53"/>
        <v>0</v>
      </c>
      <c r="Z63" s="326">
        <f t="shared" si="53"/>
        <v>0</v>
      </c>
      <c r="AA63" s="326">
        <f t="shared" si="53"/>
        <v>0</v>
      </c>
      <c r="AB63" s="326">
        <f t="shared" si="53"/>
        <v>0</v>
      </c>
      <c r="AC63" s="326">
        <f t="shared" si="53"/>
        <v>0</v>
      </c>
      <c r="AD63" s="327">
        <f t="shared" si="53"/>
        <v>0</v>
      </c>
      <c r="AE63" s="339">
        <f t="shared" si="53"/>
        <v>0</v>
      </c>
      <c r="AF63" s="326">
        <f t="shared" si="53"/>
        <v>0</v>
      </c>
      <c r="AG63" s="326">
        <f t="shared" si="53"/>
        <v>0</v>
      </c>
      <c r="AH63" s="327">
        <f t="shared" si="53"/>
        <v>0</v>
      </c>
      <c r="AI63" s="339">
        <f t="shared" si="53"/>
        <v>0</v>
      </c>
      <c r="AJ63" s="326">
        <f t="shared" si="53"/>
        <v>0</v>
      </c>
      <c r="AK63" s="327">
        <f t="shared" si="53"/>
        <v>0</v>
      </c>
      <c r="AL63" s="339">
        <f t="shared" si="53"/>
        <v>0</v>
      </c>
      <c r="AM63" s="351">
        <f t="shared" si="53"/>
        <v>0</v>
      </c>
      <c r="AN63" s="325">
        <f t="shared" si="53"/>
        <v>0</v>
      </c>
      <c r="AO63" s="326">
        <f t="shared" si="53"/>
        <v>0</v>
      </c>
      <c r="AP63" s="326">
        <f t="shared" si="53"/>
        <v>0</v>
      </c>
      <c r="AQ63" s="327">
        <f t="shared" si="53"/>
        <v>0</v>
      </c>
      <c r="AR63" s="339">
        <f t="shared" si="53"/>
        <v>0</v>
      </c>
      <c r="AS63" s="326">
        <f t="shared" si="53"/>
        <v>0</v>
      </c>
      <c r="AT63" s="327">
        <f t="shared" si="53"/>
        <v>0</v>
      </c>
      <c r="AU63" s="339">
        <f t="shared" si="53"/>
        <v>0</v>
      </c>
      <c r="AV63" s="327">
        <f t="shared" si="53"/>
        <v>0</v>
      </c>
      <c r="AW63" s="184">
        <f t="shared" si="53"/>
        <v>0</v>
      </c>
      <c r="AX63" s="185"/>
      <c r="AY63" s="186"/>
      <c r="AZ63" s="186"/>
      <c r="BA63" s="187"/>
      <c r="BB63" s="188"/>
      <c r="BC63" s="186"/>
      <c r="BD63" s="189"/>
      <c r="BE63" s="187"/>
      <c r="BF63" s="190"/>
      <c r="BG63" s="593"/>
      <c r="BH63" s="191"/>
      <c r="BI63" s="568" t="s">
        <v>145</v>
      </c>
      <c r="BJ63" s="596"/>
      <c r="BK63" s="192" t="e">
        <f>AX64</f>
        <v>#DIV/0!</v>
      </c>
      <c r="BL63" s="193"/>
      <c r="BM63" s="194" t="e">
        <f>AZ64</f>
        <v>#DIV/0!</v>
      </c>
      <c r="BN63" s="195"/>
      <c r="BO63" s="210" t="e">
        <f t="shared" ref="BO63:BR65" si="54">BB64</f>
        <v>#DIV/0!</v>
      </c>
      <c r="BP63" s="211" t="e">
        <f t="shared" si="54"/>
        <v>#DIV/0!</v>
      </c>
      <c r="BQ63" s="211" t="e">
        <f t="shared" si="54"/>
        <v>#DIV/0!</v>
      </c>
      <c r="BR63" s="279" t="e">
        <f t="shared" si="54"/>
        <v>#DIV/0!</v>
      </c>
      <c r="BS63" s="197"/>
      <c r="BT63" s="198" t="e">
        <f>SUM(BT23:BT62)/$D$63</f>
        <v>#DIV/0!</v>
      </c>
      <c r="BU63" s="199"/>
      <c r="BV63" s="198" t="e">
        <f>SUM(BV23:BV62)/$D$63</f>
        <v>#DIV/0!</v>
      </c>
      <c r="BW63" s="199"/>
      <c r="BX63" s="198" t="e">
        <f>SUM(BX23:BX62)/$D$63</f>
        <v>#DIV/0!</v>
      </c>
      <c r="BY63" s="199"/>
      <c r="BZ63" s="198" t="e">
        <f>SUM(BZ23:BZ62)/$D$63</f>
        <v>#DIV/0!</v>
      </c>
      <c r="CA63" s="199"/>
      <c r="CB63" s="198" t="e">
        <f>SUM(CB23:CB62)/$D$63</f>
        <v>#DIV/0!</v>
      </c>
      <c r="CC63" s="199"/>
      <c r="CD63" s="198" t="e">
        <f>SUM(CD23:CD62)/$D$63</f>
        <v>#DIV/0!</v>
      </c>
      <c r="CE63" s="199"/>
      <c r="CF63" s="198" t="e">
        <f>SUM(CF23:CF62)/$D$63</f>
        <v>#DIV/0!</v>
      </c>
      <c r="CG63" s="199"/>
      <c r="CH63" s="261" t="e">
        <f>SUM(CH23:CH62)/$D$63</f>
        <v>#DIV/0!</v>
      </c>
      <c r="CI63" s="197"/>
      <c r="CJ63" s="198" t="e">
        <f>SUM(CJ23:CJ62)/$D$63</f>
        <v>#DIV/0!</v>
      </c>
      <c r="CK63" s="200"/>
      <c r="CL63" s="198" t="e">
        <f>SUM(CL23:CL62)/$D$63</f>
        <v>#DIV/0!</v>
      </c>
      <c r="CM63" s="200"/>
      <c r="CN63" s="198" t="e">
        <f>SUM(CN23:CN62)/$D$63</f>
        <v>#DIV/0!</v>
      </c>
      <c r="CO63" s="199"/>
      <c r="CP63" s="201" t="e">
        <f>SUM(CP23:CP62)/$D$63</f>
        <v>#DIV/0!</v>
      </c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54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</row>
    <row r="64" spans="1:129" ht="13.2" customHeight="1" thickBot="1" x14ac:dyDescent="0.25">
      <c r="A64" s="597" t="s">
        <v>146</v>
      </c>
      <c r="B64" s="598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AW64" si="55">F63/$D$63*100</f>
        <v>#DIV/0!</v>
      </c>
      <c r="G64" s="329" t="e">
        <f t="shared" si="55"/>
        <v>#DIV/0!</v>
      </c>
      <c r="H64" s="329" t="e">
        <f t="shared" si="55"/>
        <v>#DIV/0!</v>
      </c>
      <c r="I64" s="329" t="e">
        <f t="shared" si="55"/>
        <v>#DIV/0!</v>
      </c>
      <c r="J64" s="329" t="e">
        <f t="shared" si="55"/>
        <v>#DIV/0!</v>
      </c>
      <c r="K64" s="329" t="e">
        <f t="shared" si="55"/>
        <v>#DIV/0!</v>
      </c>
      <c r="L64" s="330" t="e">
        <f t="shared" si="55"/>
        <v>#DIV/0!</v>
      </c>
      <c r="M64" s="340" t="e">
        <f t="shared" si="55"/>
        <v>#DIV/0!</v>
      </c>
      <c r="N64" s="329" t="e">
        <f t="shared" si="55"/>
        <v>#DIV/0!</v>
      </c>
      <c r="O64" s="329" t="e">
        <f t="shared" si="55"/>
        <v>#DIV/0!</v>
      </c>
      <c r="P64" s="329" t="e">
        <f t="shared" si="55"/>
        <v>#DIV/0!</v>
      </c>
      <c r="Q64" s="329" t="e">
        <f t="shared" si="55"/>
        <v>#DIV/0!</v>
      </c>
      <c r="R64" s="330" t="e">
        <f t="shared" si="55"/>
        <v>#DIV/0!</v>
      </c>
      <c r="S64" s="340" t="e">
        <f t="shared" si="55"/>
        <v>#DIV/0!</v>
      </c>
      <c r="T64" s="329" t="e">
        <f t="shared" si="55"/>
        <v>#DIV/0!</v>
      </c>
      <c r="U64" s="329" t="e">
        <f t="shared" si="55"/>
        <v>#DIV/0!</v>
      </c>
      <c r="V64" s="330" t="e">
        <f t="shared" si="55"/>
        <v>#DIV/0!</v>
      </c>
      <c r="W64" s="340" t="e">
        <f t="shared" si="55"/>
        <v>#DIV/0!</v>
      </c>
      <c r="X64" s="330" t="e">
        <f t="shared" si="55"/>
        <v>#DIV/0!</v>
      </c>
      <c r="Y64" s="340" t="e">
        <f t="shared" si="55"/>
        <v>#DIV/0!</v>
      </c>
      <c r="Z64" s="329" t="e">
        <f t="shared" si="55"/>
        <v>#DIV/0!</v>
      </c>
      <c r="AA64" s="329" t="e">
        <f t="shared" si="55"/>
        <v>#DIV/0!</v>
      </c>
      <c r="AB64" s="329" t="e">
        <f t="shared" si="55"/>
        <v>#DIV/0!</v>
      </c>
      <c r="AC64" s="329" t="e">
        <f t="shared" si="55"/>
        <v>#DIV/0!</v>
      </c>
      <c r="AD64" s="330" t="e">
        <f t="shared" si="55"/>
        <v>#DIV/0!</v>
      </c>
      <c r="AE64" s="340" t="e">
        <f t="shared" si="55"/>
        <v>#DIV/0!</v>
      </c>
      <c r="AF64" s="329" t="e">
        <f t="shared" si="55"/>
        <v>#DIV/0!</v>
      </c>
      <c r="AG64" s="329" t="e">
        <f t="shared" si="55"/>
        <v>#DIV/0!</v>
      </c>
      <c r="AH64" s="330" t="e">
        <f t="shared" si="55"/>
        <v>#DIV/0!</v>
      </c>
      <c r="AI64" s="340" t="e">
        <f t="shared" si="55"/>
        <v>#DIV/0!</v>
      </c>
      <c r="AJ64" s="329" t="e">
        <f t="shared" si="55"/>
        <v>#DIV/0!</v>
      </c>
      <c r="AK64" s="330" t="e">
        <f t="shared" si="55"/>
        <v>#DIV/0!</v>
      </c>
      <c r="AL64" s="340" t="e">
        <f t="shared" si="55"/>
        <v>#DIV/0!</v>
      </c>
      <c r="AM64" s="352" t="e">
        <f t="shared" si="55"/>
        <v>#DIV/0!</v>
      </c>
      <c r="AN64" s="328" t="e">
        <f t="shared" si="55"/>
        <v>#DIV/0!</v>
      </c>
      <c r="AO64" s="329" t="e">
        <f t="shared" si="55"/>
        <v>#DIV/0!</v>
      </c>
      <c r="AP64" s="329" t="e">
        <f t="shared" si="55"/>
        <v>#DIV/0!</v>
      </c>
      <c r="AQ64" s="330" t="e">
        <f t="shared" si="55"/>
        <v>#DIV/0!</v>
      </c>
      <c r="AR64" s="340" t="e">
        <f t="shared" si="55"/>
        <v>#DIV/0!</v>
      </c>
      <c r="AS64" s="329" t="e">
        <f t="shared" si="55"/>
        <v>#DIV/0!</v>
      </c>
      <c r="AT64" s="330" t="e">
        <f t="shared" si="55"/>
        <v>#DIV/0!</v>
      </c>
      <c r="AU64" s="340" t="e">
        <f t="shared" si="55"/>
        <v>#DIV/0!</v>
      </c>
      <c r="AV64" s="330" t="e">
        <f t="shared" si="55"/>
        <v>#DIV/0!</v>
      </c>
      <c r="AW64" s="204" t="e">
        <f t="shared" si="55"/>
        <v>#DIV/0!</v>
      </c>
      <c r="AX64" s="205" t="e">
        <f>SUM(AX23:AX62)/$D$63/70*100</f>
        <v>#DIV/0!</v>
      </c>
      <c r="AY64" s="206"/>
      <c r="AZ64" s="207" t="e">
        <f>SUM(AZ23:AZ62)/$D$63/30*100</f>
        <v>#DIV/0!</v>
      </c>
      <c r="BA64" s="208"/>
      <c r="BB64" s="205" t="e">
        <f>SUM(BB23:BB62)/$D$63/40*100</f>
        <v>#DIV/0!</v>
      </c>
      <c r="BC64" s="207" t="e">
        <f>SUM(BC23:BC62)/$D$63/29*100</f>
        <v>#DIV/0!</v>
      </c>
      <c r="BD64" s="207" t="e">
        <f>SUM(BD23:BD62)/$D$63/20*100</f>
        <v>#DIV/0!</v>
      </c>
      <c r="BE64" s="278" t="e">
        <f>SUM(BE23:BE62)/$D$63/11*100</f>
        <v>#DIV/0!</v>
      </c>
      <c r="BF64" s="209" t="e">
        <f>SUM(BF23:BF62)/$D$63</f>
        <v>#DIV/0!</v>
      </c>
      <c r="BG64" s="594"/>
      <c r="BH64" s="191"/>
      <c r="BI64" s="566" t="s">
        <v>147</v>
      </c>
      <c r="BJ64" s="599"/>
      <c r="BK64" s="210">
        <f>AX65</f>
        <v>63.5</v>
      </c>
      <c r="BL64" s="193"/>
      <c r="BM64" s="211">
        <f>AZ65</f>
        <v>40.1</v>
      </c>
      <c r="BN64" s="195"/>
      <c r="BO64" s="210">
        <f t="shared" si="54"/>
        <v>57.9</v>
      </c>
      <c r="BP64" s="211">
        <f t="shared" si="54"/>
        <v>55.1</v>
      </c>
      <c r="BQ64" s="211">
        <f t="shared" si="54"/>
        <v>55</v>
      </c>
      <c r="BR64" s="212">
        <f t="shared" si="54"/>
        <v>59.2</v>
      </c>
      <c r="BS64" s="197"/>
      <c r="BT64" s="198">
        <v>65</v>
      </c>
      <c r="BU64" s="199"/>
      <c r="BV64" s="198">
        <v>69.900000000000006</v>
      </c>
      <c r="BW64" s="199"/>
      <c r="BX64" s="198">
        <v>57.5</v>
      </c>
      <c r="BY64" s="199"/>
      <c r="BZ64" s="198">
        <v>78.599999999999994</v>
      </c>
      <c r="CA64" s="199"/>
      <c r="CB64" s="198">
        <v>62.2</v>
      </c>
      <c r="CC64" s="199"/>
      <c r="CD64" s="198">
        <v>55.8</v>
      </c>
      <c r="CE64" s="199"/>
      <c r="CF64" s="198">
        <v>60.7</v>
      </c>
      <c r="CG64" s="199"/>
      <c r="CH64" s="261">
        <v>60.5</v>
      </c>
      <c r="CI64" s="197"/>
      <c r="CJ64" s="198">
        <v>43.7</v>
      </c>
      <c r="CK64" s="200"/>
      <c r="CL64" s="198">
        <v>34.6</v>
      </c>
      <c r="CM64" s="200"/>
      <c r="CN64" s="198">
        <v>45.8</v>
      </c>
      <c r="CO64" s="199"/>
      <c r="CP64" s="201">
        <v>31.3</v>
      </c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600" t="s">
        <v>283</v>
      </c>
      <c r="DD64" s="600"/>
      <c r="DE64" s="600"/>
      <c r="DF64" s="600"/>
      <c r="DG64" s="213"/>
      <c r="DH64" s="166"/>
      <c r="DI64" s="166"/>
      <c r="DJ64" s="166"/>
      <c r="DK64" s="166"/>
      <c r="DL64" s="166"/>
      <c r="DM64" s="166"/>
      <c r="DU64" s="565" t="s">
        <v>285</v>
      </c>
      <c r="DV64" s="565"/>
      <c r="DW64" s="565"/>
      <c r="DX64" s="565"/>
      <c r="DY64" s="565"/>
    </row>
    <row r="65" spans="1:129" ht="13.2" customHeight="1" thickBot="1" x14ac:dyDescent="0.25">
      <c r="A65" s="566" t="s">
        <v>147</v>
      </c>
      <c r="B65" s="567"/>
      <c r="C65" s="214">
        <v>71.2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8"/>
      <c r="AX65" s="210">
        <v>63.5</v>
      </c>
      <c r="AY65" s="193"/>
      <c r="AZ65" s="211">
        <v>40.1</v>
      </c>
      <c r="BA65" s="195"/>
      <c r="BB65" s="210">
        <v>57.9</v>
      </c>
      <c r="BC65" s="211">
        <v>55.1</v>
      </c>
      <c r="BD65" s="211">
        <v>55</v>
      </c>
      <c r="BE65" s="212">
        <v>59.2</v>
      </c>
      <c r="BF65" s="219">
        <v>56.5</v>
      </c>
      <c r="BG65" s="594"/>
      <c r="BH65" s="191"/>
      <c r="BI65" s="568" t="s">
        <v>148</v>
      </c>
      <c r="BJ65" s="569"/>
      <c r="BK65" s="355" t="e">
        <f>AX66</f>
        <v>#DIV/0!</v>
      </c>
      <c r="BL65" s="229"/>
      <c r="BM65" s="356" t="e">
        <f>AZ66</f>
        <v>#DIV/0!</v>
      </c>
      <c r="BN65" s="231"/>
      <c r="BO65" s="355" t="e">
        <f t="shared" si="54"/>
        <v>#DIV/0!</v>
      </c>
      <c r="BP65" s="356" t="e">
        <f t="shared" si="54"/>
        <v>#DIV/0!</v>
      </c>
      <c r="BQ65" s="356" t="e">
        <f t="shared" si="54"/>
        <v>#DIV/0!</v>
      </c>
      <c r="BR65" s="357" t="e">
        <f t="shared" si="54"/>
        <v>#DIV/0!</v>
      </c>
      <c r="BS65" s="220"/>
      <c r="BT65" s="221" t="e">
        <f>BT63-BT64</f>
        <v>#DIV/0!</v>
      </c>
      <c r="BU65" s="222"/>
      <c r="BV65" s="221" t="e">
        <f>BV63-BV64</f>
        <v>#DIV/0!</v>
      </c>
      <c r="BW65" s="222"/>
      <c r="BX65" s="221" t="e">
        <f>BX63-BX64</f>
        <v>#DIV/0!</v>
      </c>
      <c r="BY65" s="222"/>
      <c r="BZ65" s="221" t="e">
        <f>BZ63-BZ64</f>
        <v>#DIV/0!</v>
      </c>
      <c r="CA65" s="222"/>
      <c r="CB65" s="221" t="e">
        <f>CB63-CB64</f>
        <v>#DIV/0!</v>
      </c>
      <c r="CC65" s="222"/>
      <c r="CD65" s="221" t="e">
        <f>CD63-CD64</f>
        <v>#DIV/0!</v>
      </c>
      <c r="CE65" s="222"/>
      <c r="CF65" s="221" t="e">
        <f>CF63-CF64</f>
        <v>#DIV/0!</v>
      </c>
      <c r="CG65" s="222"/>
      <c r="CH65" s="264" t="e">
        <f>CH63-CH64</f>
        <v>#DIV/0!</v>
      </c>
      <c r="CI65" s="220"/>
      <c r="CJ65" s="221" t="e">
        <f>CJ63-CJ64</f>
        <v>#DIV/0!</v>
      </c>
      <c r="CK65" s="223"/>
      <c r="CL65" s="221" t="e">
        <f>CL63-CL64</f>
        <v>#DIV/0!</v>
      </c>
      <c r="CM65" s="223"/>
      <c r="CN65" s="221" t="e">
        <f>CN63-CN64</f>
        <v>#DIV/0!</v>
      </c>
      <c r="CO65" s="222"/>
      <c r="CP65" s="224" t="e">
        <f>CP63-CP64</f>
        <v>#DIV/0!</v>
      </c>
      <c r="DC65" s="600"/>
      <c r="DD65" s="600"/>
      <c r="DE65" s="600"/>
      <c r="DF65" s="600"/>
      <c r="DG65" s="213"/>
      <c r="DH65" s="37"/>
      <c r="DI65" s="37"/>
      <c r="DJ65" s="37"/>
      <c r="DK65" s="37"/>
      <c r="DL65" s="37"/>
      <c r="DM65" s="37"/>
      <c r="DU65" s="565"/>
      <c r="DV65" s="565"/>
      <c r="DW65" s="565"/>
      <c r="DX65" s="565"/>
      <c r="DY65" s="565"/>
    </row>
    <row r="66" spans="1:129" ht="13.2" customHeight="1" thickBot="1" x14ac:dyDescent="0.25">
      <c r="A66" s="566" t="s">
        <v>148</v>
      </c>
      <c r="B66" s="567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7"/>
      <c r="AX66" s="228" t="e">
        <f>AX64-AX65</f>
        <v>#DIV/0!</v>
      </c>
      <c r="AY66" s="229"/>
      <c r="AZ66" s="230" t="e">
        <f>AZ64-AZ65</f>
        <v>#DIV/0!</v>
      </c>
      <c r="BA66" s="231"/>
      <c r="BB66" s="228" t="e">
        <f>BB64-BB65</f>
        <v>#DIV/0!</v>
      </c>
      <c r="BC66" s="230" t="e">
        <f>BC64-BC65</f>
        <v>#DIV/0!</v>
      </c>
      <c r="BD66" s="230" t="e">
        <f>BD64-BD65</f>
        <v>#DIV/0!</v>
      </c>
      <c r="BE66" s="280" t="e">
        <f>BE64-BE65</f>
        <v>#DIV/0!</v>
      </c>
      <c r="BF66" s="232" t="e">
        <f>BF64-BF65</f>
        <v>#DIV/0!</v>
      </c>
      <c r="BG66" s="595"/>
      <c r="BH66" s="191"/>
      <c r="BI66" s="233"/>
      <c r="BJ66" s="49" t="s">
        <v>149</v>
      </c>
      <c r="BK66" s="234"/>
      <c r="BL66" s="234"/>
      <c r="BM66" s="234"/>
      <c r="BN66" s="234"/>
      <c r="BO66" s="234"/>
      <c r="BP66" s="234"/>
      <c r="BQ66" s="234"/>
      <c r="BR66" s="234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DC66" s="600"/>
      <c r="DD66" s="600"/>
      <c r="DE66" s="600"/>
      <c r="DF66" s="600"/>
      <c r="DG66" s="213"/>
      <c r="DH66" s="37"/>
      <c r="DI66" s="37"/>
      <c r="DJ66" s="37"/>
      <c r="DK66" s="37"/>
      <c r="DL66" s="37"/>
      <c r="DM66" s="37"/>
    </row>
    <row r="67" spans="1:129" ht="13.2" customHeight="1" x14ac:dyDescent="0.2">
      <c r="A67" s="485"/>
      <c r="B67" s="485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 t="s">
        <v>152</v>
      </c>
      <c r="AD67" s="238"/>
      <c r="AE67" s="238"/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9"/>
      <c r="BG67" s="239"/>
      <c r="BH67" s="239"/>
      <c r="BU67" s="240"/>
      <c r="DC67" s="601" t="s">
        <v>286</v>
      </c>
      <c r="DD67" s="601"/>
      <c r="DE67" s="601"/>
      <c r="DF67" s="601"/>
      <c r="DG67" s="241"/>
      <c r="DH67" s="37"/>
      <c r="DI67" s="37"/>
      <c r="DJ67" s="37"/>
      <c r="DK67" s="37"/>
      <c r="DL67" s="37"/>
      <c r="DM67" s="37"/>
    </row>
    <row r="68" spans="1:129" x14ac:dyDescent="0.2">
      <c r="A68" s="486"/>
      <c r="B68" s="486"/>
      <c r="C68" s="586" t="s">
        <v>184</v>
      </c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BF68" s="37"/>
      <c r="BG68" s="37"/>
      <c r="BH68" s="37"/>
      <c r="DC68" s="601"/>
      <c r="DD68" s="601"/>
      <c r="DE68" s="601"/>
      <c r="DF68" s="601"/>
      <c r="DG68" s="241"/>
      <c r="DH68" s="37"/>
      <c r="DI68" s="37"/>
      <c r="DJ68" s="37"/>
      <c r="DK68" s="37"/>
      <c r="DL68" s="37"/>
      <c r="DM68" s="37"/>
    </row>
    <row r="69" spans="1:129" x14ac:dyDescent="0.2">
      <c r="C69" s="602" t="s">
        <v>287</v>
      </c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BF69" s="37"/>
      <c r="BG69" s="37"/>
      <c r="BH69" s="37"/>
      <c r="DC69" s="601"/>
      <c r="DD69" s="601"/>
      <c r="DE69" s="601"/>
      <c r="DF69" s="601"/>
      <c r="DG69" s="37"/>
      <c r="DH69" s="37"/>
      <c r="DI69" s="37"/>
      <c r="DJ69" s="37"/>
      <c r="DK69" s="37"/>
      <c r="DL69" s="37"/>
      <c r="DM69" s="37"/>
    </row>
    <row r="70" spans="1:129" x14ac:dyDescent="0.2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4">
    <mergeCell ref="C68:X68"/>
    <mergeCell ref="AW19:AW20"/>
    <mergeCell ref="AU19:AU20"/>
    <mergeCell ref="AV19:AV20"/>
    <mergeCell ref="A66:B66"/>
    <mergeCell ref="Y19:Y20"/>
    <mergeCell ref="Z19:Z20"/>
    <mergeCell ref="AA19:AA20"/>
    <mergeCell ref="AB19:AB20"/>
    <mergeCell ref="AC19:AC20"/>
    <mergeCell ref="AD19:AD20"/>
    <mergeCell ref="AK19:AK20"/>
    <mergeCell ref="AL19:AL20"/>
    <mergeCell ref="AM19:AM20"/>
    <mergeCell ref="AE19:AE20"/>
    <mergeCell ref="AI19:AI20"/>
    <mergeCell ref="AJ19:AJ20"/>
    <mergeCell ref="U19:U20"/>
    <mergeCell ref="V19:V20"/>
    <mergeCell ref="W19:W20"/>
    <mergeCell ref="E19:E20"/>
    <mergeCell ref="F19:F20"/>
    <mergeCell ref="G19:G20"/>
    <mergeCell ref="H19:H20"/>
    <mergeCell ref="DO29:DP29"/>
    <mergeCell ref="DK30:DL30"/>
    <mergeCell ref="DO28:DP28"/>
    <mergeCell ref="DH22:DI23"/>
    <mergeCell ref="DJ22:DK23"/>
    <mergeCell ref="DO32:DR32"/>
    <mergeCell ref="DH35:DJ35"/>
    <mergeCell ref="DO30:DP30"/>
    <mergeCell ref="DK31:DL31"/>
    <mergeCell ref="DO31:DP31"/>
    <mergeCell ref="DK29:DL29"/>
    <mergeCell ref="DK32:DM32"/>
    <mergeCell ref="DI2:DT4"/>
    <mergeCell ref="DE4:DE5"/>
    <mergeCell ref="DF4:DG5"/>
    <mergeCell ref="DE6:DE9"/>
    <mergeCell ref="DF6:DG9"/>
    <mergeCell ref="DX6:EA7"/>
    <mergeCell ref="DX10:EA11"/>
    <mergeCell ref="DJ11:DQ13"/>
    <mergeCell ref="DX21:DX22"/>
    <mergeCell ref="DY21:DY22"/>
    <mergeCell ref="DD19:DF20"/>
    <mergeCell ref="DH20:DI21"/>
    <mergeCell ref="DJ20:DK21"/>
    <mergeCell ref="DW21:DW22"/>
    <mergeCell ref="DD21:DD22"/>
    <mergeCell ref="DE21:DE22"/>
    <mergeCell ref="DF21:DF22"/>
    <mergeCell ref="DV18:DX19"/>
    <mergeCell ref="DD17:DE18"/>
    <mergeCell ref="DI17:DM18"/>
    <mergeCell ref="DU21:DU22"/>
    <mergeCell ref="DV21:DV22"/>
    <mergeCell ref="EA40:EH42"/>
    <mergeCell ref="A63:C63"/>
    <mergeCell ref="BG63:BG66"/>
    <mergeCell ref="BI63:BJ63"/>
    <mergeCell ref="A64:B64"/>
    <mergeCell ref="BI64:BJ64"/>
    <mergeCell ref="DC64:DF66"/>
    <mergeCell ref="A65:B65"/>
    <mergeCell ref="BI65:BJ65"/>
    <mergeCell ref="DU64:DY65"/>
    <mergeCell ref="EA27:EE27"/>
    <mergeCell ref="DK28:DL28"/>
    <mergeCell ref="AO17:AO18"/>
    <mergeCell ref="AP17:AP18"/>
    <mergeCell ref="AQ17:AQ18"/>
    <mergeCell ref="AR17:AR18"/>
    <mergeCell ref="AS17:AS18"/>
    <mergeCell ref="AT17:AT18"/>
    <mergeCell ref="AQ19:AQ20"/>
    <mergeCell ref="AR19:AR20"/>
    <mergeCell ref="AS19:AS20"/>
    <mergeCell ref="AT19:AT20"/>
    <mergeCell ref="CJ18:CJ21"/>
    <mergeCell ref="CD18:CD21"/>
    <mergeCell ref="CE18:CE21"/>
    <mergeCell ref="CF18:CF21"/>
    <mergeCell ref="CG18:CG21"/>
    <mergeCell ref="CH18:CH21"/>
    <mergeCell ref="CI18:CI21"/>
    <mergeCell ref="BX18:BX21"/>
    <mergeCell ref="DC21:DC22"/>
    <mergeCell ref="CP18:CP21"/>
    <mergeCell ref="CK18:CK21"/>
    <mergeCell ref="CL18:CL21"/>
    <mergeCell ref="EA23:EC23"/>
    <mergeCell ref="DH25:DI25"/>
    <mergeCell ref="EA25:ED25"/>
    <mergeCell ref="DH26:DI26"/>
    <mergeCell ref="CM18:CM21"/>
    <mergeCell ref="DB21:DB22"/>
    <mergeCell ref="CN18:CN21"/>
    <mergeCell ref="CO18:CO21"/>
    <mergeCell ref="M19:M20"/>
    <mergeCell ref="N19:N20"/>
    <mergeCell ref="O19:O20"/>
    <mergeCell ref="P19:P20"/>
    <mergeCell ref="Q19:Q20"/>
    <mergeCell ref="R19:R20"/>
    <mergeCell ref="CB18:CB21"/>
    <mergeCell ref="CC18:CC21"/>
    <mergeCell ref="AK17:AK18"/>
    <mergeCell ref="AL17:AL18"/>
    <mergeCell ref="V17:V18"/>
    <mergeCell ref="AC17:AC18"/>
    <mergeCell ref="AD17:AD18"/>
    <mergeCell ref="AE17:AE18"/>
    <mergeCell ref="AF17:AF18"/>
    <mergeCell ref="AG17:AG18"/>
    <mergeCell ref="I19:I20"/>
    <mergeCell ref="J19:J20"/>
    <mergeCell ref="K19:K20"/>
    <mergeCell ref="L19:L20"/>
    <mergeCell ref="N17:N18"/>
    <mergeCell ref="O17:O18"/>
    <mergeCell ref="BY18:BY21"/>
    <mergeCell ref="BZ18:BZ21"/>
    <mergeCell ref="CA18:CA21"/>
    <mergeCell ref="AU17:AU18"/>
    <mergeCell ref="AV17:AV18"/>
    <mergeCell ref="AW17:AW18"/>
    <mergeCell ref="P17:P18"/>
    <mergeCell ref="AN19:AN20"/>
    <mergeCell ref="AO19:AO20"/>
    <mergeCell ref="AP19:AP20"/>
    <mergeCell ref="W17:W18"/>
    <mergeCell ref="X17:X18"/>
    <mergeCell ref="Y17:Y18"/>
    <mergeCell ref="Z17:Z18"/>
    <mergeCell ref="AA17:AA18"/>
    <mergeCell ref="AB17:AB18"/>
    <mergeCell ref="AI17:AI18"/>
    <mergeCell ref="AJ17:AJ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S19:S20"/>
    <mergeCell ref="T19:T20"/>
    <mergeCell ref="X19:X20"/>
    <mergeCell ref="AF19:AF20"/>
    <mergeCell ref="AG19:AG20"/>
    <mergeCell ref="AH19:AH20"/>
    <mergeCell ref="P15:P16"/>
    <mergeCell ref="Q15:Q16"/>
    <mergeCell ref="R15:R16"/>
    <mergeCell ref="S15:S16"/>
    <mergeCell ref="Q17:Q18"/>
    <mergeCell ref="R17:R18"/>
    <mergeCell ref="S17:S18"/>
    <mergeCell ref="T17:T18"/>
    <mergeCell ref="U17:U18"/>
    <mergeCell ref="Z15:Z16"/>
    <mergeCell ref="AA15:AA16"/>
    <mergeCell ref="AB15:AB16"/>
    <mergeCell ref="AC15:AC16"/>
    <mergeCell ref="AD15:AD16"/>
    <mergeCell ref="AE15:AE16"/>
    <mergeCell ref="AR15:AR16"/>
    <mergeCell ref="AS15:AS16"/>
    <mergeCell ref="AF15:AF16"/>
    <mergeCell ref="AG15:AG16"/>
    <mergeCell ref="AH15:AH16"/>
    <mergeCell ref="AI15:AI16"/>
    <mergeCell ref="AJ15:AJ16"/>
    <mergeCell ref="BI12:BI22"/>
    <mergeCell ref="AW15:AW16"/>
    <mergeCell ref="AL15:AL16"/>
    <mergeCell ref="AM15:AM16"/>
    <mergeCell ref="AN15:AN16"/>
    <mergeCell ref="AO15:AO16"/>
    <mergeCell ref="AP15:AP16"/>
    <mergeCell ref="AQ15:AQ16"/>
    <mergeCell ref="AK15:AK16"/>
    <mergeCell ref="AT15:AT16"/>
    <mergeCell ref="AU15:AU16"/>
    <mergeCell ref="AV15:AV16"/>
    <mergeCell ref="AM17:AM18"/>
    <mergeCell ref="AN17:AN18"/>
    <mergeCell ref="BE13:BE21"/>
    <mergeCell ref="AH17:AH18"/>
    <mergeCell ref="CG13:CH16"/>
    <mergeCell ref="CI13:CJ16"/>
    <mergeCell ref="CK13:CL16"/>
    <mergeCell ref="CM13:CN16"/>
    <mergeCell ref="CO13:CP16"/>
    <mergeCell ref="E15:E16"/>
    <mergeCell ref="F15:F16"/>
    <mergeCell ref="G15:G16"/>
    <mergeCell ref="H15:H16"/>
    <mergeCell ref="I15:I16"/>
    <mergeCell ref="BU13:BV16"/>
    <mergeCell ref="BW13:BX16"/>
    <mergeCell ref="BY13:BZ16"/>
    <mergeCell ref="CA13:CB16"/>
    <mergeCell ref="CC13:CD16"/>
    <mergeCell ref="CE13:CF16"/>
    <mergeCell ref="BR13:BR21"/>
    <mergeCell ref="BS13:BT16"/>
    <mergeCell ref="AY12:AY21"/>
    <mergeCell ref="AZ12:AZ21"/>
    <mergeCell ref="BA12:BA21"/>
    <mergeCell ref="BF12:BF21"/>
    <mergeCell ref="BG12:BG21"/>
    <mergeCell ref="BU12:BV12"/>
    <mergeCell ref="BW12:BX12"/>
    <mergeCell ref="BY12:BZ12"/>
    <mergeCell ref="CA12:CB12"/>
    <mergeCell ref="CC12:CD12"/>
    <mergeCell ref="CE12:CF12"/>
    <mergeCell ref="BJ12:BJ22"/>
    <mergeCell ref="BK12:BK21"/>
    <mergeCell ref="BL12:BL21"/>
    <mergeCell ref="BM12:BM21"/>
    <mergeCell ref="BN12:BN21"/>
    <mergeCell ref="BS12:BT12"/>
    <mergeCell ref="BP13:BP21"/>
    <mergeCell ref="BQ13:BQ21"/>
    <mergeCell ref="BS18:BS21"/>
    <mergeCell ref="BT18:BT21"/>
    <mergeCell ref="BU18:BU21"/>
    <mergeCell ref="BV18:BV21"/>
    <mergeCell ref="BW18:BW21"/>
    <mergeCell ref="BO13:BO21"/>
    <mergeCell ref="C1:AA3"/>
    <mergeCell ref="AY5:BF6"/>
    <mergeCell ref="AY7:BF8"/>
    <mergeCell ref="BO7:CD10"/>
    <mergeCell ref="AY9:BF10"/>
    <mergeCell ref="A12:A22"/>
    <mergeCell ref="B12:B22"/>
    <mergeCell ref="C12:C21"/>
    <mergeCell ref="D12:D21"/>
    <mergeCell ref="E12:AR13"/>
    <mergeCell ref="AX12:AX21"/>
    <mergeCell ref="J15:J16"/>
    <mergeCell ref="K15:K16"/>
    <mergeCell ref="L15:L16"/>
    <mergeCell ref="M15:M16"/>
    <mergeCell ref="T15:T16"/>
    <mergeCell ref="U15:U16"/>
    <mergeCell ref="V15:V16"/>
    <mergeCell ref="W15:W16"/>
    <mergeCell ref="X15:X16"/>
    <mergeCell ref="Y15:Y16"/>
    <mergeCell ref="N15:N16"/>
    <mergeCell ref="O15:O16"/>
    <mergeCell ref="BB13:BB21"/>
    <mergeCell ref="C69:Z69"/>
    <mergeCell ref="DC67:DF69"/>
    <mergeCell ref="AJ7:AN10"/>
    <mergeCell ref="CE7:CH10"/>
    <mergeCell ref="DR11:DU13"/>
    <mergeCell ref="AR14:AT14"/>
    <mergeCell ref="AU14:AV14"/>
    <mergeCell ref="E14:L14"/>
    <mergeCell ref="M14:R14"/>
    <mergeCell ref="S14:V14"/>
    <mergeCell ref="W14:X14"/>
    <mergeCell ref="Y14:AD14"/>
    <mergeCell ref="AE14:AH14"/>
    <mergeCell ref="AI14:AK14"/>
    <mergeCell ref="AL14:AM14"/>
    <mergeCell ref="AN14:AQ14"/>
    <mergeCell ref="P7:AI10"/>
    <mergeCell ref="CG12:CH12"/>
    <mergeCell ref="CI12:CJ12"/>
    <mergeCell ref="CK12:CL12"/>
    <mergeCell ref="CM12:CN12"/>
    <mergeCell ref="CO12:CP12"/>
    <mergeCell ref="BC13:BC21"/>
    <mergeCell ref="BD13:BD21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70"/>
  <sheetViews>
    <sheetView zoomScaleNormal="100" workbookViewId="0">
      <pane xSplit="2" ySplit="22" topLeftCell="AE23" activePane="bottomRight" state="frozen"/>
      <selection pane="topRight" activeCell="C1" sqref="C1"/>
      <selection pane="bottomLeft" activeCell="A23" sqref="A23"/>
      <selection pane="bottomRight" activeCell="BF30" sqref="BF30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4" width="4.332031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2" width="4.109375" customWidth="1"/>
    <col min="113" max="113" width="3.88671875" customWidth="1"/>
    <col min="114" max="114" width="3.6640625" customWidth="1"/>
    <col min="115" max="115" width="10.88671875" customWidth="1"/>
    <col min="116" max="118" width="5.88671875" customWidth="1"/>
    <col min="119" max="119" width="6.88671875" customWidth="1"/>
    <col min="120" max="130" width="4.21875" customWidth="1"/>
    <col min="131" max="131" width="4.77734375" customWidth="1"/>
    <col min="132" max="132" width="3.77734375" customWidth="1"/>
    <col min="133" max="133" width="9.6640625" customWidth="1"/>
    <col min="134" max="134" width="6.21875" customWidth="1"/>
    <col min="135" max="135" width="7.33203125" customWidth="1"/>
    <col min="136" max="136" width="9.88671875" customWidth="1"/>
    <col min="137" max="137" width="3.44140625" customWidth="1"/>
    <col min="139" max="139" width="7.77734375" customWidth="1"/>
    <col min="140" max="140" width="6.44140625" customWidth="1"/>
    <col min="141" max="141" width="7.109375" customWidth="1"/>
    <col min="142" max="142" width="6.88671875" customWidth="1"/>
    <col min="143" max="143" width="6.44140625" customWidth="1"/>
  </cols>
  <sheetData>
    <row r="1" spans="1:138" ht="7.5" customHeight="1" x14ac:dyDescent="0.2">
      <c r="B1" s="38" t="s">
        <v>37</v>
      </c>
      <c r="C1" s="733" t="s">
        <v>38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2">
      <c r="B2" s="38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I2" s="40"/>
      <c r="DJ2" s="40"/>
      <c r="DK2" s="40"/>
      <c r="DL2" s="40"/>
      <c r="DM2" s="242"/>
      <c r="DN2" s="40"/>
      <c r="DO2" s="40"/>
      <c r="DP2" s="734" t="s">
        <v>153</v>
      </c>
      <c r="DQ2" s="734"/>
      <c r="DR2" s="734"/>
      <c r="DS2" s="734"/>
      <c r="DT2" s="734"/>
      <c r="DU2" s="734"/>
      <c r="DV2" s="734"/>
      <c r="DW2" s="734"/>
      <c r="DX2" s="734"/>
      <c r="DY2" s="734"/>
      <c r="DZ2" s="734"/>
      <c r="EA2" s="734"/>
      <c r="EB2" s="37"/>
      <c r="EC2" s="41"/>
      <c r="ED2" s="37"/>
      <c r="EE2" s="37"/>
      <c r="EF2" s="37"/>
    </row>
    <row r="3" spans="1:138" ht="7.5" customHeight="1" x14ac:dyDescent="0.2">
      <c r="B3" s="3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I3" s="40"/>
      <c r="DJ3" s="40"/>
      <c r="DK3" s="40"/>
      <c r="DL3" s="40"/>
      <c r="DM3" s="40"/>
      <c r="DN3" s="40"/>
      <c r="DO3" s="40"/>
      <c r="DP3" s="734"/>
      <c r="DQ3" s="734"/>
      <c r="DR3" s="734"/>
      <c r="DS3" s="734"/>
      <c r="DT3" s="734"/>
      <c r="DU3" s="734"/>
      <c r="DV3" s="734"/>
      <c r="DW3" s="734"/>
      <c r="DX3" s="734"/>
      <c r="DY3" s="734"/>
      <c r="DZ3" s="734"/>
      <c r="EA3" s="734"/>
      <c r="EB3" s="37"/>
      <c r="EC3" s="41"/>
      <c r="ED3" s="37"/>
      <c r="EE3" s="37"/>
      <c r="EF3" s="37"/>
    </row>
    <row r="4" spans="1:138" ht="7.5" customHeight="1" x14ac:dyDescent="0.2">
      <c r="BK4" s="37"/>
      <c r="BL4" s="37"/>
      <c r="DI4" s="40"/>
      <c r="DJ4" s="40"/>
      <c r="DK4" s="40"/>
      <c r="DL4" s="735" t="s">
        <v>154</v>
      </c>
      <c r="DM4" s="735" t="s">
        <v>155</v>
      </c>
      <c r="DN4" s="735"/>
      <c r="DO4" s="40"/>
      <c r="DP4" s="734"/>
      <c r="DQ4" s="734"/>
      <c r="DR4" s="734"/>
      <c r="DS4" s="734"/>
      <c r="DT4" s="734"/>
      <c r="DU4" s="734"/>
      <c r="DV4" s="734"/>
      <c r="DW4" s="734"/>
      <c r="DX4" s="734"/>
      <c r="DY4" s="734"/>
      <c r="DZ4" s="734"/>
      <c r="EA4" s="734"/>
      <c r="EB4" s="37"/>
      <c r="EC4" s="41"/>
      <c r="ED4" s="37"/>
      <c r="EE4" s="37"/>
      <c r="EF4" s="37"/>
    </row>
    <row r="5" spans="1:138" ht="7.5" customHeight="1" x14ac:dyDescent="0.2">
      <c r="BD5" s="736" t="s">
        <v>39</v>
      </c>
      <c r="BE5" s="736"/>
      <c r="BF5" s="736"/>
      <c r="BG5" s="736"/>
      <c r="BH5" s="736"/>
      <c r="BI5" s="736"/>
      <c r="BJ5" s="736"/>
      <c r="BK5" s="736"/>
      <c r="BL5" s="42"/>
      <c r="DI5" s="40"/>
      <c r="DJ5" s="40"/>
      <c r="DK5" s="40"/>
      <c r="DL5" s="735"/>
      <c r="DM5" s="735"/>
      <c r="DN5" s="735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2">
      <c r="BD6" s="736"/>
      <c r="BE6" s="736"/>
      <c r="BF6" s="736"/>
      <c r="BG6" s="736"/>
      <c r="BH6" s="736"/>
      <c r="BI6" s="736"/>
      <c r="BJ6" s="736"/>
      <c r="BK6" s="736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I6" s="40"/>
      <c r="DJ6" s="40"/>
      <c r="DK6" s="40"/>
      <c r="DL6" s="735"/>
      <c r="DM6" s="735"/>
      <c r="DN6" s="735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688" t="s">
        <v>158</v>
      </c>
      <c r="EF6" s="688"/>
      <c r="EG6" s="688"/>
      <c r="EH6" s="688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9" t="s">
        <v>183</v>
      </c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760" t="s">
        <v>214</v>
      </c>
      <c r="AM7" s="760"/>
      <c r="AN7" s="760"/>
      <c r="AO7" s="760"/>
      <c r="AP7" s="760"/>
      <c r="AQ7" s="760"/>
      <c r="AR7" s="760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91" t="s">
        <v>40</v>
      </c>
      <c r="BE7" s="691"/>
      <c r="BF7" s="691"/>
      <c r="BG7" s="691"/>
      <c r="BH7" s="691"/>
      <c r="BI7" s="691"/>
      <c r="BJ7" s="691"/>
      <c r="BK7" s="691"/>
      <c r="BL7" s="44"/>
      <c r="BX7" s="689" t="s">
        <v>169</v>
      </c>
      <c r="BY7" s="689"/>
      <c r="BZ7" s="689"/>
      <c r="CA7" s="689"/>
      <c r="CB7" s="689"/>
      <c r="CC7" s="689"/>
      <c r="CD7" s="689"/>
      <c r="CE7" s="689"/>
      <c r="CF7" s="689"/>
      <c r="CG7" s="689"/>
      <c r="CH7" s="689"/>
      <c r="CI7" s="689"/>
      <c r="CJ7" s="689"/>
      <c r="CK7" s="689"/>
      <c r="CL7" s="689"/>
      <c r="CM7" s="689"/>
      <c r="CN7" s="689"/>
      <c r="CO7" s="689"/>
      <c r="CP7" s="760" t="s">
        <v>214</v>
      </c>
      <c r="CQ7" s="760"/>
      <c r="CR7" s="760"/>
      <c r="CS7" s="760"/>
      <c r="CT7" s="43"/>
      <c r="DI7" s="40"/>
      <c r="DJ7" s="40"/>
      <c r="DK7" s="40"/>
      <c r="DL7" s="735"/>
      <c r="DM7" s="735"/>
      <c r="DN7" s="735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688"/>
      <c r="EF7" s="688"/>
      <c r="EG7" s="688"/>
      <c r="EH7" s="688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  <c r="AE8" s="689"/>
      <c r="AF8" s="689"/>
      <c r="AG8" s="689"/>
      <c r="AH8" s="689"/>
      <c r="AI8" s="689"/>
      <c r="AJ8" s="689"/>
      <c r="AK8" s="689"/>
      <c r="AL8" s="760"/>
      <c r="AM8" s="760"/>
      <c r="AN8" s="760"/>
      <c r="AO8" s="760"/>
      <c r="AP8" s="760"/>
      <c r="AQ8" s="760"/>
      <c r="AR8" s="760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91"/>
      <c r="BE8" s="691"/>
      <c r="BF8" s="691"/>
      <c r="BG8" s="691"/>
      <c r="BH8" s="691"/>
      <c r="BI8" s="691"/>
      <c r="BJ8" s="691"/>
      <c r="BK8" s="691"/>
      <c r="BL8" s="44"/>
      <c r="BP8" s="45"/>
      <c r="BQ8" s="45"/>
      <c r="BR8" s="45"/>
      <c r="BS8" s="45"/>
      <c r="BT8" s="45"/>
      <c r="BU8" s="45"/>
      <c r="BV8" s="45"/>
      <c r="BW8" s="45"/>
      <c r="BX8" s="689"/>
      <c r="BY8" s="689"/>
      <c r="BZ8" s="689"/>
      <c r="CA8" s="689"/>
      <c r="CB8" s="689"/>
      <c r="CC8" s="689"/>
      <c r="CD8" s="689"/>
      <c r="CE8" s="689"/>
      <c r="CF8" s="689"/>
      <c r="CG8" s="689"/>
      <c r="CH8" s="689"/>
      <c r="CI8" s="689"/>
      <c r="CJ8" s="689"/>
      <c r="CK8" s="689"/>
      <c r="CL8" s="689"/>
      <c r="CM8" s="689"/>
      <c r="CN8" s="689"/>
      <c r="CO8" s="689"/>
      <c r="CP8" s="760"/>
      <c r="CQ8" s="760"/>
      <c r="CR8" s="760"/>
      <c r="CS8" s="760"/>
      <c r="CT8" s="43"/>
      <c r="DI8" s="40"/>
      <c r="DJ8" s="40"/>
      <c r="DK8" s="40"/>
      <c r="DL8" s="735"/>
      <c r="DM8" s="735"/>
      <c r="DN8" s="735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43"/>
      <c r="EF8" s="243"/>
      <c r="EG8" s="244"/>
      <c r="EH8" s="244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689"/>
      <c r="AK9" s="689"/>
      <c r="AL9" s="760"/>
      <c r="AM9" s="760"/>
      <c r="AN9" s="760"/>
      <c r="AO9" s="760"/>
      <c r="AP9" s="760"/>
      <c r="AQ9" s="760"/>
      <c r="AR9" s="760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91" t="s">
        <v>42</v>
      </c>
      <c r="BE9" s="691"/>
      <c r="BF9" s="691"/>
      <c r="BG9" s="691"/>
      <c r="BH9" s="691"/>
      <c r="BI9" s="691"/>
      <c r="BJ9" s="691"/>
      <c r="BK9" s="691"/>
      <c r="BL9" s="46"/>
      <c r="BO9" s="37"/>
      <c r="BP9" s="45"/>
      <c r="BQ9" s="45"/>
      <c r="BR9" s="45"/>
      <c r="BS9" s="45"/>
      <c r="BT9" s="45"/>
      <c r="BU9" s="45"/>
      <c r="BV9" s="45"/>
      <c r="BW9" s="45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J9" s="689"/>
      <c r="CK9" s="689"/>
      <c r="CL9" s="689"/>
      <c r="CM9" s="689"/>
      <c r="CN9" s="689"/>
      <c r="CO9" s="689"/>
      <c r="CP9" s="760"/>
      <c r="CQ9" s="760"/>
      <c r="CR9" s="760"/>
      <c r="CS9" s="760"/>
      <c r="CT9" s="43"/>
      <c r="DI9" s="40"/>
      <c r="DJ9" s="40"/>
      <c r="DK9" s="40"/>
      <c r="DL9" s="735"/>
      <c r="DM9" s="735"/>
      <c r="DN9" s="735"/>
      <c r="DR9" s="245"/>
      <c r="DS9" s="245"/>
      <c r="DT9" s="245"/>
      <c r="DU9" s="245"/>
      <c r="DV9" s="245"/>
      <c r="DW9" s="245"/>
      <c r="DX9" s="245"/>
      <c r="DY9" s="245"/>
      <c r="DZ9" s="245"/>
      <c r="EB9" s="37"/>
      <c r="EC9" s="41"/>
      <c r="ED9" s="37"/>
      <c r="EE9" s="244"/>
      <c r="EF9" s="244"/>
      <c r="EG9" s="244"/>
      <c r="EH9" s="244"/>
    </row>
    <row r="10" spans="1:138" ht="8.25" customHeight="1" x14ac:dyDescent="0.2">
      <c r="I10" s="43"/>
      <c r="J10" s="43"/>
      <c r="K10" s="43"/>
      <c r="L10" s="43"/>
      <c r="M10" s="43"/>
      <c r="N10" s="43"/>
      <c r="O10" s="43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760"/>
      <c r="AM10" s="760"/>
      <c r="AN10" s="760"/>
      <c r="AO10" s="760"/>
      <c r="AP10" s="760"/>
      <c r="AQ10" s="760"/>
      <c r="AR10" s="760"/>
      <c r="BC10" s="47"/>
      <c r="BD10" s="691"/>
      <c r="BE10" s="691"/>
      <c r="BF10" s="691"/>
      <c r="BG10" s="691"/>
      <c r="BH10" s="691"/>
      <c r="BI10" s="691"/>
      <c r="BJ10" s="691"/>
      <c r="BK10" s="691"/>
      <c r="BL10" s="46"/>
      <c r="BP10" s="45"/>
      <c r="BQ10" s="45"/>
      <c r="BR10" s="45"/>
      <c r="BS10" s="45"/>
      <c r="BT10" s="45"/>
      <c r="BU10" s="45"/>
      <c r="BV10" s="45"/>
      <c r="BW10" s="45"/>
      <c r="BX10" s="689"/>
      <c r="BY10" s="689"/>
      <c r="BZ10" s="689"/>
      <c r="CA10" s="689"/>
      <c r="CB10" s="689"/>
      <c r="CC10" s="689"/>
      <c r="CD10" s="689"/>
      <c r="CE10" s="689"/>
      <c r="CF10" s="689"/>
      <c r="CG10" s="689"/>
      <c r="CH10" s="689"/>
      <c r="CI10" s="689"/>
      <c r="CJ10" s="689"/>
      <c r="CK10" s="689"/>
      <c r="CL10" s="689"/>
      <c r="CM10" s="689"/>
      <c r="CN10" s="689"/>
      <c r="CO10" s="689"/>
      <c r="CP10" s="760"/>
      <c r="CQ10" s="760"/>
      <c r="CR10" s="760"/>
      <c r="CS10" s="760"/>
      <c r="CT10" s="43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0"/>
      <c r="DJ10" s="40"/>
      <c r="DK10" s="40"/>
      <c r="DL10" s="40"/>
      <c r="DM10" s="40"/>
      <c r="DN10" s="40"/>
      <c r="DR10" s="245"/>
      <c r="DS10" s="245"/>
      <c r="DT10" s="245"/>
      <c r="DU10" s="245"/>
      <c r="DV10" s="245"/>
      <c r="DW10" s="245"/>
      <c r="DX10" s="245"/>
      <c r="DY10" s="245"/>
      <c r="DZ10" s="245"/>
      <c r="EB10" s="37"/>
      <c r="EC10" s="41"/>
      <c r="ED10" s="37"/>
      <c r="EE10" s="688" t="s">
        <v>157</v>
      </c>
      <c r="EF10" s="688"/>
      <c r="EG10" s="688"/>
      <c r="EH10" s="688"/>
    </row>
    <row r="11" spans="1:138" ht="8.25" customHeight="1" thickBot="1" x14ac:dyDescent="0.25">
      <c r="B11" s="1"/>
      <c r="BK11" s="37"/>
      <c r="BL11" s="37"/>
      <c r="DI11" s="40"/>
      <c r="DJ11" s="40"/>
      <c r="DK11" s="40"/>
      <c r="DL11" s="40"/>
      <c r="DM11" s="40"/>
      <c r="DN11" s="40"/>
      <c r="DQ11" s="689" t="s">
        <v>107</v>
      </c>
      <c r="DR11" s="689"/>
      <c r="DS11" s="689"/>
      <c r="DT11" s="689"/>
      <c r="DU11" s="689"/>
      <c r="DV11" s="689"/>
      <c r="DW11" s="689"/>
      <c r="DX11" s="689"/>
      <c r="DY11" s="761" t="s">
        <v>214</v>
      </c>
      <c r="DZ11" s="761"/>
      <c r="EA11" s="761"/>
      <c r="EB11" s="761"/>
      <c r="EC11" s="41"/>
      <c r="ED11" s="37"/>
      <c r="EE11" s="688"/>
      <c r="EF11" s="688"/>
      <c r="EG11" s="688"/>
      <c r="EH11" s="688"/>
    </row>
    <row r="12" spans="1:138" ht="10.5" customHeight="1" x14ac:dyDescent="0.2">
      <c r="A12" s="704" t="s">
        <v>1</v>
      </c>
      <c r="B12" s="707" t="s">
        <v>227</v>
      </c>
      <c r="C12" s="709" t="s">
        <v>296</v>
      </c>
      <c r="D12" s="712" t="s">
        <v>9</v>
      </c>
      <c r="E12" s="767" t="s">
        <v>315</v>
      </c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768"/>
      <c r="AJ12" s="768"/>
      <c r="AK12" s="768"/>
      <c r="AL12" s="768"/>
      <c r="AM12" s="768"/>
      <c r="AN12" s="768"/>
      <c r="AO12" s="768"/>
      <c r="AP12" s="768"/>
      <c r="AQ12" s="768"/>
      <c r="AR12" s="768"/>
      <c r="AS12" s="49"/>
      <c r="AT12" s="49"/>
      <c r="AU12" s="49"/>
      <c r="AV12" s="50"/>
      <c r="AW12" s="50"/>
      <c r="AX12" s="50"/>
      <c r="AY12" s="50"/>
      <c r="AZ12" s="50"/>
      <c r="BA12" s="238"/>
      <c r="BB12" s="238"/>
      <c r="BC12" s="720" t="s">
        <v>293</v>
      </c>
      <c r="BD12" s="692" t="s">
        <v>43</v>
      </c>
      <c r="BE12" s="721" t="s">
        <v>288</v>
      </c>
      <c r="BF12" s="722" t="s">
        <v>14</v>
      </c>
      <c r="BG12" s="52">
        <v>1</v>
      </c>
      <c r="BH12" s="51">
        <v>2</v>
      </c>
      <c r="BI12" s="51">
        <v>3</v>
      </c>
      <c r="BJ12" s="53">
        <v>4</v>
      </c>
      <c r="BK12" s="747" t="s">
        <v>4</v>
      </c>
      <c r="BL12" s="747" t="s">
        <v>48</v>
      </c>
      <c r="BN12" s="704" t="s">
        <v>1</v>
      </c>
      <c r="BO12" s="707" t="s">
        <v>225</v>
      </c>
      <c r="BP12" s="720" t="s">
        <v>293</v>
      </c>
      <c r="BQ12" s="692" t="s">
        <v>43</v>
      </c>
      <c r="BR12" s="721" t="s">
        <v>288</v>
      </c>
      <c r="BS12" s="722" t="s">
        <v>14</v>
      </c>
      <c r="BT12" s="52">
        <v>1</v>
      </c>
      <c r="BU12" s="51">
        <v>2</v>
      </c>
      <c r="BV12" s="51">
        <v>3</v>
      </c>
      <c r="BW12" s="53">
        <v>4</v>
      </c>
      <c r="BX12" s="695" t="s">
        <v>299</v>
      </c>
      <c r="BY12" s="530"/>
      <c r="BZ12" s="529" t="s">
        <v>298</v>
      </c>
      <c r="CA12" s="530"/>
      <c r="CB12" s="529" t="s">
        <v>299</v>
      </c>
      <c r="CC12" s="530"/>
      <c r="CD12" s="529" t="s">
        <v>299</v>
      </c>
      <c r="CE12" s="530"/>
      <c r="CF12" s="529" t="s">
        <v>301</v>
      </c>
      <c r="CG12" s="530"/>
      <c r="CH12" s="529" t="s">
        <v>298</v>
      </c>
      <c r="CI12" s="530"/>
      <c r="CJ12" s="529" t="s">
        <v>294</v>
      </c>
      <c r="CK12" s="530"/>
      <c r="CL12" s="529" t="s">
        <v>299</v>
      </c>
      <c r="CM12" s="530"/>
      <c r="CN12" s="529" t="s">
        <v>301</v>
      </c>
      <c r="CO12" s="530"/>
      <c r="CP12" s="529" t="s">
        <v>299</v>
      </c>
      <c r="CQ12" s="530"/>
      <c r="CR12" s="529" t="s">
        <v>294</v>
      </c>
      <c r="CS12" s="530"/>
      <c r="CT12" s="529" t="s">
        <v>301</v>
      </c>
      <c r="CU12" s="696"/>
      <c r="CV12" s="695" t="s">
        <v>310</v>
      </c>
      <c r="CW12" s="530"/>
      <c r="CX12" s="529" t="s">
        <v>291</v>
      </c>
      <c r="CY12" s="530"/>
      <c r="CZ12" s="529" t="s">
        <v>291</v>
      </c>
      <c r="DA12" s="530"/>
      <c r="DB12" s="529" t="s">
        <v>289</v>
      </c>
      <c r="DC12" s="696"/>
      <c r="DD12" s="246"/>
      <c r="DE12" s="247"/>
      <c r="DF12" s="247"/>
      <c r="DG12" s="247"/>
      <c r="DH12" s="247"/>
      <c r="DI12" s="40"/>
      <c r="DJ12" s="40"/>
      <c r="DK12" s="40"/>
      <c r="DL12" s="40"/>
      <c r="DM12" s="40"/>
      <c r="DN12" s="40"/>
      <c r="DO12" s="40"/>
      <c r="DP12" s="40"/>
      <c r="DQ12" s="689"/>
      <c r="DR12" s="689"/>
      <c r="DS12" s="689"/>
      <c r="DT12" s="689"/>
      <c r="DU12" s="689"/>
      <c r="DV12" s="689"/>
      <c r="DW12" s="689"/>
      <c r="DX12" s="689"/>
      <c r="DY12" s="761"/>
      <c r="DZ12" s="761"/>
      <c r="EA12" s="761"/>
      <c r="EB12" s="761"/>
      <c r="EC12" s="41"/>
      <c r="ED12" s="37"/>
      <c r="EE12" s="37"/>
      <c r="EF12" s="37"/>
    </row>
    <row r="13" spans="1:138" ht="10.5" customHeight="1" x14ac:dyDescent="0.2">
      <c r="A13" s="705"/>
      <c r="B13" s="708"/>
      <c r="C13" s="710"/>
      <c r="D13" s="713"/>
      <c r="E13" s="769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770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698"/>
      <c r="BD13" s="693"/>
      <c r="BE13" s="700"/>
      <c r="BF13" s="723"/>
      <c r="BG13" s="777"/>
      <c r="BH13" s="700" t="s">
        <v>253</v>
      </c>
      <c r="BI13" s="700" t="s">
        <v>254</v>
      </c>
      <c r="BJ13" s="702" t="s">
        <v>255</v>
      </c>
      <c r="BK13" s="748"/>
      <c r="BL13" s="748"/>
      <c r="BN13" s="705"/>
      <c r="BO13" s="708"/>
      <c r="BP13" s="698"/>
      <c r="BQ13" s="693"/>
      <c r="BR13" s="700"/>
      <c r="BS13" s="723"/>
      <c r="BT13" s="698"/>
      <c r="BU13" s="700" t="s">
        <v>253</v>
      </c>
      <c r="BV13" s="700" t="s">
        <v>254</v>
      </c>
      <c r="BW13" s="702" t="s">
        <v>255</v>
      </c>
      <c r="BX13" s="737" t="s">
        <v>49</v>
      </c>
      <c r="BY13" s="686"/>
      <c r="BZ13" s="686" t="s">
        <v>50</v>
      </c>
      <c r="CA13" s="686"/>
      <c r="CB13" s="686" t="s">
        <v>51</v>
      </c>
      <c r="CC13" s="686"/>
      <c r="CD13" s="686" t="s">
        <v>52</v>
      </c>
      <c r="CE13" s="686"/>
      <c r="CF13" s="686" t="s">
        <v>53</v>
      </c>
      <c r="CG13" s="686"/>
      <c r="CH13" s="686" t="s">
        <v>54</v>
      </c>
      <c r="CI13" s="686"/>
      <c r="CJ13" s="686" t="s">
        <v>55</v>
      </c>
      <c r="CK13" s="686"/>
      <c r="CL13" s="686" t="s">
        <v>56</v>
      </c>
      <c r="CM13" s="686"/>
      <c r="CN13" s="686" t="s">
        <v>57</v>
      </c>
      <c r="CO13" s="686"/>
      <c r="CP13" s="686" t="s">
        <v>58</v>
      </c>
      <c r="CQ13" s="686"/>
      <c r="CR13" s="686" t="s">
        <v>59</v>
      </c>
      <c r="CS13" s="686"/>
      <c r="CT13" s="686" t="s">
        <v>60</v>
      </c>
      <c r="CU13" s="745"/>
      <c r="CV13" s="737" t="s">
        <v>159</v>
      </c>
      <c r="CW13" s="686"/>
      <c r="CX13" s="686" t="s">
        <v>160</v>
      </c>
      <c r="CY13" s="686"/>
      <c r="CZ13" s="686" t="s">
        <v>161</v>
      </c>
      <c r="DA13" s="686"/>
      <c r="DB13" s="686" t="s">
        <v>162</v>
      </c>
      <c r="DC13" s="745"/>
      <c r="DD13" s="246"/>
      <c r="DE13" s="247"/>
      <c r="DF13" s="247"/>
      <c r="DG13" s="247"/>
      <c r="DH13" s="247"/>
      <c r="DI13" s="40"/>
      <c r="DJ13" s="40"/>
      <c r="DK13" s="40"/>
      <c r="DL13" s="40"/>
      <c r="DM13" s="40"/>
      <c r="DN13" s="40"/>
      <c r="DQ13" s="689"/>
      <c r="DR13" s="689"/>
      <c r="DS13" s="689"/>
      <c r="DT13" s="689"/>
      <c r="DU13" s="689"/>
      <c r="DV13" s="689"/>
      <c r="DW13" s="689"/>
      <c r="DX13" s="689"/>
      <c r="DY13" s="761"/>
      <c r="DZ13" s="761"/>
      <c r="EA13" s="761"/>
      <c r="EB13" s="761"/>
      <c r="EC13" s="41"/>
      <c r="ED13" s="37"/>
      <c r="EE13" s="37"/>
      <c r="EF13" s="37"/>
    </row>
    <row r="14" spans="1:138" ht="10.5" customHeight="1" x14ac:dyDescent="0.2">
      <c r="A14" s="705"/>
      <c r="B14" s="708"/>
      <c r="C14" s="710"/>
      <c r="D14" s="713"/>
      <c r="E14" s="725" t="s">
        <v>197</v>
      </c>
      <c r="F14" s="726"/>
      <c r="G14" s="728"/>
      <c r="H14" s="729" t="s">
        <v>198</v>
      </c>
      <c r="I14" s="726"/>
      <c r="J14" s="728"/>
      <c r="K14" s="729" t="s">
        <v>199</v>
      </c>
      <c r="L14" s="726"/>
      <c r="M14" s="728"/>
      <c r="N14" s="729" t="s">
        <v>200</v>
      </c>
      <c r="O14" s="726"/>
      <c r="P14" s="728"/>
      <c r="Q14" s="758" t="s">
        <v>201</v>
      </c>
      <c r="R14" s="781"/>
      <c r="S14" s="729" t="s">
        <v>202</v>
      </c>
      <c r="T14" s="726"/>
      <c r="U14" s="728"/>
      <c r="V14" s="729" t="s">
        <v>203</v>
      </c>
      <c r="W14" s="726"/>
      <c r="X14" s="728"/>
      <c r="Y14" s="729" t="s">
        <v>204</v>
      </c>
      <c r="Z14" s="726"/>
      <c r="AA14" s="728"/>
      <c r="AB14" s="729" t="s">
        <v>205</v>
      </c>
      <c r="AC14" s="726"/>
      <c r="AD14" s="728"/>
      <c r="AE14" s="729" t="s">
        <v>206</v>
      </c>
      <c r="AF14" s="726"/>
      <c r="AG14" s="728"/>
      <c r="AH14" s="729" t="s">
        <v>207</v>
      </c>
      <c r="AI14" s="726"/>
      <c r="AJ14" s="728"/>
      <c r="AK14" s="729" t="s">
        <v>208</v>
      </c>
      <c r="AL14" s="726"/>
      <c r="AM14" s="726"/>
      <c r="AN14" s="725" t="s">
        <v>209</v>
      </c>
      <c r="AO14" s="726"/>
      <c r="AP14" s="726"/>
      <c r="AQ14" s="726"/>
      <c r="AR14" s="728"/>
      <c r="AS14" s="782" t="s">
        <v>210</v>
      </c>
      <c r="AT14" s="783"/>
      <c r="AU14" s="729" t="s">
        <v>211</v>
      </c>
      <c r="AV14" s="726"/>
      <c r="AW14" s="726"/>
      <c r="AX14" s="728"/>
      <c r="AY14" s="729" t="s">
        <v>212</v>
      </c>
      <c r="AZ14" s="726"/>
      <c r="BA14" s="726"/>
      <c r="BB14" s="727"/>
      <c r="BC14" s="698"/>
      <c r="BD14" s="693"/>
      <c r="BE14" s="700"/>
      <c r="BF14" s="723"/>
      <c r="BG14" s="777"/>
      <c r="BH14" s="700"/>
      <c r="BI14" s="700"/>
      <c r="BJ14" s="702"/>
      <c r="BK14" s="748"/>
      <c r="BL14" s="748"/>
      <c r="BM14" s="248"/>
      <c r="BN14" s="705"/>
      <c r="BO14" s="708"/>
      <c r="BP14" s="698"/>
      <c r="BQ14" s="693"/>
      <c r="BR14" s="700"/>
      <c r="BS14" s="723"/>
      <c r="BT14" s="698"/>
      <c r="BU14" s="779"/>
      <c r="BV14" s="700"/>
      <c r="BW14" s="702"/>
      <c r="BX14" s="737"/>
      <c r="BY14" s="686"/>
      <c r="BZ14" s="686"/>
      <c r="CA14" s="686"/>
      <c r="CB14" s="686"/>
      <c r="CC14" s="686"/>
      <c r="CD14" s="686"/>
      <c r="CE14" s="686"/>
      <c r="CF14" s="686"/>
      <c r="CG14" s="686"/>
      <c r="CH14" s="686"/>
      <c r="CI14" s="686"/>
      <c r="CJ14" s="686"/>
      <c r="CK14" s="686"/>
      <c r="CL14" s="686"/>
      <c r="CM14" s="686"/>
      <c r="CN14" s="686"/>
      <c r="CO14" s="686"/>
      <c r="CP14" s="686"/>
      <c r="CQ14" s="686"/>
      <c r="CR14" s="686"/>
      <c r="CS14" s="686"/>
      <c r="CT14" s="686"/>
      <c r="CU14" s="745"/>
      <c r="CV14" s="737"/>
      <c r="CW14" s="686"/>
      <c r="CX14" s="686"/>
      <c r="CY14" s="686"/>
      <c r="CZ14" s="686"/>
      <c r="DA14" s="686"/>
      <c r="DB14" s="686"/>
      <c r="DC14" s="745"/>
      <c r="DD14" s="246"/>
      <c r="DE14" s="247"/>
      <c r="DF14" s="247"/>
      <c r="DG14" s="247"/>
      <c r="DH14" s="247"/>
      <c r="DI14" s="40"/>
      <c r="DJ14" s="40"/>
      <c r="DK14" s="37"/>
      <c r="DL14" s="37"/>
      <c r="DM14" s="40"/>
      <c r="DN14" s="40"/>
      <c r="DY14" s="245"/>
      <c r="DZ14" s="245"/>
      <c r="EA14" s="245"/>
      <c r="EB14" s="245"/>
      <c r="EC14" s="41"/>
      <c r="ED14" s="37"/>
      <c r="EE14" s="37"/>
      <c r="EF14" s="37"/>
    </row>
    <row r="15" spans="1:138" ht="10.5" customHeight="1" x14ac:dyDescent="0.2">
      <c r="A15" s="705"/>
      <c r="B15" s="708"/>
      <c r="C15" s="710"/>
      <c r="D15" s="713"/>
      <c r="E15" s="669" t="s">
        <v>61</v>
      </c>
      <c r="F15" s="663" t="s">
        <v>62</v>
      </c>
      <c r="G15" s="673" t="s">
        <v>63</v>
      </c>
      <c r="H15" s="667" t="s">
        <v>64</v>
      </c>
      <c r="I15" s="663" t="s">
        <v>65</v>
      </c>
      <c r="J15" s="673" t="s">
        <v>66</v>
      </c>
      <c r="K15" s="667" t="s">
        <v>67</v>
      </c>
      <c r="L15" s="663" t="s">
        <v>68</v>
      </c>
      <c r="M15" s="673" t="s">
        <v>69</v>
      </c>
      <c r="N15" s="667" t="s">
        <v>70</v>
      </c>
      <c r="O15" s="663" t="s">
        <v>71</v>
      </c>
      <c r="P15" s="664" t="s">
        <v>72</v>
      </c>
      <c r="Q15" s="667" t="s">
        <v>73</v>
      </c>
      <c r="R15" s="664" t="s">
        <v>74</v>
      </c>
      <c r="S15" s="667" t="s">
        <v>75</v>
      </c>
      <c r="T15" s="663" t="s">
        <v>76</v>
      </c>
      <c r="U15" s="664" t="s">
        <v>77</v>
      </c>
      <c r="V15" s="667" t="s">
        <v>78</v>
      </c>
      <c r="W15" s="663" t="s">
        <v>79</v>
      </c>
      <c r="X15" s="664" t="s">
        <v>80</v>
      </c>
      <c r="Y15" s="667" t="s">
        <v>81</v>
      </c>
      <c r="Z15" s="663" t="s">
        <v>82</v>
      </c>
      <c r="AA15" s="664" t="s">
        <v>83</v>
      </c>
      <c r="AB15" s="667" t="s">
        <v>84</v>
      </c>
      <c r="AC15" s="663" t="s">
        <v>85</v>
      </c>
      <c r="AD15" s="664" t="s">
        <v>86</v>
      </c>
      <c r="AE15" s="667" t="s">
        <v>87</v>
      </c>
      <c r="AF15" s="663" t="s">
        <v>88</v>
      </c>
      <c r="AG15" s="664" t="s">
        <v>89</v>
      </c>
      <c r="AH15" s="667" t="s">
        <v>90</v>
      </c>
      <c r="AI15" s="663" t="s">
        <v>91</v>
      </c>
      <c r="AJ15" s="664" t="s">
        <v>92</v>
      </c>
      <c r="AK15" s="667" t="s">
        <v>93</v>
      </c>
      <c r="AL15" s="663" t="s">
        <v>94</v>
      </c>
      <c r="AM15" s="671" t="s">
        <v>95</v>
      </c>
      <c r="AN15" s="669" t="s">
        <v>96</v>
      </c>
      <c r="AO15" s="663" t="s">
        <v>97</v>
      </c>
      <c r="AP15" s="663" t="s">
        <v>98</v>
      </c>
      <c r="AQ15" s="663" t="s">
        <v>99</v>
      </c>
      <c r="AR15" s="664" t="s">
        <v>100</v>
      </c>
      <c r="AS15" s="667" t="s">
        <v>101</v>
      </c>
      <c r="AT15" s="664" t="s">
        <v>102</v>
      </c>
      <c r="AU15" s="667" t="s">
        <v>103</v>
      </c>
      <c r="AV15" s="663" t="s">
        <v>104</v>
      </c>
      <c r="AW15" s="663" t="s">
        <v>105</v>
      </c>
      <c r="AX15" s="664" t="s">
        <v>163</v>
      </c>
      <c r="AY15" s="667" t="s">
        <v>164</v>
      </c>
      <c r="AZ15" s="663" t="s">
        <v>165</v>
      </c>
      <c r="BA15" s="663" t="s">
        <v>166</v>
      </c>
      <c r="BB15" s="671" t="s">
        <v>167</v>
      </c>
      <c r="BC15" s="698"/>
      <c r="BD15" s="693"/>
      <c r="BE15" s="700"/>
      <c r="BF15" s="723"/>
      <c r="BG15" s="777"/>
      <c r="BH15" s="700"/>
      <c r="BI15" s="700"/>
      <c r="BJ15" s="702"/>
      <c r="BK15" s="748"/>
      <c r="BL15" s="748"/>
      <c r="BN15" s="705"/>
      <c r="BO15" s="708"/>
      <c r="BP15" s="698"/>
      <c r="BQ15" s="693"/>
      <c r="BR15" s="700"/>
      <c r="BS15" s="723"/>
      <c r="BT15" s="698"/>
      <c r="BU15" s="779"/>
      <c r="BV15" s="700"/>
      <c r="BW15" s="702"/>
      <c r="BX15" s="737"/>
      <c r="BY15" s="686"/>
      <c r="BZ15" s="686"/>
      <c r="CA15" s="686"/>
      <c r="CB15" s="686"/>
      <c r="CC15" s="686"/>
      <c r="CD15" s="686"/>
      <c r="CE15" s="686"/>
      <c r="CF15" s="686"/>
      <c r="CG15" s="686"/>
      <c r="CH15" s="686"/>
      <c r="CI15" s="686"/>
      <c r="CJ15" s="686"/>
      <c r="CK15" s="686"/>
      <c r="CL15" s="686"/>
      <c r="CM15" s="686"/>
      <c r="CN15" s="686"/>
      <c r="CO15" s="686"/>
      <c r="CP15" s="686"/>
      <c r="CQ15" s="686"/>
      <c r="CR15" s="686"/>
      <c r="CS15" s="686"/>
      <c r="CT15" s="686"/>
      <c r="CU15" s="745"/>
      <c r="CV15" s="737"/>
      <c r="CW15" s="686"/>
      <c r="CX15" s="686"/>
      <c r="CY15" s="686"/>
      <c r="CZ15" s="686"/>
      <c r="DA15" s="686"/>
      <c r="DB15" s="686"/>
      <c r="DC15" s="745"/>
      <c r="DD15" s="246"/>
      <c r="DE15" s="247"/>
      <c r="DF15" s="247"/>
      <c r="DG15" s="247"/>
      <c r="DH15" s="247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2">
      <c r="A16" s="705"/>
      <c r="B16" s="708"/>
      <c r="C16" s="710"/>
      <c r="D16" s="713"/>
      <c r="E16" s="762"/>
      <c r="F16" s="752"/>
      <c r="G16" s="628"/>
      <c r="H16" s="554"/>
      <c r="I16" s="548"/>
      <c r="J16" s="628"/>
      <c r="K16" s="554"/>
      <c r="L16" s="548"/>
      <c r="M16" s="628"/>
      <c r="N16" s="554"/>
      <c r="O16" s="548"/>
      <c r="P16" s="550"/>
      <c r="Q16" s="554"/>
      <c r="R16" s="753"/>
      <c r="S16" s="554"/>
      <c r="T16" s="548"/>
      <c r="U16" s="550"/>
      <c r="V16" s="554"/>
      <c r="W16" s="548"/>
      <c r="X16" s="550"/>
      <c r="Y16" s="554"/>
      <c r="Z16" s="548"/>
      <c r="AA16" s="550"/>
      <c r="AB16" s="554"/>
      <c r="AC16" s="548"/>
      <c r="AD16" s="550"/>
      <c r="AE16" s="554"/>
      <c r="AF16" s="548"/>
      <c r="AG16" s="550"/>
      <c r="AH16" s="554"/>
      <c r="AI16" s="548"/>
      <c r="AJ16" s="550"/>
      <c r="AK16" s="554"/>
      <c r="AL16" s="752"/>
      <c r="AM16" s="622"/>
      <c r="AN16" s="624"/>
      <c r="AO16" s="548"/>
      <c r="AP16" s="548"/>
      <c r="AQ16" s="548"/>
      <c r="AR16" s="550"/>
      <c r="AS16" s="554"/>
      <c r="AT16" s="753"/>
      <c r="AU16" s="679"/>
      <c r="AV16" s="548"/>
      <c r="AW16" s="548"/>
      <c r="AX16" s="550"/>
      <c r="AY16" s="554"/>
      <c r="AZ16" s="548"/>
      <c r="BA16" s="548"/>
      <c r="BB16" s="622"/>
      <c r="BC16" s="698"/>
      <c r="BD16" s="693"/>
      <c r="BE16" s="700"/>
      <c r="BF16" s="723"/>
      <c r="BG16" s="777"/>
      <c r="BH16" s="700"/>
      <c r="BI16" s="700"/>
      <c r="BJ16" s="702"/>
      <c r="BK16" s="748"/>
      <c r="BL16" s="748"/>
      <c r="BN16" s="705"/>
      <c r="BO16" s="708"/>
      <c r="BP16" s="698"/>
      <c r="BQ16" s="693"/>
      <c r="BR16" s="700"/>
      <c r="BS16" s="723"/>
      <c r="BT16" s="698"/>
      <c r="BU16" s="779"/>
      <c r="BV16" s="700"/>
      <c r="BW16" s="702"/>
      <c r="BX16" s="738"/>
      <c r="BY16" s="687"/>
      <c r="BZ16" s="687"/>
      <c r="CA16" s="687"/>
      <c r="CB16" s="687"/>
      <c r="CC16" s="687"/>
      <c r="CD16" s="687"/>
      <c r="CE16" s="687"/>
      <c r="CF16" s="687"/>
      <c r="CG16" s="687"/>
      <c r="CH16" s="687"/>
      <c r="CI16" s="687"/>
      <c r="CJ16" s="687"/>
      <c r="CK16" s="687"/>
      <c r="CL16" s="687"/>
      <c r="CM16" s="687"/>
      <c r="CN16" s="687"/>
      <c r="CO16" s="687"/>
      <c r="CP16" s="687"/>
      <c r="CQ16" s="687"/>
      <c r="CR16" s="687"/>
      <c r="CS16" s="687"/>
      <c r="CT16" s="687"/>
      <c r="CU16" s="746"/>
      <c r="CV16" s="738"/>
      <c r="CW16" s="687"/>
      <c r="CX16" s="687"/>
      <c r="CY16" s="687"/>
      <c r="CZ16" s="687"/>
      <c r="DA16" s="687"/>
      <c r="DB16" s="687"/>
      <c r="DC16" s="746"/>
      <c r="DD16" s="246"/>
      <c r="DE16" s="247"/>
      <c r="DF16" s="247"/>
      <c r="DG16" s="247"/>
      <c r="DH16" s="247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2">
      <c r="A17" s="705"/>
      <c r="B17" s="708"/>
      <c r="C17" s="710"/>
      <c r="D17" s="713"/>
      <c r="E17" s="652" t="s">
        <v>295</v>
      </c>
      <c r="F17" s="546" t="s">
        <v>295</v>
      </c>
      <c r="G17" s="657" t="s">
        <v>295</v>
      </c>
      <c r="H17" s="551" t="s">
        <v>311</v>
      </c>
      <c r="I17" s="546" t="s">
        <v>295</v>
      </c>
      <c r="J17" s="657" t="s">
        <v>295</v>
      </c>
      <c r="K17" s="551" t="s">
        <v>295</v>
      </c>
      <c r="L17" s="546" t="s">
        <v>295</v>
      </c>
      <c r="M17" s="657" t="s">
        <v>295</v>
      </c>
      <c r="N17" s="551" t="s">
        <v>295</v>
      </c>
      <c r="O17" s="546" t="s">
        <v>295</v>
      </c>
      <c r="P17" s="553" t="s">
        <v>295</v>
      </c>
      <c r="Q17" s="551" t="s">
        <v>295</v>
      </c>
      <c r="R17" s="553" t="s">
        <v>311</v>
      </c>
      <c r="S17" s="551" t="s">
        <v>295</v>
      </c>
      <c r="T17" s="546" t="s">
        <v>295</v>
      </c>
      <c r="U17" s="553" t="s">
        <v>295</v>
      </c>
      <c r="V17" s="551" t="s">
        <v>295</v>
      </c>
      <c r="W17" s="546" t="s">
        <v>295</v>
      </c>
      <c r="X17" s="553" t="s">
        <v>295</v>
      </c>
      <c r="Y17" s="551" t="s">
        <v>295</v>
      </c>
      <c r="Z17" s="546" t="s">
        <v>295</v>
      </c>
      <c r="AA17" s="553" t="s">
        <v>295</v>
      </c>
      <c r="AB17" s="551" t="s">
        <v>311</v>
      </c>
      <c r="AC17" s="546" t="s">
        <v>295</v>
      </c>
      <c r="AD17" s="553" t="s">
        <v>295</v>
      </c>
      <c r="AE17" s="551" t="s">
        <v>295</v>
      </c>
      <c r="AF17" s="546" t="s">
        <v>295</v>
      </c>
      <c r="AG17" s="553" t="s">
        <v>295</v>
      </c>
      <c r="AH17" s="551" t="s">
        <v>295</v>
      </c>
      <c r="AI17" s="546" t="s">
        <v>295</v>
      </c>
      <c r="AJ17" s="553" t="s">
        <v>295</v>
      </c>
      <c r="AK17" s="551" t="s">
        <v>295</v>
      </c>
      <c r="AL17" s="546" t="s">
        <v>295</v>
      </c>
      <c r="AM17" s="650" t="s">
        <v>295</v>
      </c>
      <c r="AN17" s="652" t="s">
        <v>292</v>
      </c>
      <c r="AO17" s="546" t="s">
        <v>292</v>
      </c>
      <c r="AP17" s="546" t="s">
        <v>292</v>
      </c>
      <c r="AQ17" s="546" t="s">
        <v>292</v>
      </c>
      <c r="AR17" s="553" t="s">
        <v>292</v>
      </c>
      <c r="AS17" s="551" t="s">
        <v>292</v>
      </c>
      <c r="AT17" s="553" t="s">
        <v>292</v>
      </c>
      <c r="AU17" s="551" t="s">
        <v>292</v>
      </c>
      <c r="AV17" s="546" t="s">
        <v>292</v>
      </c>
      <c r="AW17" s="546" t="s">
        <v>292</v>
      </c>
      <c r="AX17" s="553" t="s">
        <v>292</v>
      </c>
      <c r="AY17" s="551" t="s">
        <v>292</v>
      </c>
      <c r="AZ17" s="546" t="s">
        <v>292</v>
      </c>
      <c r="BA17" s="546" t="s">
        <v>292</v>
      </c>
      <c r="BB17" s="650" t="s">
        <v>292</v>
      </c>
      <c r="BC17" s="698"/>
      <c r="BD17" s="693"/>
      <c r="BE17" s="700"/>
      <c r="BF17" s="723"/>
      <c r="BG17" s="777"/>
      <c r="BH17" s="700"/>
      <c r="BI17" s="700"/>
      <c r="BJ17" s="702"/>
      <c r="BK17" s="748"/>
      <c r="BL17" s="748"/>
      <c r="BN17" s="705"/>
      <c r="BO17" s="708"/>
      <c r="BP17" s="698"/>
      <c r="BQ17" s="693"/>
      <c r="BR17" s="700"/>
      <c r="BS17" s="723"/>
      <c r="BT17" s="698"/>
      <c r="BU17" s="779"/>
      <c r="BV17" s="700"/>
      <c r="BW17" s="702"/>
      <c r="BX17" s="57" t="s">
        <v>106</v>
      </c>
      <c r="BY17" s="58"/>
      <c r="BZ17" s="59"/>
      <c r="CA17" s="60"/>
      <c r="CB17" s="59"/>
      <c r="CC17" s="58"/>
      <c r="CD17" s="61"/>
      <c r="CE17" s="60"/>
      <c r="CF17" s="59"/>
      <c r="CG17" s="58"/>
      <c r="CH17" s="59"/>
      <c r="CI17" s="58"/>
      <c r="CJ17" s="59"/>
      <c r="CK17" s="58"/>
      <c r="CL17" s="59"/>
      <c r="CM17" s="58"/>
      <c r="CN17" s="59"/>
      <c r="CO17" s="58"/>
      <c r="CP17" s="59"/>
      <c r="CQ17" s="58"/>
      <c r="CR17" s="59"/>
      <c r="CS17" s="58"/>
      <c r="CT17" s="59"/>
      <c r="CU17" s="249"/>
      <c r="CV17" s="277"/>
      <c r="CW17" s="58"/>
      <c r="CX17" s="59"/>
      <c r="CY17" s="58"/>
      <c r="CZ17" s="59"/>
      <c r="DA17" s="58"/>
      <c r="DB17" s="59"/>
      <c r="DC17" s="60"/>
      <c r="DD17" s="250"/>
      <c r="DE17" s="251"/>
      <c r="DF17" s="251"/>
      <c r="DG17" s="251"/>
      <c r="DH17" s="251"/>
      <c r="DI17" s="40"/>
      <c r="DJ17" s="40"/>
      <c r="DK17" s="641" t="s">
        <v>281</v>
      </c>
      <c r="DL17" s="642"/>
      <c r="DM17" s="40"/>
      <c r="DN17" s="40"/>
      <c r="DO17" s="40"/>
      <c r="DP17" s="252"/>
      <c r="DQ17" s="252"/>
      <c r="DR17" s="252"/>
      <c r="DS17" s="252"/>
      <c r="DT17" s="252"/>
      <c r="EB17" s="37"/>
      <c r="EC17" s="41"/>
      <c r="ED17" s="37"/>
      <c r="EE17" s="37"/>
      <c r="EF17" s="37"/>
    </row>
    <row r="18" spans="1:143" ht="10.5" customHeight="1" x14ac:dyDescent="0.2">
      <c r="A18" s="705"/>
      <c r="B18" s="708"/>
      <c r="C18" s="710"/>
      <c r="D18" s="713"/>
      <c r="E18" s="659"/>
      <c r="F18" s="647"/>
      <c r="G18" s="660"/>
      <c r="H18" s="646"/>
      <c r="I18" s="647"/>
      <c r="J18" s="660"/>
      <c r="K18" s="649"/>
      <c r="L18" s="644"/>
      <c r="M18" s="658"/>
      <c r="N18" s="649"/>
      <c r="O18" s="647"/>
      <c r="P18" s="648"/>
      <c r="Q18" s="646"/>
      <c r="R18" s="648"/>
      <c r="S18" s="646"/>
      <c r="T18" s="647"/>
      <c r="U18" s="645"/>
      <c r="V18" s="649"/>
      <c r="W18" s="644"/>
      <c r="X18" s="645"/>
      <c r="Y18" s="646"/>
      <c r="Z18" s="647"/>
      <c r="AA18" s="648"/>
      <c r="AB18" s="646"/>
      <c r="AC18" s="647"/>
      <c r="AD18" s="648"/>
      <c r="AE18" s="649"/>
      <c r="AF18" s="644"/>
      <c r="AG18" s="645"/>
      <c r="AH18" s="649"/>
      <c r="AI18" s="644"/>
      <c r="AJ18" s="645"/>
      <c r="AK18" s="649"/>
      <c r="AL18" s="647"/>
      <c r="AM18" s="651"/>
      <c r="AN18" s="653"/>
      <c r="AO18" s="644"/>
      <c r="AP18" s="644"/>
      <c r="AQ18" s="644"/>
      <c r="AR18" s="645"/>
      <c r="AS18" s="649"/>
      <c r="AT18" s="645"/>
      <c r="AU18" s="649"/>
      <c r="AV18" s="644"/>
      <c r="AW18" s="644"/>
      <c r="AX18" s="645"/>
      <c r="AY18" s="649"/>
      <c r="AZ18" s="644"/>
      <c r="BA18" s="644"/>
      <c r="BB18" s="651"/>
      <c r="BC18" s="698"/>
      <c r="BD18" s="693"/>
      <c r="BE18" s="700"/>
      <c r="BF18" s="723"/>
      <c r="BG18" s="777"/>
      <c r="BH18" s="700"/>
      <c r="BI18" s="700"/>
      <c r="BJ18" s="702"/>
      <c r="BK18" s="748"/>
      <c r="BL18" s="748"/>
      <c r="BN18" s="705"/>
      <c r="BO18" s="708"/>
      <c r="BP18" s="698"/>
      <c r="BQ18" s="693"/>
      <c r="BR18" s="700"/>
      <c r="BS18" s="723"/>
      <c r="BT18" s="698"/>
      <c r="BU18" s="779"/>
      <c r="BV18" s="700"/>
      <c r="BW18" s="702"/>
      <c r="BX18" s="638" t="s">
        <v>108</v>
      </c>
      <c r="BY18" s="526" t="s">
        <v>109</v>
      </c>
      <c r="BZ18" s="629" t="s">
        <v>108</v>
      </c>
      <c r="CA18" s="526" t="s">
        <v>109</v>
      </c>
      <c r="CB18" s="629" t="s">
        <v>108</v>
      </c>
      <c r="CC18" s="526" t="s">
        <v>109</v>
      </c>
      <c r="CD18" s="629" t="s">
        <v>108</v>
      </c>
      <c r="CE18" s="526" t="s">
        <v>109</v>
      </c>
      <c r="CF18" s="629" t="s">
        <v>108</v>
      </c>
      <c r="CG18" s="526" t="s">
        <v>109</v>
      </c>
      <c r="CH18" s="629" t="s">
        <v>108</v>
      </c>
      <c r="CI18" s="526" t="s">
        <v>109</v>
      </c>
      <c r="CJ18" s="629" t="s">
        <v>108</v>
      </c>
      <c r="CK18" s="526" t="s">
        <v>109</v>
      </c>
      <c r="CL18" s="629" t="s">
        <v>108</v>
      </c>
      <c r="CM18" s="526" t="s">
        <v>109</v>
      </c>
      <c r="CN18" s="629" t="s">
        <v>108</v>
      </c>
      <c r="CO18" s="526" t="s">
        <v>109</v>
      </c>
      <c r="CP18" s="629" t="s">
        <v>108</v>
      </c>
      <c r="CQ18" s="526" t="s">
        <v>109</v>
      </c>
      <c r="CR18" s="629" t="s">
        <v>108</v>
      </c>
      <c r="CS18" s="526" t="s">
        <v>109</v>
      </c>
      <c r="CT18" s="629" t="s">
        <v>108</v>
      </c>
      <c r="CU18" s="766" t="s">
        <v>109</v>
      </c>
      <c r="CV18" s="638" t="s">
        <v>108</v>
      </c>
      <c r="CW18" s="526" t="s">
        <v>109</v>
      </c>
      <c r="CX18" s="629" t="s">
        <v>108</v>
      </c>
      <c r="CY18" s="526" t="s">
        <v>109</v>
      </c>
      <c r="CZ18" s="629" t="s">
        <v>108</v>
      </c>
      <c r="DA18" s="526" t="s">
        <v>109</v>
      </c>
      <c r="DB18" s="629" t="s">
        <v>108</v>
      </c>
      <c r="DC18" s="635" t="s">
        <v>109</v>
      </c>
      <c r="DD18" s="250"/>
      <c r="DE18" s="251"/>
      <c r="DF18" s="251"/>
      <c r="DG18" s="251"/>
      <c r="DH18" s="251"/>
      <c r="DI18" s="40"/>
      <c r="DJ18" s="40"/>
      <c r="DK18" s="642"/>
      <c r="DL18" s="642"/>
      <c r="DM18" s="40"/>
      <c r="DN18" s="40"/>
      <c r="DO18" s="40"/>
      <c r="DP18" s="252"/>
      <c r="DQ18" s="252"/>
      <c r="DR18" s="252"/>
      <c r="DS18" s="252"/>
      <c r="DT18" s="252"/>
      <c r="EB18" s="37"/>
      <c r="EC18" s="633" t="s">
        <v>110</v>
      </c>
      <c r="ED18" s="634"/>
      <c r="EE18" s="634"/>
      <c r="EF18" s="37"/>
    </row>
    <row r="19" spans="1:143" ht="10.5" customHeight="1" x14ac:dyDescent="0.2">
      <c r="A19" s="705"/>
      <c r="B19" s="708"/>
      <c r="C19" s="710"/>
      <c r="D19" s="713"/>
      <c r="E19" s="623">
        <v>3</v>
      </c>
      <c r="F19" s="547">
        <v>3</v>
      </c>
      <c r="G19" s="627">
        <v>3</v>
      </c>
      <c r="H19" s="552">
        <v>4</v>
      </c>
      <c r="I19" s="547">
        <v>4</v>
      </c>
      <c r="J19" s="627">
        <v>4</v>
      </c>
      <c r="K19" s="552">
        <v>3</v>
      </c>
      <c r="L19" s="547">
        <v>3</v>
      </c>
      <c r="M19" s="627">
        <v>3</v>
      </c>
      <c r="N19" s="552">
        <v>3</v>
      </c>
      <c r="O19" s="547">
        <v>3</v>
      </c>
      <c r="P19" s="549">
        <v>3</v>
      </c>
      <c r="Q19" s="552">
        <v>2</v>
      </c>
      <c r="R19" s="549">
        <v>2</v>
      </c>
      <c r="S19" s="552">
        <v>4</v>
      </c>
      <c r="T19" s="547">
        <v>4</v>
      </c>
      <c r="U19" s="549">
        <v>4</v>
      </c>
      <c r="V19" s="552">
        <v>1</v>
      </c>
      <c r="W19" s="547">
        <v>1</v>
      </c>
      <c r="X19" s="549">
        <v>1</v>
      </c>
      <c r="Y19" s="552">
        <v>3</v>
      </c>
      <c r="Z19" s="547">
        <v>3</v>
      </c>
      <c r="AA19" s="549">
        <v>3</v>
      </c>
      <c r="AB19" s="552">
        <v>2</v>
      </c>
      <c r="AC19" s="547">
        <v>2</v>
      </c>
      <c r="AD19" s="549">
        <v>2</v>
      </c>
      <c r="AE19" s="552">
        <v>3</v>
      </c>
      <c r="AF19" s="547">
        <v>3</v>
      </c>
      <c r="AG19" s="549">
        <v>3</v>
      </c>
      <c r="AH19" s="552">
        <v>1</v>
      </c>
      <c r="AI19" s="547">
        <v>1</v>
      </c>
      <c r="AJ19" s="549">
        <v>1</v>
      </c>
      <c r="AK19" s="552">
        <v>2</v>
      </c>
      <c r="AL19" s="547">
        <v>2</v>
      </c>
      <c r="AM19" s="621">
        <v>2</v>
      </c>
      <c r="AN19" s="623">
        <v>1</v>
      </c>
      <c r="AO19" s="547">
        <v>1</v>
      </c>
      <c r="AP19" s="547">
        <v>1</v>
      </c>
      <c r="AQ19" s="547">
        <v>1</v>
      </c>
      <c r="AR19" s="549">
        <v>1</v>
      </c>
      <c r="AS19" s="552">
        <v>4</v>
      </c>
      <c r="AT19" s="549">
        <v>4</v>
      </c>
      <c r="AU19" s="552">
        <v>4</v>
      </c>
      <c r="AV19" s="547">
        <v>4</v>
      </c>
      <c r="AW19" s="547">
        <v>4</v>
      </c>
      <c r="AX19" s="549">
        <v>4</v>
      </c>
      <c r="AY19" s="552">
        <v>2</v>
      </c>
      <c r="AZ19" s="547">
        <v>2</v>
      </c>
      <c r="BA19" s="547">
        <v>2</v>
      </c>
      <c r="BB19" s="621">
        <v>2</v>
      </c>
      <c r="BC19" s="698"/>
      <c r="BD19" s="693"/>
      <c r="BE19" s="700"/>
      <c r="BF19" s="723"/>
      <c r="BG19" s="777"/>
      <c r="BH19" s="700"/>
      <c r="BI19" s="700"/>
      <c r="BJ19" s="702"/>
      <c r="BK19" s="748"/>
      <c r="BL19" s="748"/>
      <c r="BN19" s="705"/>
      <c r="BO19" s="708"/>
      <c r="BP19" s="698"/>
      <c r="BQ19" s="693"/>
      <c r="BR19" s="700"/>
      <c r="BS19" s="723"/>
      <c r="BT19" s="698"/>
      <c r="BU19" s="779"/>
      <c r="BV19" s="700"/>
      <c r="BW19" s="702"/>
      <c r="BX19" s="639"/>
      <c r="BY19" s="527"/>
      <c r="BZ19" s="630"/>
      <c r="CA19" s="527"/>
      <c r="CB19" s="630"/>
      <c r="CC19" s="527"/>
      <c r="CD19" s="630"/>
      <c r="CE19" s="527"/>
      <c r="CF19" s="630"/>
      <c r="CG19" s="527"/>
      <c r="CH19" s="630"/>
      <c r="CI19" s="527"/>
      <c r="CJ19" s="630"/>
      <c r="CK19" s="527"/>
      <c r="CL19" s="630"/>
      <c r="CM19" s="527"/>
      <c r="CN19" s="630"/>
      <c r="CO19" s="527"/>
      <c r="CP19" s="630"/>
      <c r="CQ19" s="527"/>
      <c r="CR19" s="630"/>
      <c r="CS19" s="527"/>
      <c r="CT19" s="630"/>
      <c r="CU19" s="766"/>
      <c r="CV19" s="639"/>
      <c r="CW19" s="527"/>
      <c r="CX19" s="630"/>
      <c r="CY19" s="527"/>
      <c r="CZ19" s="630"/>
      <c r="DA19" s="527"/>
      <c r="DB19" s="630"/>
      <c r="DC19" s="636"/>
      <c r="DD19" s="250"/>
      <c r="DE19" s="251"/>
      <c r="DF19" s="251"/>
      <c r="DG19" s="251"/>
      <c r="DH19" s="251"/>
      <c r="DI19" s="40"/>
      <c r="DJ19" s="63" t="s">
        <v>111</v>
      </c>
      <c r="DK19" s="573" t="s">
        <v>168</v>
      </c>
      <c r="DL19" s="573"/>
      <c r="DM19" s="573"/>
      <c r="DN19" s="64"/>
      <c r="DO19" s="65"/>
      <c r="DP19" s="65"/>
      <c r="DQ19" s="65"/>
      <c r="DR19" s="65"/>
      <c r="DS19" s="65"/>
      <c r="DT19" s="66"/>
      <c r="EB19" s="37"/>
      <c r="EC19" s="634"/>
      <c r="ED19" s="634"/>
      <c r="EE19" s="634"/>
      <c r="EF19" s="37"/>
    </row>
    <row r="20" spans="1:143" ht="10.5" customHeight="1" thickBot="1" x14ac:dyDescent="0.25">
      <c r="A20" s="705"/>
      <c r="B20" s="708"/>
      <c r="C20" s="710"/>
      <c r="D20" s="713"/>
      <c r="E20" s="624"/>
      <c r="F20" s="548"/>
      <c r="G20" s="628"/>
      <c r="H20" s="554"/>
      <c r="I20" s="548"/>
      <c r="J20" s="628"/>
      <c r="K20" s="554"/>
      <c r="L20" s="548"/>
      <c r="M20" s="628"/>
      <c r="N20" s="554"/>
      <c r="O20" s="548"/>
      <c r="P20" s="550"/>
      <c r="Q20" s="554"/>
      <c r="R20" s="550"/>
      <c r="S20" s="554"/>
      <c r="T20" s="548"/>
      <c r="U20" s="550"/>
      <c r="V20" s="554"/>
      <c r="W20" s="547"/>
      <c r="X20" s="550"/>
      <c r="Y20" s="552"/>
      <c r="Z20" s="547"/>
      <c r="AA20" s="549"/>
      <c r="AB20" s="554"/>
      <c r="AC20" s="548"/>
      <c r="AD20" s="550"/>
      <c r="AE20" s="554"/>
      <c r="AF20" s="548"/>
      <c r="AG20" s="550"/>
      <c r="AH20" s="554"/>
      <c r="AI20" s="548"/>
      <c r="AJ20" s="550"/>
      <c r="AK20" s="554"/>
      <c r="AL20" s="548"/>
      <c r="AM20" s="622"/>
      <c r="AN20" s="624"/>
      <c r="AO20" s="548"/>
      <c r="AP20" s="548"/>
      <c r="AQ20" s="548"/>
      <c r="AR20" s="550"/>
      <c r="AS20" s="554"/>
      <c r="AT20" s="550"/>
      <c r="AU20" s="554"/>
      <c r="AV20" s="548"/>
      <c r="AW20" s="548"/>
      <c r="AX20" s="550"/>
      <c r="AY20" s="554"/>
      <c r="AZ20" s="548"/>
      <c r="BA20" s="548"/>
      <c r="BB20" s="622"/>
      <c r="BC20" s="698"/>
      <c r="BD20" s="693"/>
      <c r="BE20" s="700"/>
      <c r="BF20" s="723"/>
      <c r="BG20" s="777"/>
      <c r="BH20" s="700"/>
      <c r="BI20" s="700"/>
      <c r="BJ20" s="702"/>
      <c r="BK20" s="748"/>
      <c r="BL20" s="748"/>
      <c r="BN20" s="705"/>
      <c r="BO20" s="708"/>
      <c r="BP20" s="698"/>
      <c r="BQ20" s="693"/>
      <c r="BR20" s="700"/>
      <c r="BS20" s="723"/>
      <c r="BT20" s="698"/>
      <c r="BU20" s="779"/>
      <c r="BV20" s="700"/>
      <c r="BW20" s="702"/>
      <c r="BX20" s="639"/>
      <c r="BY20" s="527"/>
      <c r="BZ20" s="630"/>
      <c r="CA20" s="527"/>
      <c r="CB20" s="630"/>
      <c r="CC20" s="527"/>
      <c r="CD20" s="630"/>
      <c r="CE20" s="527"/>
      <c r="CF20" s="630"/>
      <c r="CG20" s="527"/>
      <c r="CH20" s="630"/>
      <c r="CI20" s="527"/>
      <c r="CJ20" s="630"/>
      <c r="CK20" s="527"/>
      <c r="CL20" s="630"/>
      <c r="CM20" s="527"/>
      <c r="CN20" s="630"/>
      <c r="CO20" s="527"/>
      <c r="CP20" s="630"/>
      <c r="CQ20" s="527"/>
      <c r="CR20" s="630"/>
      <c r="CS20" s="527"/>
      <c r="CT20" s="630"/>
      <c r="CU20" s="766"/>
      <c r="CV20" s="639"/>
      <c r="CW20" s="527"/>
      <c r="CX20" s="630"/>
      <c r="CY20" s="527"/>
      <c r="CZ20" s="630"/>
      <c r="DA20" s="527"/>
      <c r="DB20" s="630"/>
      <c r="DC20" s="636"/>
      <c r="DD20" s="250"/>
      <c r="DE20" s="251"/>
      <c r="DF20" s="251"/>
      <c r="DG20" s="251"/>
      <c r="DH20" s="251"/>
      <c r="DJ20" s="63"/>
      <c r="DK20" s="574"/>
      <c r="DL20" s="574"/>
      <c r="DM20" s="574"/>
      <c r="DN20" s="64"/>
      <c r="DO20" s="619" t="s">
        <v>113</v>
      </c>
      <c r="DP20" s="619"/>
      <c r="DQ20" s="620" t="e">
        <f>BK64</f>
        <v>#DIV/0!</v>
      </c>
      <c r="DR20" s="620"/>
      <c r="DS20" s="65"/>
      <c r="DT20" s="66"/>
      <c r="EB20" s="37"/>
      <c r="EC20" s="41"/>
      <c r="ED20" s="37"/>
      <c r="EE20" s="37"/>
      <c r="EF20" s="37"/>
    </row>
    <row r="21" spans="1:143" ht="10.5" customHeight="1" x14ac:dyDescent="0.2">
      <c r="A21" s="705"/>
      <c r="B21" s="708"/>
      <c r="C21" s="711"/>
      <c r="D21" s="713"/>
      <c r="E21" s="301"/>
      <c r="F21" s="302"/>
      <c r="G21" s="360"/>
      <c r="H21" s="331"/>
      <c r="I21" s="302"/>
      <c r="J21" s="360"/>
      <c r="K21" s="331"/>
      <c r="L21" s="302"/>
      <c r="M21" s="360"/>
      <c r="N21" s="331"/>
      <c r="O21" s="302"/>
      <c r="P21" s="303"/>
      <c r="Q21" s="331"/>
      <c r="R21" s="303"/>
      <c r="S21" s="331"/>
      <c r="T21" s="302"/>
      <c r="U21" s="353"/>
      <c r="V21" s="331"/>
      <c r="W21" s="368"/>
      <c r="X21" s="303"/>
      <c r="Y21" s="331"/>
      <c r="Z21" s="302"/>
      <c r="AA21" s="303"/>
      <c r="AB21" s="331"/>
      <c r="AC21" s="302"/>
      <c r="AD21" s="303"/>
      <c r="AE21" s="331"/>
      <c r="AF21" s="302"/>
      <c r="AG21" s="303"/>
      <c r="AH21" s="331"/>
      <c r="AI21" s="302"/>
      <c r="AJ21" s="303"/>
      <c r="AK21" s="331"/>
      <c r="AL21" s="302"/>
      <c r="AM21" s="343"/>
      <c r="AN21" s="301"/>
      <c r="AO21" s="341"/>
      <c r="AP21" s="341"/>
      <c r="AQ21" s="341"/>
      <c r="AR21" s="353"/>
      <c r="AS21" s="354"/>
      <c r="AT21" s="353"/>
      <c r="AU21" s="354"/>
      <c r="AV21" s="341"/>
      <c r="AW21" s="341"/>
      <c r="AX21" s="353"/>
      <c r="AY21" s="354"/>
      <c r="AZ21" s="341"/>
      <c r="BA21" s="341"/>
      <c r="BB21" s="343"/>
      <c r="BC21" s="699"/>
      <c r="BD21" s="694"/>
      <c r="BE21" s="701"/>
      <c r="BF21" s="724"/>
      <c r="BG21" s="778"/>
      <c r="BH21" s="701"/>
      <c r="BI21" s="701"/>
      <c r="BJ21" s="703"/>
      <c r="BK21" s="749"/>
      <c r="BL21" s="749"/>
      <c r="BN21" s="705"/>
      <c r="BO21" s="708"/>
      <c r="BP21" s="699"/>
      <c r="BQ21" s="694"/>
      <c r="BR21" s="701"/>
      <c r="BS21" s="724"/>
      <c r="BT21" s="699"/>
      <c r="BU21" s="780"/>
      <c r="BV21" s="701"/>
      <c r="BW21" s="703"/>
      <c r="BX21" s="640"/>
      <c r="BY21" s="528"/>
      <c r="BZ21" s="631"/>
      <c r="CA21" s="528"/>
      <c r="CB21" s="631"/>
      <c r="CC21" s="528"/>
      <c r="CD21" s="631"/>
      <c r="CE21" s="528"/>
      <c r="CF21" s="631"/>
      <c r="CG21" s="528"/>
      <c r="CH21" s="631"/>
      <c r="CI21" s="528"/>
      <c r="CJ21" s="631"/>
      <c r="CK21" s="528"/>
      <c r="CL21" s="631"/>
      <c r="CM21" s="528"/>
      <c r="CN21" s="631"/>
      <c r="CO21" s="528"/>
      <c r="CP21" s="631"/>
      <c r="CQ21" s="528"/>
      <c r="CR21" s="631"/>
      <c r="CS21" s="528"/>
      <c r="CT21" s="631"/>
      <c r="CU21" s="766"/>
      <c r="CV21" s="640"/>
      <c r="CW21" s="528"/>
      <c r="CX21" s="631"/>
      <c r="CY21" s="528"/>
      <c r="CZ21" s="631"/>
      <c r="DA21" s="528"/>
      <c r="DB21" s="631"/>
      <c r="DC21" s="637"/>
      <c r="DD21" s="250"/>
      <c r="DE21" s="251"/>
      <c r="DF21" s="251"/>
      <c r="DG21" s="251"/>
      <c r="DH21" s="251"/>
      <c r="DI21" s="731" t="s">
        <v>282</v>
      </c>
      <c r="DJ21" s="575" t="s">
        <v>117</v>
      </c>
      <c r="DK21" s="575" t="s">
        <v>114</v>
      </c>
      <c r="DL21" s="577" t="s">
        <v>115</v>
      </c>
      <c r="DM21" s="579" t="s">
        <v>116</v>
      </c>
      <c r="DN21" s="68"/>
      <c r="DO21" s="619"/>
      <c r="DP21" s="619"/>
      <c r="DQ21" s="620"/>
      <c r="DR21" s="620"/>
      <c r="DS21" s="65"/>
      <c r="DT21" s="68"/>
      <c r="EB21" s="609" t="s">
        <v>117</v>
      </c>
      <c r="EC21" s="611" t="s">
        <v>118</v>
      </c>
      <c r="ED21" s="613" t="s">
        <v>28</v>
      </c>
      <c r="EE21" s="615" t="s">
        <v>119</v>
      </c>
      <c r="EF21" s="617" t="s">
        <v>120</v>
      </c>
    </row>
    <row r="22" spans="1:143" ht="10.95" customHeight="1" thickBot="1" x14ac:dyDescent="0.2">
      <c r="A22" s="706"/>
      <c r="B22" s="708"/>
      <c r="C22" s="70">
        <v>10</v>
      </c>
      <c r="D22" s="71"/>
      <c r="E22" s="304">
        <v>2</v>
      </c>
      <c r="F22" s="305">
        <v>2</v>
      </c>
      <c r="G22" s="361">
        <v>2</v>
      </c>
      <c r="H22" s="332">
        <v>2</v>
      </c>
      <c r="I22" s="305">
        <v>2</v>
      </c>
      <c r="J22" s="361">
        <v>2</v>
      </c>
      <c r="K22" s="332">
        <v>2</v>
      </c>
      <c r="L22" s="305">
        <v>2</v>
      </c>
      <c r="M22" s="361">
        <v>2</v>
      </c>
      <c r="N22" s="332">
        <v>2</v>
      </c>
      <c r="O22" s="305">
        <v>2</v>
      </c>
      <c r="P22" s="306">
        <v>2</v>
      </c>
      <c r="Q22" s="332">
        <v>2</v>
      </c>
      <c r="R22" s="306">
        <v>2</v>
      </c>
      <c r="S22" s="332">
        <v>2</v>
      </c>
      <c r="T22" s="305">
        <v>2</v>
      </c>
      <c r="U22" s="306">
        <v>2</v>
      </c>
      <c r="V22" s="332">
        <v>2</v>
      </c>
      <c r="W22" s="305">
        <v>2</v>
      </c>
      <c r="X22" s="306">
        <v>2</v>
      </c>
      <c r="Y22" s="332">
        <v>2</v>
      </c>
      <c r="Z22" s="305">
        <v>2</v>
      </c>
      <c r="AA22" s="306">
        <v>2</v>
      </c>
      <c r="AB22" s="332">
        <v>2</v>
      </c>
      <c r="AC22" s="305">
        <v>2</v>
      </c>
      <c r="AD22" s="306">
        <v>2</v>
      </c>
      <c r="AE22" s="332">
        <v>2</v>
      </c>
      <c r="AF22" s="305">
        <v>2</v>
      </c>
      <c r="AG22" s="306">
        <v>2</v>
      </c>
      <c r="AH22" s="332">
        <v>2</v>
      </c>
      <c r="AI22" s="305">
        <v>2</v>
      </c>
      <c r="AJ22" s="306">
        <v>2</v>
      </c>
      <c r="AK22" s="332">
        <v>2</v>
      </c>
      <c r="AL22" s="305">
        <v>2</v>
      </c>
      <c r="AM22" s="344">
        <v>2</v>
      </c>
      <c r="AN22" s="304">
        <v>2</v>
      </c>
      <c r="AO22" s="305">
        <v>2</v>
      </c>
      <c r="AP22" s="305">
        <v>2</v>
      </c>
      <c r="AQ22" s="305">
        <v>2</v>
      </c>
      <c r="AR22" s="306">
        <v>2</v>
      </c>
      <c r="AS22" s="332">
        <v>2</v>
      </c>
      <c r="AT22" s="306">
        <v>2</v>
      </c>
      <c r="AU22" s="332">
        <v>2</v>
      </c>
      <c r="AV22" s="305">
        <v>2</v>
      </c>
      <c r="AW22" s="305">
        <v>2</v>
      </c>
      <c r="AX22" s="306">
        <v>2</v>
      </c>
      <c r="AY22" s="332">
        <v>2</v>
      </c>
      <c r="AZ22" s="305">
        <v>2</v>
      </c>
      <c r="BA22" s="305">
        <v>2</v>
      </c>
      <c r="BB22" s="344">
        <v>2</v>
      </c>
      <c r="BC22" s="72">
        <v>70</v>
      </c>
      <c r="BD22" s="74"/>
      <c r="BE22" s="76">
        <v>30</v>
      </c>
      <c r="BF22" s="71"/>
      <c r="BG22" s="72">
        <v>22</v>
      </c>
      <c r="BH22" s="74">
        <v>24</v>
      </c>
      <c r="BI22" s="74">
        <v>30</v>
      </c>
      <c r="BJ22" s="75">
        <v>24</v>
      </c>
      <c r="BK22" s="77">
        <v>100</v>
      </c>
      <c r="BL22" s="77"/>
      <c r="BN22" s="706"/>
      <c r="BO22" s="708"/>
      <c r="BP22" s="72">
        <f>BC22</f>
        <v>70</v>
      </c>
      <c r="BQ22" s="74"/>
      <c r="BR22" s="76">
        <f>BE22</f>
        <v>30</v>
      </c>
      <c r="BS22" s="71"/>
      <c r="BT22" s="72">
        <f>BG22</f>
        <v>22</v>
      </c>
      <c r="BU22" s="74">
        <f>BH22</f>
        <v>24</v>
      </c>
      <c r="BV22" s="74">
        <f t="shared" ref="BV22:BW22" si="0">BI22</f>
        <v>30</v>
      </c>
      <c r="BW22" s="79">
        <f t="shared" si="0"/>
        <v>24</v>
      </c>
      <c r="BX22" s="80">
        <v>6</v>
      </c>
      <c r="BY22" s="81"/>
      <c r="BZ22" s="82">
        <v>6</v>
      </c>
      <c r="CA22" s="81"/>
      <c r="CB22" s="82">
        <v>6</v>
      </c>
      <c r="CC22" s="81"/>
      <c r="CD22" s="82">
        <v>6</v>
      </c>
      <c r="CE22" s="81"/>
      <c r="CF22" s="82">
        <v>4</v>
      </c>
      <c r="CG22" s="81"/>
      <c r="CH22" s="82">
        <v>6</v>
      </c>
      <c r="CI22" s="81"/>
      <c r="CJ22" s="82">
        <v>6</v>
      </c>
      <c r="CK22" s="81"/>
      <c r="CL22" s="82">
        <v>6</v>
      </c>
      <c r="CM22" s="81"/>
      <c r="CN22" s="82">
        <v>6</v>
      </c>
      <c r="CO22" s="81"/>
      <c r="CP22" s="82">
        <v>6</v>
      </c>
      <c r="CQ22" s="81"/>
      <c r="CR22" s="82">
        <v>6</v>
      </c>
      <c r="CS22" s="81"/>
      <c r="CT22" s="82">
        <v>6</v>
      </c>
      <c r="CU22" s="253"/>
      <c r="CV22" s="80">
        <v>10</v>
      </c>
      <c r="CW22" s="81"/>
      <c r="CX22" s="82">
        <v>4</v>
      </c>
      <c r="CY22" s="81"/>
      <c r="CZ22" s="82">
        <v>8</v>
      </c>
      <c r="DA22" s="81"/>
      <c r="DB22" s="82">
        <v>8</v>
      </c>
      <c r="DC22" s="253"/>
      <c r="DD22" s="254"/>
      <c r="DE22" s="255"/>
      <c r="DF22" s="255"/>
      <c r="DG22" s="255"/>
      <c r="DH22" s="255"/>
      <c r="DI22" s="732"/>
      <c r="DJ22" s="576"/>
      <c r="DK22" s="576"/>
      <c r="DL22" s="578"/>
      <c r="DM22" s="580"/>
      <c r="DN22" s="68"/>
      <c r="DO22" s="619" t="s">
        <v>121</v>
      </c>
      <c r="DP22" s="619"/>
      <c r="DQ22" s="620">
        <f>BM27</f>
        <v>0</v>
      </c>
      <c r="DR22" s="620"/>
      <c r="DS22" s="65"/>
      <c r="DT22" s="68"/>
      <c r="EB22" s="610"/>
      <c r="EC22" s="612"/>
      <c r="ED22" s="614"/>
      <c r="EE22" s="616"/>
      <c r="EF22" s="618"/>
    </row>
    <row r="23" spans="1:143" ht="13.2" customHeight="1" x14ac:dyDescent="0.2">
      <c r="A23" s="85"/>
      <c r="B23" s="86"/>
      <c r="C23" s="87"/>
      <c r="D23" s="184" t="str">
        <f>IF(C23&gt;=10,"A",IF(C23&gt;=4,"B","C"))</f>
        <v>C</v>
      </c>
      <c r="E23" s="307"/>
      <c r="F23" s="308"/>
      <c r="G23" s="362"/>
      <c r="H23" s="333"/>
      <c r="I23" s="308"/>
      <c r="J23" s="362"/>
      <c r="K23" s="333"/>
      <c r="L23" s="308"/>
      <c r="M23" s="362"/>
      <c r="N23" s="333"/>
      <c r="O23" s="308"/>
      <c r="P23" s="309"/>
      <c r="Q23" s="333"/>
      <c r="R23" s="309"/>
      <c r="S23" s="333"/>
      <c r="T23" s="308"/>
      <c r="U23" s="309"/>
      <c r="V23" s="333"/>
      <c r="W23" s="308"/>
      <c r="X23" s="309"/>
      <c r="Y23" s="333"/>
      <c r="Z23" s="308"/>
      <c r="AA23" s="309"/>
      <c r="AB23" s="333"/>
      <c r="AC23" s="308"/>
      <c r="AD23" s="309"/>
      <c r="AE23" s="333"/>
      <c r="AF23" s="308"/>
      <c r="AG23" s="309"/>
      <c r="AH23" s="333"/>
      <c r="AI23" s="308"/>
      <c r="AJ23" s="309"/>
      <c r="AK23" s="333"/>
      <c r="AL23" s="308"/>
      <c r="AM23" s="345"/>
      <c r="AN23" s="307"/>
      <c r="AO23" s="308"/>
      <c r="AP23" s="308"/>
      <c r="AQ23" s="308"/>
      <c r="AR23" s="309"/>
      <c r="AS23" s="333"/>
      <c r="AT23" s="309"/>
      <c r="AU23" s="333"/>
      <c r="AV23" s="308"/>
      <c r="AW23" s="308"/>
      <c r="AX23" s="309"/>
      <c r="AY23" s="333"/>
      <c r="AZ23" s="308"/>
      <c r="BA23" s="308"/>
      <c r="BB23" s="345"/>
      <c r="BC23" s="90">
        <f>SUM(E23:AM23)*2</f>
        <v>0</v>
      </c>
      <c r="BD23" s="487" t="str">
        <f>IF(BC23&gt;=58,"A",IF(BC23&gt;=38,"B","C"))</f>
        <v>C</v>
      </c>
      <c r="BE23" s="91">
        <f>SUM(AN23:BB23)*2</f>
        <v>0</v>
      </c>
      <c r="BF23" s="184" t="str">
        <f>IF(BE23&gt;=24,"A",IF(BE23&gt;=12,"B","C"))</f>
        <v>C</v>
      </c>
      <c r="BG23" s="90">
        <f>SUM(V23:X23)*2+SUM(AH23:AJ23)*2+SUM(AN23:AR23)*2</f>
        <v>0</v>
      </c>
      <c r="BH23" s="91">
        <f>SUM(Q23:R23)*2+SUM(AB23:AD23)*2+SUM(AK23:AM23)*2+SUM(AY23:BB23)*2</f>
        <v>0</v>
      </c>
      <c r="BI23" s="91">
        <f>SUM(E23:G23)*2+SUM(K23:P23)*2+SUM(Y23:AA23)*2+SUM(AE23:AG23)*2</f>
        <v>0</v>
      </c>
      <c r="BJ23" s="92">
        <f>SUM(H23:J23)*2+SUM(S23:U23)*2+SUM(AS23:AX23)*2</f>
        <v>0</v>
      </c>
      <c r="BK23" s="93">
        <f>BC23+BE23</f>
        <v>0</v>
      </c>
      <c r="BL23" s="94">
        <f>(BK23-70.4)/17.59*10+50</f>
        <v>9.9772598067083536</v>
      </c>
      <c r="BM23" s="256"/>
      <c r="BN23" s="85">
        <f>A23</f>
        <v>0</v>
      </c>
      <c r="BO23" s="86">
        <f>B23</f>
        <v>0</v>
      </c>
      <c r="BP23" s="96">
        <f>BC23/70*100</f>
        <v>0</v>
      </c>
      <c r="BQ23" s="97" t="str">
        <f>BD23</f>
        <v>C</v>
      </c>
      <c r="BR23" s="98">
        <f>BE23/30*100</f>
        <v>0</v>
      </c>
      <c r="BS23" s="88" t="str">
        <f>BF23</f>
        <v>C</v>
      </c>
      <c r="BT23" s="96">
        <f>BG23/22*100</f>
        <v>0</v>
      </c>
      <c r="BU23" s="98">
        <f>BH23/24*100</f>
        <v>0</v>
      </c>
      <c r="BV23" s="98">
        <f>BI23/30*100</f>
        <v>0</v>
      </c>
      <c r="BW23" s="99">
        <f>BJ23/24*100</f>
        <v>0</v>
      </c>
      <c r="BX23" s="100">
        <f>SUM(E23:G23)*2</f>
        <v>0</v>
      </c>
      <c r="BY23" s="101">
        <f>BX23/6*100</f>
        <v>0</v>
      </c>
      <c r="BZ23" s="102">
        <f>SUM(H23:J23)*2</f>
        <v>0</v>
      </c>
      <c r="CA23" s="101">
        <f>BZ23/6*100</f>
        <v>0</v>
      </c>
      <c r="CB23" s="102">
        <f>SUM(K23:M23)*2</f>
        <v>0</v>
      </c>
      <c r="CC23" s="101">
        <f>CB23/6*100</f>
        <v>0</v>
      </c>
      <c r="CD23" s="102">
        <f>SUM(N23:P23)*2</f>
        <v>0</v>
      </c>
      <c r="CE23" s="101">
        <f>CD23/6*100</f>
        <v>0</v>
      </c>
      <c r="CF23" s="102">
        <f>SUM(Q23:R23)*2</f>
        <v>0</v>
      </c>
      <c r="CG23" s="101">
        <f>CF23/4*100</f>
        <v>0</v>
      </c>
      <c r="CH23" s="102">
        <f>SUM(S23:U23)*2</f>
        <v>0</v>
      </c>
      <c r="CI23" s="101">
        <f>CH23/6*100</f>
        <v>0</v>
      </c>
      <c r="CJ23" s="102">
        <f>SUM(V23:X23)*2</f>
        <v>0</v>
      </c>
      <c r="CK23" s="101">
        <f>CJ23/6*100</f>
        <v>0</v>
      </c>
      <c r="CL23" s="102">
        <f>SUM(Y23:AA23)*2</f>
        <v>0</v>
      </c>
      <c r="CM23" s="101">
        <f>CL23/6*100</f>
        <v>0</v>
      </c>
      <c r="CN23" s="102">
        <f>SUM(AB23:AD23)*2</f>
        <v>0</v>
      </c>
      <c r="CO23" s="101">
        <f>CN23/6*100</f>
        <v>0</v>
      </c>
      <c r="CP23" s="102">
        <f>SUM(AE23:AG23)*2</f>
        <v>0</v>
      </c>
      <c r="CQ23" s="101">
        <f>CP23/6*100</f>
        <v>0</v>
      </c>
      <c r="CR23" s="102">
        <f>SUM(AH23:AJ23)*2</f>
        <v>0</v>
      </c>
      <c r="CS23" s="101">
        <f>CR23/6*100</f>
        <v>0</v>
      </c>
      <c r="CT23" s="102">
        <f>SUM(AK23:AM23)*2</f>
        <v>0</v>
      </c>
      <c r="CU23" s="101">
        <f>CT23/6*100</f>
        <v>0</v>
      </c>
      <c r="CV23" s="100">
        <f>SUM(AN23:AR23)*2</f>
        <v>0</v>
      </c>
      <c r="CW23" s="101">
        <f>CV23/10*100</f>
        <v>0</v>
      </c>
      <c r="CX23" s="102">
        <f>SUM(AS23:AT23)*2</f>
        <v>0</v>
      </c>
      <c r="CY23" s="101">
        <f>CX23/4*100</f>
        <v>0</v>
      </c>
      <c r="CZ23" s="102">
        <f>SUM(AU23:AX23)*2</f>
        <v>0</v>
      </c>
      <c r="DA23" s="101">
        <f>CZ23/8*100</f>
        <v>0</v>
      </c>
      <c r="DB23" s="102">
        <f>SUM(AY23:BB23)*2</f>
        <v>0</v>
      </c>
      <c r="DC23" s="101">
        <f>DB23/8*100</f>
        <v>0</v>
      </c>
      <c r="DD23" s="258"/>
      <c r="DE23" s="259"/>
      <c r="DF23" s="259"/>
      <c r="DG23" s="259"/>
      <c r="DH23" s="259"/>
      <c r="DI23" s="477">
        <v>1</v>
      </c>
      <c r="DJ23" s="478">
        <f>A23</f>
        <v>0</v>
      </c>
      <c r="DK23" s="281">
        <f>B23</f>
        <v>0</v>
      </c>
      <c r="DL23" s="373">
        <f>BK23</f>
        <v>0</v>
      </c>
      <c r="DM23" s="374">
        <f>BL23</f>
        <v>9.9772598067083536</v>
      </c>
      <c r="DN23" s="107"/>
      <c r="DO23" s="619"/>
      <c r="DP23" s="619"/>
      <c r="DQ23" s="620"/>
      <c r="DR23" s="620"/>
      <c r="DS23" s="37"/>
      <c r="DT23" s="37"/>
      <c r="EB23" s="108">
        <f>A23</f>
        <v>0</v>
      </c>
      <c r="EC23" s="109">
        <f>B23</f>
        <v>0</v>
      </c>
      <c r="ED23" s="284">
        <f>BK23</f>
        <v>0</v>
      </c>
      <c r="EE23" s="286" t="e">
        <f>BK23-$BK$64</f>
        <v>#DIV/0!</v>
      </c>
      <c r="EF23" s="383" t="e">
        <f>EE23^2</f>
        <v>#DIV/0!</v>
      </c>
      <c r="EH23" s="603" t="s">
        <v>122</v>
      </c>
      <c r="EI23" s="603"/>
      <c r="EJ23" s="603"/>
      <c r="EK23" s="113"/>
      <c r="EL23" s="113"/>
      <c r="EM23" s="113"/>
    </row>
    <row r="24" spans="1:143" ht="13.2" customHeight="1" x14ac:dyDescent="0.2">
      <c r="A24" s="114"/>
      <c r="B24" s="115"/>
      <c r="C24" s="116"/>
      <c r="D24" s="505" t="str">
        <f>IF(C24&gt;=10,"A",IF(C24&gt;=4,"B","C"))</f>
        <v>C</v>
      </c>
      <c r="E24" s="310"/>
      <c r="F24" s="311"/>
      <c r="G24" s="363"/>
      <c r="H24" s="334"/>
      <c r="I24" s="311"/>
      <c r="J24" s="363"/>
      <c r="K24" s="334"/>
      <c r="L24" s="311"/>
      <c r="M24" s="363"/>
      <c r="N24" s="334"/>
      <c r="O24" s="311"/>
      <c r="P24" s="312"/>
      <c r="Q24" s="334"/>
      <c r="R24" s="312"/>
      <c r="S24" s="334"/>
      <c r="T24" s="311"/>
      <c r="U24" s="312"/>
      <c r="V24" s="334"/>
      <c r="W24" s="311"/>
      <c r="X24" s="312"/>
      <c r="Y24" s="334"/>
      <c r="Z24" s="311"/>
      <c r="AA24" s="312"/>
      <c r="AB24" s="334"/>
      <c r="AC24" s="311"/>
      <c r="AD24" s="312"/>
      <c r="AE24" s="334"/>
      <c r="AF24" s="311"/>
      <c r="AG24" s="312"/>
      <c r="AH24" s="334"/>
      <c r="AI24" s="311"/>
      <c r="AJ24" s="312"/>
      <c r="AK24" s="334"/>
      <c r="AL24" s="311"/>
      <c r="AM24" s="346"/>
      <c r="AN24" s="310"/>
      <c r="AO24" s="311"/>
      <c r="AP24" s="311"/>
      <c r="AQ24" s="311"/>
      <c r="AR24" s="312"/>
      <c r="AS24" s="334"/>
      <c r="AT24" s="312"/>
      <c r="AU24" s="334"/>
      <c r="AV24" s="311"/>
      <c r="AW24" s="311"/>
      <c r="AX24" s="312"/>
      <c r="AY24" s="334"/>
      <c r="AZ24" s="311"/>
      <c r="BA24" s="311"/>
      <c r="BB24" s="346"/>
      <c r="BC24" s="119">
        <f>SUM(E24:AM24)*2</f>
        <v>0</v>
      </c>
      <c r="BD24" s="502" t="str">
        <f>IF(BC24&gt;=58,"A",IF(BC24&gt;=38,"B","C"))</f>
        <v>C</v>
      </c>
      <c r="BE24" s="120">
        <f>SUM(AN24:BB24)*2</f>
        <v>0</v>
      </c>
      <c r="BF24" s="505" t="str">
        <f>IF(BE24&gt;=24,"A",IF(BE24&gt;=12,"B","C"))</f>
        <v>C</v>
      </c>
      <c r="BG24" s="119">
        <f>SUM(V24:X24)*2+SUM(AH24:AJ24)*2+SUM(AN24:AR24)*2</f>
        <v>0</v>
      </c>
      <c r="BH24" s="120">
        <f>SUM(Q24:R24)*2+SUM(AB24:AD24)*2+SUM(AK24:AM24)*2+SUM(AY24:BB24)*2</f>
        <v>0</v>
      </c>
      <c r="BI24" s="120">
        <f>SUM(E24:G24)*2+SUM(K24:P24)*2+SUM(Y24:AA24)*2+SUM(AE24:AG24)*2</f>
        <v>0</v>
      </c>
      <c r="BJ24" s="121">
        <f>SUM(H24:J24)*2+SUM(S24:U24)*2+SUM(AS24:AX24)*2</f>
        <v>0</v>
      </c>
      <c r="BK24" s="122">
        <f>BC24+BE24</f>
        <v>0</v>
      </c>
      <c r="BL24" s="123">
        <f>(BK24-70.4)/17.59*10+50</f>
        <v>9.9772598067083536</v>
      </c>
      <c r="BM24" s="256"/>
      <c r="BN24" s="114">
        <f>A24</f>
        <v>0</v>
      </c>
      <c r="BO24" s="115">
        <f t="shared" ref="BO24:BO62" si="1">B24</f>
        <v>0</v>
      </c>
      <c r="BP24" s="124">
        <f>BC24/70*100</f>
        <v>0</v>
      </c>
      <c r="BQ24" s="125" t="str">
        <f>BD24</f>
        <v>C</v>
      </c>
      <c r="BR24" s="126">
        <f>BE24/30*100</f>
        <v>0</v>
      </c>
      <c r="BS24" s="117" t="str">
        <f>BF24</f>
        <v>C</v>
      </c>
      <c r="BT24" s="124">
        <f>BG24/22*100</f>
        <v>0</v>
      </c>
      <c r="BU24" s="126">
        <f>BH24/24*100</f>
        <v>0</v>
      </c>
      <c r="BV24" s="126">
        <f>BI24/30*100</f>
        <v>0</v>
      </c>
      <c r="BW24" s="127">
        <f>BJ24/24*100</f>
        <v>0</v>
      </c>
      <c r="BX24" s="292">
        <f t="shared" ref="BX24:BX62" si="2">SUM(E24:G24)*2</f>
        <v>0</v>
      </c>
      <c r="BY24" s="293">
        <f>BX24/6*100</f>
        <v>0</v>
      </c>
      <c r="BZ24" s="294">
        <f t="shared" ref="BZ24:BZ62" si="3">SUM(H24:J24)*2</f>
        <v>0</v>
      </c>
      <c r="CA24" s="293">
        <f>BZ24/6*100</f>
        <v>0</v>
      </c>
      <c r="CB24" s="294">
        <f t="shared" ref="CB24:CB62" si="4">SUM(K24:M24)*2</f>
        <v>0</v>
      </c>
      <c r="CC24" s="293">
        <f>CB24/6*100</f>
        <v>0</v>
      </c>
      <c r="CD24" s="294">
        <f t="shared" ref="CD24:CD62" si="5">SUM(N24:P24)*2</f>
        <v>0</v>
      </c>
      <c r="CE24" s="293">
        <f>CD24/6*100</f>
        <v>0</v>
      </c>
      <c r="CF24" s="294">
        <f t="shared" ref="CF24:CF62" si="6">SUM(Q24:R24)*2</f>
        <v>0</v>
      </c>
      <c r="CG24" s="293">
        <f t="shared" ref="CG24:CG62" si="7">CF24/4*100</f>
        <v>0</v>
      </c>
      <c r="CH24" s="294">
        <f t="shared" ref="CH24:CH62" si="8">SUM(S24:U24)*2</f>
        <v>0</v>
      </c>
      <c r="CI24" s="293">
        <f>CH24/6*100</f>
        <v>0</v>
      </c>
      <c r="CJ24" s="294">
        <f t="shared" ref="CJ24:CJ62" si="9">SUM(V24:X24)*2</f>
        <v>0</v>
      </c>
      <c r="CK24" s="293">
        <f>CJ24/6*100</f>
        <v>0</v>
      </c>
      <c r="CL24" s="294">
        <f t="shared" ref="CL24:CL62" si="10">SUM(Y24:AA24)*2</f>
        <v>0</v>
      </c>
      <c r="CM24" s="293">
        <f>CL24/6*100</f>
        <v>0</v>
      </c>
      <c r="CN24" s="294">
        <f t="shared" ref="CN24:CN62" si="11">SUM(AB24:AD24)*2</f>
        <v>0</v>
      </c>
      <c r="CO24" s="293">
        <f>CN24/6*100</f>
        <v>0</v>
      </c>
      <c r="CP24" s="294">
        <f t="shared" ref="CP24:CP62" si="12">SUM(AE24:AG24)*2</f>
        <v>0</v>
      </c>
      <c r="CQ24" s="293">
        <f>CP24/6*100</f>
        <v>0</v>
      </c>
      <c r="CR24" s="294">
        <f t="shared" ref="CR24:CR62" si="13">SUM(AH24:AJ24)*2</f>
        <v>0</v>
      </c>
      <c r="CS24" s="293">
        <f>CR24/6*100</f>
        <v>0</v>
      </c>
      <c r="CT24" s="294">
        <f t="shared" ref="CT24:CT62" si="14">SUM(AK24:AM24)*2</f>
        <v>0</v>
      </c>
      <c r="CU24" s="293">
        <f>CT24/6*100</f>
        <v>0</v>
      </c>
      <c r="CV24" s="292">
        <f t="shared" ref="CV24:CV62" si="15">SUM(AN24:AR24)*2</f>
        <v>0</v>
      </c>
      <c r="CW24" s="293">
        <f t="shared" ref="CW24:CW62" si="16">CV24/10*100</f>
        <v>0</v>
      </c>
      <c r="CX24" s="294">
        <f t="shared" ref="CX24:CX62" si="17">SUM(AS24:AT24)*2</f>
        <v>0</v>
      </c>
      <c r="CY24" s="293">
        <f t="shared" ref="CY24:CY62" si="18">CX24/4*100</f>
        <v>0</v>
      </c>
      <c r="CZ24" s="294">
        <f t="shared" ref="CZ24:CZ62" si="19">SUM(AU24:AX24)*2</f>
        <v>0</v>
      </c>
      <c r="DA24" s="293">
        <f t="shared" ref="DA24:DA62" si="20">CZ24/8*100</f>
        <v>0</v>
      </c>
      <c r="DB24" s="294">
        <f t="shared" ref="DB24:DB62" si="21">SUM(AY24:BB24)*2</f>
        <v>0</v>
      </c>
      <c r="DC24" s="293">
        <f t="shared" ref="DC24:DC62" si="22">DB24/8*100</f>
        <v>0</v>
      </c>
      <c r="DD24" s="258"/>
      <c r="DE24" s="259"/>
      <c r="DF24" s="259"/>
      <c r="DG24" s="259"/>
      <c r="DH24" s="259"/>
      <c r="DI24" s="479">
        <v>2</v>
      </c>
      <c r="DJ24" s="478">
        <f t="shared" ref="DJ24:DJ62" si="23">A24</f>
        <v>0</v>
      </c>
      <c r="DK24" s="372">
        <f t="shared" ref="DK24:DK62" si="24">B24</f>
        <v>0</v>
      </c>
      <c r="DL24" s="129">
        <f t="shared" ref="DL24:DL62" si="25">BK24</f>
        <v>0</v>
      </c>
      <c r="DM24" s="375">
        <f t="shared" ref="DM24:DM62" si="26">BL24</f>
        <v>9.9772598067083536</v>
      </c>
      <c r="DN24" s="107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0">
        <f t="shared" ref="ED24:ED62" si="27">BK24</f>
        <v>0</v>
      </c>
      <c r="EE24" s="111" t="e">
        <f t="shared" ref="EE24:EE62" si="28">BK24-$BK$64</f>
        <v>#DIV/0!</v>
      </c>
      <c r="EF24" s="382" t="e">
        <f t="shared" ref="EF24:EF62" si="29">EE24^2</f>
        <v>#DIV/0!</v>
      </c>
      <c r="EH24" s="113"/>
      <c r="EI24" s="113"/>
      <c r="EJ24" s="113"/>
      <c r="EK24" s="113"/>
      <c r="EL24" s="113"/>
      <c r="EM24" s="113"/>
    </row>
    <row r="25" spans="1:143" ht="13.2" customHeight="1" x14ac:dyDescent="0.2">
      <c r="A25" s="55"/>
      <c r="B25" s="132"/>
      <c r="C25" s="133"/>
      <c r="D25" s="506" t="str">
        <f t="shared" ref="D25:D62" si="30">IF(C25&gt;=10,"A",IF(C25&gt;=4,"B","C"))</f>
        <v>C</v>
      </c>
      <c r="E25" s="313"/>
      <c r="F25" s="314"/>
      <c r="G25" s="364"/>
      <c r="H25" s="335"/>
      <c r="I25" s="314"/>
      <c r="J25" s="364"/>
      <c r="K25" s="335"/>
      <c r="L25" s="314"/>
      <c r="M25" s="364"/>
      <c r="N25" s="335"/>
      <c r="O25" s="314"/>
      <c r="P25" s="315"/>
      <c r="Q25" s="335"/>
      <c r="R25" s="315"/>
      <c r="S25" s="335"/>
      <c r="T25" s="314"/>
      <c r="U25" s="315"/>
      <c r="V25" s="335"/>
      <c r="W25" s="314"/>
      <c r="X25" s="315"/>
      <c r="Y25" s="335"/>
      <c r="Z25" s="314"/>
      <c r="AA25" s="315"/>
      <c r="AB25" s="335"/>
      <c r="AC25" s="314"/>
      <c r="AD25" s="315"/>
      <c r="AE25" s="335"/>
      <c r="AF25" s="314"/>
      <c r="AG25" s="315"/>
      <c r="AH25" s="335"/>
      <c r="AI25" s="314"/>
      <c r="AJ25" s="315"/>
      <c r="AK25" s="335"/>
      <c r="AL25" s="314"/>
      <c r="AM25" s="347"/>
      <c r="AN25" s="313"/>
      <c r="AO25" s="314"/>
      <c r="AP25" s="314"/>
      <c r="AQ25" s="314"/>
      <c r="AR25" s="315"/>
      <c r="AS25" s="335"/>
      <c r="AT25" s="315"/>
      <c r="AU25" s="335"/>
      <c r="AV25" s="314"/>
      <c r="AW25" s="314"/>
      <c r="AX25" s="315"/>
      <c r="AY25" s="335"/>
      <c r="AZ25" s="314"/>
      <c r="BA25" s="314"/>
      <c r="BB25" s="347"/>
      <c r="BC25" s="136">
        <f t="shared" ref="BC25:BC62" si="31">SUM(E25:AM25)*2</f>
        <v>0</v>
      </c>
      <c r="BD25" s="503" t="str">
        <f t="shared" ref="BD25:BD62" si="32">IF(BC25&gt;=58,"A",IF(BC25&gt;=38,"B","C"))</f>
        <v>C</v>
      </c>
      <c r="BE25" s="137">
        <f t="shared" ref="BE25:BE62" si="33">SUM(AN25:BB25)*2</f>
        <v>0</v>
      </c>
      <c r="BF25" s="506" t="str">
        <f t="shared" ref="BF25:BF62" si="34">IF(BE25&gt;=24,"A",IF(BE25&gt;=12,"B","C"))</f>
        <v>C</v>
      </c>
      <c r="BG25" s="136">
        <f t="shared" ref="BG25:BG62" si="35">SUM(V25:X25)*2+SUM(AH25:AJ25)*2+SUM(AN25:AR25)*2</f>
        <v>0</v>
      </c>
      <c r="BH25" s="137">
        <f t="shared" ref="BH25:BH62" si="36">SUM(Q25:R25)*2+SUM(AB25:AD25)*2+SUM(AK25:AM25)*2+SUM(AY25:BB25)*2</f>
        <v>0</v>
      </c>
      <c r="BI25" s="137">
        <f t="shared" ref="BI25:BI62" si="37">SUM(E25:G25)*2+SUM(K25:P25)*2+SUM(Y25:AA25)*2+SUM(AE25:AG25)*2</f>
        <v>0</v>
      </c>
      <c r="BJ25" s="138">
        <f t="shared" ref="BJ25:BJ62" si="38">SUM(H25:J25)*2+SUM(S25:U25)*2+SUM(AS25:AX25)*2</f>
        <v>0</v>
      </c>
      <c r="BK25" s="139">
        <f t="shared" ref="BK25:BK62" si="39">BC25+BE25</f>
        <v>0</v>
      </c>
      <c r="BL25" s="140">
        <f t="shared" ref="BL25:BL62" si="40">(BK25-70.4)/17.59*10+50</f>
        <v>9.9772598067083536</v>
      </c>
      <c r="BM25" s="256"/>
      <c r="BN25" s="55">
        <f t="shared" ref="BN25:BN62" si="41">A25</f>
        <v>0</v>
      </c>
      <c r="BO25" s="132">
        <f t="shared" si="1"/>
        <v>0</v>
      </c>
      <c r="BP25" s="141">
        <f t="shared" ref="BP25:BP62" si="42">BC25/70*100</f>
        <v>0</v>
      </c>
      <c r="BQ25" s="142" t="str">
        <f t="shared" ref="BQ25:BQ62" si="43">BD25</f>
        <v>C</v>
      </c>
      <c r="BR25" s="143">
        <f t="shared" ref="BR25:BR62" si="44">BE25/30*100</f>
        <v>0</v>
      </c>
      <c r="BS25" s="134" t="str">
        <f t="shared" ref="BS25:BS62" si="45">BF25</f>
        <v>C</v>
      </c>
      <c r="BT25" s="141">
        <f t="shared" ref="BT25:BT62" si="46">BG25/22*100</f>
        <v>0</v>
      </c>
      <c r="BU25" s="143">
        <f t="shared" ref="BU25:BU62" si="47">BH25/24*100</f>
        <v>0</v>
      </c>
      <c r="BV25" s="143">
        <f t="shared" ref="BV25:BV62" si="48">BI25/30*100</f>
        <v>0</v>
      </c>
      <c r="BW25" s="144">
        <f t="shared" ref="BW25:BW62" si="49">BJ25/24*100</f>
        <v>0</v>
      </c>
      <c r="BX25" s="100">
        <f t="shared" si="2"/>
        <v>0</v>
      </c>
      <c r="BY25" s="101">
        <f t="shared" ref="BY25:BY62" si="50">BX25/6*100</f>
        <v>0</v>
      </c>
      <c r="BZ25" s="102">
        <f t="shared" si="3"/>
        <v>0</v>
      </c>
      <c r="CA25" s="101">
        <f t="shared" ref="CA25:CA62" si="51">BZ25/6*100</f>
        <v>0</v>
      </c>
      <c r="CB25" s="102">
        <f t="shared" si="4"/>
        <v>0</v>
      </c>
      <c r="CC25" s="101">
        <f t="shared" ref="CC25:CC62" si="52">CB25/6*100</f>
        <v>0</v>
      </c>
      <c r="CD25" s="102">
        <f t="shared" si="5"/>
        <v>0</v>
      </c>
      <c r="CE25" s="101">
        <f t="shared" ref="CE25:CE62" si="53">CD25/6*100</f>
        <v>0</v>
      </c>
      <c r="CF25" s="102">
        <f t="shared" si="6"/>
        <v>0</v>
      </c>
      <c r="CG25" s="101">
        <f t="shared" si="7"/>
        <v>0</v>
      </c>
      <c r="CH25" s="102">
        <f t="shared" si="8"/>
        <v>0</v>
      </c>
      <c r="CI25" s="101">
        <f t="shared" ref="CI25:CI62" si="54">CH25/6*100</f>
        <v>0</v>
      </c>
      <c r="CJ25" s="102">
        <f t="shared" si="9"/>
        <v>0</v>
      </c>
      <c r="CK25" s="101">
        <f t="shared" ref="CK25:CK62" si="55">CJ25/6*100</f>
        <v>0</v>
      </c>
      <c r="CL25" s="102">
        <f t="shared" si="10"/>
        <v>0</v>
      </c>
      <c r="CM25" s="101">
        <f t="shared" ref="CM25:CM62" si="56">CL25/6*100</f>
        <v>0</v>
      </c>
      <c r="CN25" s="102">
        <f t="shared" si="11"/>
        <v>0</v>
      </c>
      <c r="CO25" s="101">
        <f t="shared" ref="CO25:CO62" si="57">CN25/6*100</f>
        <v>0</v>
      </c>
      <c r="CP25" s="102">
        <f t="shared" si="12"/>
        <v>0</v>
      </c>
      <c r="CQ25" s="101">
        <f t="shared" ref="CQ25:CQ62" si="58">CP25/6*100</f>
        <v>0</v>
      </c>
      <c r="CR25" s="102">
        <f t="shared" si="13"/>
        <v>0</v>
      </c>
      <c r="CS25" s="101">
        <f t="shared" ref="CS25:CS62" si="59">CR25/6*100</f>
        <v>0</v>
      </c>
      <c r="CT25" s="102">
        <f t="shared" si="14"/>
        <v>0</v>
      </c>
      <c r="CU25" s="101">
        <f t="shared" ref="CU25:CU62" si="60">CT25/6*100</f>
        <v>0</v>
      </c>
      <c r="CV25" s="100">
        <f t="shared" si="15"/>
        <v>0</v>
      </c>
      <c r="CW25" s="101">
        <f t="shared" si="16"/>
        <v>0</v>
      </c>
      <c r="CX25" s="102">
        <f t="shared" si="17"/>
        <v>0</v>
      </c>
      <c r="CY25" s="101">
        <f t="shared" si="18"/>
        <v>0</v>
      </c>
      <c r="CZ25" s="102">
        <f t="shared" si="19"/>
        <v>0</v>
      </c>
      <c r="DA25" s="101">
        <f t="shared" si="20"/>
        <v>0</v>
      </c>
      <c r="DB25" s="102">
        <f t="shared" si="21"/>
        <v>0</v>
      </c>
      <c r="DC25" s="101">
        <f t="shared" si="22"/>
        <v>0</v>
      </c>
      <c r="DD25" s="258"/>
      <c r="DE25" s="259"/>
      <c r="DF25" s="259"/>
      <c r="DG25" s="259"/>
      <c r="DH25" s="259"/>
      <c r="DI25" s="479">
        <v>3</v>
      </c>
      <c r="DJ25" s="478">
        <f t="shared" si="23"/>
        <v>0</v>
      </c>
      <c r="DK25" s="372">
        <f t="shared" si="24"/>
        <v>0</v>
      </c>
      <c r="DL25" s="129">
        <f t="shared" si="25"/>
        <v>0</v>
      </c>
      <c r="DM25" s="375">
        <f t="shared" si="26"/>
        <v>9.9772598067083536</v>
      </c>
      <c r="DN25" s="107"/>
      <c r="DO25" s="604" t="s">
        <v>123</v>
      </c>
      <c r="DP25" s="605"/>
      <c r="DQ25" s="426">
        <v>5</v>
      </c>
      <c r="DR25" s="146">
        <v>15</v>
      </c>
      <c r="DS25" s="146">
        <v>25</v>
      </c>
      <c r="DT25" s="146">
        <v>35</v>
      </c>
      <c r="DU25" s="146">
        <v>45</v>
      </c>
      <c r="DV25" s="2">
        <v>55</v>
      </c>
      <c r="DW25" s="146">
        <v>65</v>
      </c>
      <c r="DX25" s="146">
        <v>75</v>
      </c>
      <c r="DY25" s="146">
        <v>85</v>
      </c>
      <c r="DZ25" s="146">
        <v>95</v>
      </c>
      <c r="EB25" s="130">
        <f t="shared" ref="EB25:EC62" si="61">A25</f>
        <v>0</v>
      </c>
      <c r="EC25" s="131">
        <f t="shared" si="61"/>
        <v>0</v>
      </c>
      <c r="ED25" s="110">
        <f t="shared" si="27"/>
        <v>0</v>
      </c>
      <c r="EE25" s="111" t="e">
        <f t="shared" si="28"/>
        <v>#DIV/0!</v>
      </c>
      <c r="EF25" s="382" t="e">
        <f t="shared" si="29"/>
        <v>#DIV/0!</v>
      </c>
      <c r="EH25" s="603" t="s">
        <v>124</v>
      </c>
      <c r="EI25" s="603"/>
      <c r="EJ25" s="603"/>
      <c r="EK25" s="603"/>
      <c r="EL25" s="147" t="e">
        <f>SUM(EF23:EF62)/$D$63</f>
        <v>#DIV/0!</v>
      </c>
    </row>
    <row r="26" spans="1:143" ht="13.2" customHeight="1" x14ac:dyDescent="0.2">
      <c r="A26" s="114"/>
      <c r="B26" s="115"/>
      <c r="C26" s="116"/>
      <c r="D26" s="505" t="str">
        <f t="shared" si="30"/>
        <v>C</v>
      </c>
      <c r="E26" s="310"/>
      <c r="F26" s="311"/>
      <c r="G26" s="363"/>
      <c r="H26" s="334"/>
      <c r="I26" s="311"/>
      <c r="J26" s="363"/>
      <c r="K26" s="334"/>
      <c r="L26" s="311"/>
      <c r="M26" s="363"/>
      <c r="N26" s="334"/>
      <c r="O26" s="311"/>
      <c r="P26" s="312"/>
      <c r="Q26" s="334"/>
      <c r="R26" s="312"/>
      <c r="S26" s="334"/>
      <c r="T26" s="311"/>
      <c r="U26" s="312"/>
      <c r="V26" s="334"/>
      <c r="W26" s="311"/>
      <c r="X26" s="312"/>
      <c r="Y26" s="334"/>
      <c r="Z26" s="311"/>
      <c r="AA26" s="312"/>
      <c r="AB26" s="334"/>
      <c r="AC26" s="311"/>
      <c r="AD26" s="312"/>
      <c r="AE26" s="334"/>
      <c r="AF26" s="311"/>
      <c r="AG26" s="312"/>
      <c r="AH26" s="334"/>
      <c r="AI26" s="311"/>
      <c r="AJ26" s="312"/>
      <c r="AK26" s="334"/>
      <c r="AL26" s="311"/>
      <c r="AM26" s="346"/>
      <c r="AN26" s="310"/>
      <c r="AO26" s="311"/>
      <c r="AP26" s="311"/>
      <c r="AQ26" s="311"/>
      <c r="AR26" s="312"/>
      <c r="AS26" s="334"/>
      <c r="AT26" s="312"/>
      <c r="AU26" s="334"/>
      <c r="AV26" s="311"/>
      <c r="AW26" s="311"/>
      <c r="AX26" s="312"/>
      <c r="AY26" s="334"/>
      <c r="AZ26" s="311"/>
      <c r="BA26" s="311"/>
      <c r="BB26" s="346"/>
      <c r="BC26" s="119">
        <f t="shared" si="31"/>
        <v>0</v>
      </c>
      <c r="BD26" s="502" t="str">
        <f t="shared" si="32"/>
        <v>C</v>
      </c>
      <c r="BE26" s="120">
        <f t="shared" si="33"/>
        <v>0</v>
      </c>
      <c r="BF26" s="505" t="str">
        <f t="shared" si="34"/>
        <v>C</v>
      </c>
      <c r="BG26" s="119">
        <f t="shared" si="35"/>
        <v>0</v>
      </c>
      <c r="BH26" s="120">
        <f t="shared" si="36"/>
        <v>0</v>
      </c>
      <c r="BI26" s="120">
        <f t="shared" si="37"/>
        <v>0</v>
      </c>
      <c r="BJ26" s="121">
        <f t="shared" si="38"/>
        <v>0</v>
      </c>
      <c r="BK26" s="122">
        <f t="shared" si="39"/>
        <v>0</v>
      </c>
      <c r="BL26" s="123">
        <f t="shared" si="40"/>
        <v>9.9772598067083536</v>
      </c>
      <c r="BM26" s="256"/>
      <c r="BN26" s="114">
        <f t="shared" si="41"/>
        <v>0</v>
      </c>
      <c r="BO26" s="115">
        <f t="shared" si="1"/>
        <v>0</v>
      </c>
      <c r="BP26" s="124">
        <f t="shared" si="42"/>
        <v>0</v>
      </c>
      <c r="BQ26" s="125" t="str">
        <f t="shared" si="43"/>
        <v>C</v>
      </c>
      <c r="BR26" s="126">
        <f t="shared" si="44"/>
        <v>0</v>
      </c>
      <c r="BS26" s="117" t="str">
        <f t="shared" si="45"/>
        <v>C</v>
      </c>
      <c r="BT26" s="124">
        <f t="shared" si="46"/>
        <v>0</v>
      </c>
      <c r="BU26" s="126">
        <f t="shared" si="47"/>
        <v>0</v>
      </c>
      <c r="BV26" s="126">
        <f t="shared" si="48"/>
        <v>0</v>
      </c>
      <c r="BW26" s="127">
        <f t="shared" si="49"/>
        <v>0</v>
      </c>
      <c r="BX26" s="292">
        <f t="shared" si="2"/>
        <v>0</v>
      </c>
      <c r="BY26" s="293">
        <f t="shared" si="50"/>
        <v>0</v>
      </c>
      <c r="BZ26" s="294">
        <f t="shared" si="3"/>
        <v>0</v>
      </c>
      <c r="CA26" s="293">
        <f t="shared" si="51"/>
        <v>0</v>
      </c>
      <c r="CB26" s="294">
        <f t="shared" si="4"/>
        <v>0</v>
      </c>
      <c r="CC26" s="293">
        <f t="shared" si="52"/>
        <v>0</v>
      </c>
      <c r="CD26" s="294">
        <f t="shared" si="5"/>
        <v>0</v>
      </c>
      <c r="CE26" s="293">
        <f t="shared" si="53"/>
        <v>0</v>
      </c>
      <c r="CF26" s="294">
        <f t="shared" si="6"/>
        <v>0</v>
      </c>
      <c r="CG26" s="293">
        <f t="shared" si="7"/>
        <v>0</v>
      </c>
      <c r="CH26" s="294">
        <f t="shared" si="8"/>
        <v>0</v>
      </c>
      <c r="CI26" s="293">
        <f t="shared" si="54"/>
        <v>0</v>
      </c>
      <c r="CJ26" s="294">
        <f t="shared" si="9"/>
        <v>0</v>
      </c>
      <c r="CK26" s="293">
        <f t="shared" si="55"/>
        <v>0</v>
      </c>
      <c r="CL26" s="294">
        <f t="shared" si="10"/>
        <v>0</v>
      </c>
      <c r="CM26" s="293">
        <f t="shared" si="56"/>
        <v>0</v>
      </c>
      <c r="CN26" s="294">
        <f t="shared" si="11"/>
        <v>0</v>
      </c>
      <c r="CO26" s="293">
        <f t="shared" si="57"/>
        <v>0</v>
      </c>
      <c r="CP26" s="294">
        <f t="shared" si="12"/>
        <v>0</v>
      </c>
      <c r="CQ26" s="293">
        <f t="shared" si="58"/>
        <v>0</v>
      </c>
      <c r="CR26" s="294">
        <f t="shared" si="13"/>
        <v>0</v>
      </c>
      <c r="CS26" s="293">
        <f t="shared" si="59"/>
        <v>0</v>
      </c>
      <c r="CT26" s="294">
        <f t="shared" si="14"/>
        <v>0</v>
      </c>
      <c r="CU26" s="293">
        <f t="shared" si="60"/>
        <v>0</v>
      </c>
      <c r="CV26" s="292">
        <f t="shared" si="15"/>
        <v>0</v>
      </c>
      <c r="CW26" s="293">
        <f t="shared" si="16"/>
        <v>0</v>
      </c>
      <c r="CX26" s="294">
        <f t="shared" si="17"/>
        <v>0</v>
      </c>
      <c r="CY26" s="293">
        <f t="shared" si="18"/>
        <v>0</v>
      </c>
      <c r="CZ26" s="294">
        <f t="shared" si="19"/>
        <v>0</v>
      </c>
      <c r="DA26" s="293">
        <f t="shared" si="20"/>
        <v>0</v>
      </c>
      <c r="DB26" s="294">
        <f t="shared" si="21"/>
        <v>0</v>
      </c>
      <c r="DC26" s="293">
        <f t="shared" si="22"/>
        <v>0</v>
      </c>
      <c r="DD26" s="258"/>
      <c r="DE26" s="259"/>
      <c r="DF26" s="259"/>
      <c r="DG26" s="259"/>
      <c r="DH26" s="259"/>
      <c r="DI26" s="479">
        <v>4</v>
      </c>
      <c r="DJ26" s="478">
        <f t="shared" si="23"/>
        <v>0</v>
      </c>
      <c r="DK26" s="372">
        <f t="shared" si="24"/>
        <v>0</v>
      </c>
      <c r="DL26" s="129">
        <f t="shared" si="25"/>
        <v>0</v>
      </c>
      <c r="DM26" s="375">
        <f t="shared" si="26"/>
        <v>9.9772598067083536</v>
      </c>
      <c r="DN26" s="107"/>
      <c r="DO26" s="606" t="s">
        <v>125</v>
      </c>
      <c r="DP26" s="607"/>
      <c r="DQ26" s="146"/>
      <c r="DR26" s="149"/>
      <c r="DS26" s="149"/>
      <c r="DT26" s="149"/>
      <c r="DU26" s="149"/>
      <c r="DV26" s="150"/>
      <c r="DW26" s="2"/>
      <c r="DX26" s="2"/>
      <c r="DY26" s="2"/>
      <c r="DZ26" s="2"/>
      <c r="EB26" s="130">
        <f t="shared" si="61"/>
        <v>0</v>
      </c>
      <c r="EC26" s="131">
        <f t="shared" si="61"/>
        <v>0</v>
      </c>
      <c r="ED26" s="110">
        <f t="shared" si="27"/>
        <v>0</v>
      </c>
      <c r="EE26" s="111" t="e">
        <f t="shared" si="28"/>
        <v>#DIV/0!</v>
      </c>
      <c r="EF26" s="382" t="e">
        <f t="shared" si="29"/>
        <v>#DIV/0!</v>
      </c>
      <c r="EH26" s="113"/>
      <c r="EI26" s="113"/>
      <c r="EJ26" s="113"/>
      <c r="EK26" s="113"/>
      <c r="EL26" s="113"/>
      <c r="EM26" s="113"/>
    </row>
    <row r="27" spans="1:143" ht="13.2" customHeight="1" x14ac:dyDescent="0.2">
      <c r="A27" s="55"/>
      <c r="B27" s="132"/>
      <c r="C27" s="133"/>
      <c r="D27" s="506" t="str">
        <f t="shared" si="30"/>
        <v>C</v>
      </c>
      <c r="E27" s="313"/>
      <c r="F27" s="314"/>
      <c r="G27" s="364"/>
      <c r="H27" s="335"/>
      <c r="I27" s="314"/>
      <c r="J27" s="364"/>
      <c r="K27" s="335"/>
      <c r="L27" s="314"/>
      <c r="M27" s="364"/>
      <c r="N27" s="335"/>
      <c r="O27" s="314"/>
      <c r="P27" s="315"/>
      <c r="Q27" s="335"/>
      <c r="R27" s="315"/>
      <c r="S27" s="335"/>
      <c r="T27" s="314"/>
      <c r="U27" s="315"/>
      <c r="V27" s="335"/>
      <c r="W27" s="314"/>
      <c r="X27" s="315"/>
      <c r="Y27" s="335"/>
      <c r="Z27" s="314"/>
      <c r="AA27" s="315"/>
      <c r="AB27" s="335"/>
      <c r="AC27" s="314"/>
      <c r="AD27" s="315"/>
      <c r="AE27" s="335"/>
      <c r="AF27" s="314"/>
      <c r="AG27" s="315"/>
      <c r="AH27" s="335"/>
      <c r="AI27" s="314"/>
      <c r="AJ27" s="315"/>
      <c r="AK27" s="335"/>
      <c r="AL27" s="314"/>
      <c r="AM27" s="347"/>
      <c r="AN27" s="313"/>
      <c r="AO27" s="314"/>
      <c r="AP27" s="314"/>
      <c r="AQ27" s="314"/>
      <c r="AR27" s="315"/>
      <c r="AS27" s="335"/>
      <c r="AT27" s="315"/>
      <c r="AU27" s="335"/>
      <c r="AV27" s="314"/>
      <c r="AW27" s="314"/>
      <c r="AX27" s="315"/>
      <c r="AY27" s="335"/>
      <c r="AZ27" s="314"/>
      <c r="BA27" s="314"/>
      <c r="BB27" s="347"/>
      <c r="BC27" s="136">
        <f t="shared" si="31"/>
        <v>0</v>
      </c>
      <c r="BD27" s="503" t="str">
        <f t="shared" si="32"/>
        <v>C</v>
      </c>
      <c r="BE27" s="137">
        <f t="shared" si="33"/>
        <v>0</v>
      </c>
      <c r="BF27" s="506" t="str">
        <f t="shared" si="34"/>
        <v>C</v>
      </c>
      <c r="BG27" s="136">
        <f t="shared" si="35"/>
        <v>0</v>
      </c>
      <c r="BH27" s="137">
        <f t="shared" si="36"/>
        <v>0</v>
      </c>
      <c r="BI27" s="137">
        <f t="shared" si="37"/>
        <v>0</v>
      </c>
      <c r="BJ27" s="138">
        <f t="shared" si="38"/>
        <v>0</v>
      </c>
      <c r="BK27" s="139">
        <f t="shared" si="39"/>
        <v>0</v>
      </c>
      <c r="BL27" s="140">
        <f t="shared" si="40"/>
        <v>9.9772598067083536</v>
      </c>
      <c r="BM27" s="256"/>
      <c r="BN27" s="55">
        <f t="shared" si="41"/>
        <v>0</v>
      </c>
      <c r="BO27" s="132">
        <f t="shared" si="1"/>
        <v>0</v>
      </c>
      <c r="BP27" s="141">
        <f t="shared" si="42"/>
        <v>0</v>
      </c>
      <c r="BQ27" s="142" t="str">
        <f t="shared" si="43"/>
        <v>C</v>
      </c>
      <c r="BR27" s="143">
        <f t="shared" si="44"/>
        <v>0</v>
      </c>
      <c r="BS27" s="134" t="str">
        <f t="shared" si="45"/>
        <v>C</v>
      </c>
      <c r="BT27" s="141">
        <f t="shared" si="46"/>
        <v>0</v>
      </c>
      <c r="BU27" s="143">
        <f t="shared" si="47"/>
        <v>0</v>
      </c>
      <c r="BV27" s="143">
        <f t="shared" si="48"/>
        <v>0</v>
      </c>
      <c r="BW27" s="144">
        <f t="shared" si="49"/>
        <v>0</v>
      </c>
      <c r="BX27" s="100">
        <f t="shared" si="2"/>
        <v>0</v>
      </c>
      <c r="BY27" s="101">
        <f t="shared" si="50"/>
        <v>0</v>
      </c>
      <c r="BZ27" s="102">
        <f t="shared" si="3"/>
        <v>0</v>
      </c>
      <c r="CA27" s="101">
        <f t="shared" si="51"/>
        <v>0</v>
      </c>
      <c r="CB27" s="102">
        <f t="shared" si="4"/>
        <v>0</v>
      </c>
      <c r="CC27" s="101">
        <f t="shared" si="52"/>
        <v>0</v>
      </c>
      <c r="CD27" s="102">
        <f t="shared" si="5"/>
        <v>0</v>
      </c>
      <c r="CE27" s="101">
        <f t="shared" si="53"/>
        <v>0</v>
      </c>
      <c r="CF27" s="102">
        <f t="shared" si="6"/>
        <v>0</v>
      </c>
      <c r="CG27" s="101">
        <f t="shared" si="7"/>
        <v>0</v>
      </c>
      <c r="CH27" s="102">
        <f t="shared" si="8"/>
        <v>0</v>
      </c>
      <c r="CI27" s="101">
        <f t="shared" si="54"/>
        <v>0</v>
      </c>
      <c r="CJ27" s="102">
        <f t="shared" si="9"/>
        <v>0</v>
      </c>
      <c r="CK27" s="101">
        <f t="shared" si="55"/>
        <v>0</v>
      </c>
      <c r="CL27" s="102">
        <f t="shared" si="10"/>
        <v>0</v>
      </c>
      <c r="CM27" s="101">
        <f t="shared" si="56"/>
        <v>0</v>
      </c>
      <c r="CN27" s="102">
        <f t="shared" si="11"/>
        <v>0</v>
      </c>
      <c r="CO27" s="101">
        <f t="shared" si="57"/>
        <v>0</v>
      </c>
      <c r="CP27" s="102">
        <f t="shared" si="12"/>
        <v>0</v>
      </c>
      <c r="CQ27" s="101">
        <f t="shared" si="58"/>
        <v>0</v>
      </c>
      <c r="CR27" s="102">
        <f t="shared" si="13"/>
        <v>0</v>
      </c>
      <c r="CS27" s="101">
        <f t="shared" si="59"/>
        <v>0</v>
      </c>
      <c r="CT27" s="102">
        <f t="shared" si="14"/>
        <v>0</v>
      </c>
      <c r="CU27" s="101">
        <f t="shared" si="60"/>
        <v>0</v>
      </c>
      <c r="CV27" s="100">
        <f t="shared" si="15"/>
        <v>0</v>
      </c>
      <c r="CW27" s="101">
        <f t="shared" si="16"/>
        <v>0</v>
      </c>
      <c r="CX27" s="102">
        <f t="shared" si="17"/>
        <v>0</v>
      </c>
      <c r="CY27" s="101">
        <f t="shared" si="18"/>
        <v>0</v>
      </c>
      <c r="CZ27" s="102">
        <f t="shared" si="19"/>
        <v>0</v>
      </c>
      <c r="DA27" s="101">
        <f t="shared" si="20"/>
        <v>0</v>
      </c>
      <c r="DB27" s="102">
        <f t="shared" si="21"/>
        <v>0</v>
      </c>
      <c r="DC27" s="101">
        <f t="shared" si="22"/>
        <v>0</v>
      </c>
      <c r="DD27" s="258"/>
      <c r="DE27" s="259"/>
      <c r="DF27" s="259"/>
      <c r="DG27" s="259"/>
      <c r="DH27" s="259"/>
      <c r="DI27" s="479">
        <v>5</v>
      </c>
      <c r="DJ27" s="478">
        <f t="shared" si="23"/>
        <v>0</v>
      </c>
      <c r="DK27" s="372">
        <f t="shared" si="24"/>
        <v>0</v>
      </c>
      <c r="DL27" s="129">
        <f t="shared" si="25"/>
        <v>0</v>
      </c>
      <c r="DM27" s="375">
        <f t="shared" si="26"/>
        <v>9.9772598067083536</v>
      </c>
      <c r="DN27" s="107"/>
      <c r="DO27" s="151"/>
      <c r="DP27" s="151"/>
      <c r="DQ27" s="151"/>
      <c r="DR27" s="151"/>
      <c r="DS27" s="151"/>
      <c r="DT27" s="151"/>
      <c r="EB27" s="130">
        <f t="shared" si="61"/>
        <v>0</v>
      </c>
      <c r="EC27" s="131">
        <f t="shared" si="61"/>
        <v>0</v>
      </c>
      <c r="ED27" s="110">
        <f t="shared" si="27"/>
        <v>0</v>
      </c>
      <c r="EE27" s="111" t="e">
        <f t="shared" si="28"/>
        <v>#DIV/0!</v>
      </c>
      <c r="EF27" s="382" t="e">
        <f t="shared" si="29"/>
        <v>#DIV/0!</v>
      </c>
      <c r="EH27" s="603" t="s">
        <v>126</v>
      </c>
      <c r="EI27" s="603"/>
      <c r="EJ27" s="603"/>
      <c r="EK27" s="603"/>
      <c r="EL27" s="603"/>
      <c r="EM27" s="152" t="e">
        <f>EL25^(1/2)</f>
        <v>#DIV/0!</v>
      </c>
    </row>
    <row r="28" spans="1:143" ht="13.2" customHeight="1" x14ac:dyDescent="0.2">
      <c r="A28" s="114"/>
      <c r="B28" s="115"/>
      <c r="C28" s="116"/>
      <c r="D28" s="505" t="str">
        <f t="shared" si="30"/>
        <v>C</v>
      </c>
      <c r="E28" s="310"/>
      <c r="F28" s="311"/>
      <c r="G28" s="363"/>
      <c r="H28" s="334"/>
      <c r="I28" s="311"/>
      <c r="J28" s="363"/>
      <c r="K28" s="334"/>
      <c r="L28" s="311"/>
      <c r="M28" s="363"/>
      <c r="N28" s="334"/>
      <c r="O28" s="311"/>
      <c r="P28" s="312"/>
      <c r="Q28" s="334"/>
      <c r="R28" s="312"/>
      <c r="S28" s="334"/>
      <c r="T28" s="311"/>
      <c r="U28" s="312"/>
      <c r="V28" s="334"/>
      <c r="W28" s="311"/>
      <c r="X28" s="312"/>
      <c r="Y28" s="334"/>
      <c r="Z28" s="311"/>
      <c r="AA28" s="312"/>
      <c r="AB28" s="334"/>
      <c r="AC28" s="311"/>
      <c r="AD28" s="312"/>
      <c r="AE28" s="334"/>
      <c r="AF28" s="311"/>
      <c r="AG28" s="312"/>
      <c r="AH28" s="334"/>
      <c r="AI28" s="311"/>
      <c r="AJ28" s="312"/>
      <c r="AK28" s="334"/>
      <c r="AL28" s="311"/>
      <c r="AM28" s="346"/>
      <c r="AN28" s="310"/>
      <c r="AO28" s="311"/>
      <c r="AP28" s="311"/>
      <c r="AQ28" s="311"/>
      <c r="AR28" s="312"/>
      <c r="AS28" s="334"/>
      <c r="AT28" s="312"/>
      <c r="AU28" s="334"/>
      <c r="AV28" s="311"/>
      <c r="AW28" s="311"/>
      <c r="AX28" s="312"/>
      <c r="AY28" s="334"/>
      <c r="AZ28" s="311"/>
      <c r="BA28" s="311"/>
      <c r="BB28" s="346"/>
      <c r="BC28" s="119">
        <f t="shared" si="31"/>
        <v>0</v>
      </c>
      <c r="BD28" s="502" t="str">
        <f t="shared" si="32"/>
        <v>C</v>
      </c>
      <c r="BE28" s="120">
        <f t="shared" si="33"/>
        <v>0</v>
      </c>
      <c r="BF28" s="505" t="str">
        <f t="shared" si="34"/>
        <v>C</v>
      </c>
      <c r="BG28" s="119">
        <f t="shared" si="35"/>
        <v>0</v>
      </c>
      <c r="BH28" s="120">
        <f t="shared" si="36"/>
        <v>0</v>
      </c>
      <c r="BI28" s="120">
        <f t="shared" si="37"/>
        <v>0</v>
      </c>
      <c r="BJ28" s="121">
        <f t="shared" si="38"/>
        <v>0</v>
      </c>
      <c r="BK28" s="122">
        <f t="shared" si="39"/>
        <v>0</v>
      </c>
      <c r="BL28" s="123">
        <f t="shared" si="40"/>
        <v>9.9772598067083536</v>
      </c>
      <c r="BM28" s="256"/>
      <c r="BN28" s="114">
        <f t="shared" si="41"/>
        <v>0</v>
      </c>
      <c r="BO28" s="115">
        <f t="shared" si="1"/>
        <v>0</v>
      </c>
      <c r="BP28" s="124">
        <f t="shared" si="42"/>
        <v>0</v>
      </c>
      <c r="BQ28" s="125" t="str">
        <f t="shared" si="43"/>
        <v>C</v>
      </c>
      <c r="BR28" s="126">
        <f t="shared" si="44"/>
        <v>0</v>
      </c>
      <c r="BS28" s="117" t="str">
        <f t="shared" si="45"/>
        <v>C</v>
      </c>
      <c r="BT28" s="124">
        <f t="shared" si="46"/>
        <v>0</v>
      </c>
      <c r="BU28" s="126">
        <f t="shared" si="47"/>
        <v>0</v>
      </c>
      <c r="BV28" s="126">
        <f t="shared" si="48"/>
        <v>0</v>
      </c>
      <c r="BW28" s="127">
        <f t="shared" si="49"/>
        <v>0</v>
      </c>
      <c r="BX28" s="292">
        <f t="shared" si="2"/>
        <v>0</v>
      </c>
      <c r="BY28" s="293">
        <f t="shared" si="50"/>
        <v>0</v>
      </c>
      <c r="BZ28" s="294">
        <f t="shared" si="3"/>
        <v>0</v>
      </c>
      <c r="CA28" s="293">
        <f t="shared" si="51"/>
        <v>0</v>
      </c>
      <c r="CB28" s="294">
        <f t="shared" si="4"/>
        <v>0</v>
      </c>
      <c r="CC28" s="293">
        <f t="shared" si="52"/>
        <v>0</v>
      </c>
      <c r="CD28" s="294">
        <f t="shared" si="5"/>
        <v>0</v>
      </c>
      <c r="CE28" s="293">
        <f t="shared" si="53"/>
        <v>0</v>
      </c>
      <c r="CF28" s="294">
        <f t="shared" si="6"/>
        <v>0</v>
      </c>
      <c r="CG28" s="293">
        <f t="shared" si="7"/>
        <v>0</v>
      </c>
      <c r="CH28" s="294">
        <f t="shared" si="8"/>
        <v>0</v>
      </c>
      <c r="CI28" s="293">
        <f t="shared" si="54"/>
        <v>0</v>
      </c>
      <c r="CJ28" s="294">
        <f t="shared" si="9"/>
        <v>0</v>
      </c>
      <c r="CK28" s="293">
        <f t="shared" si="55"/>
        <v>0</v>
      </c>
      <c r="CL28" s="294">
        <f t="shared" si="10"/>
        <v>0</v>
      </c>
      <c r="CM28" s="293">
        <f t="shared" si="56"/>
        <v>0</v>
      </c>
      <c r="CN28" s="294">
        <f t="shared" si="11"/>
        <v>0</v>
      </c>
      <c r="CO28" s="293">
        <f t="shared" si="57"/>
        <v>0</v>
      </c>
      <c r="CP28" s="294">
        <f t="shared" si="12"/>
        <v>0</v>
      </c>
      <c r="CQ28" s="293">
        <f t="shared" si="58"/>
        <v>0</v>
      </c>
      <c r="CR28" s="294">
        <f t="shared" si="13"/>
        <v>0</v>
      </c>
      <c r="CS28" s="293">
        <f t="shared" si="59"/>
        <v>0</v>
      </c>
      <c r="CT28" s="294">
        <f t="shared" si="14"/>
        <v>0</v>
      </c>
      <c r="CU28" s="293">
        <f t="shared" si="60"/>
        <v>0</v>
      </c>
      <c r="CV28" s="292">
        <f t="shared" si="15"/>
        <v>0</v>
      </c>
      <c r="CW28" s="293">
        <f t="shared" si="16"/>
        <v>0</v>
      </c>
      <c r="CX28" s="294">
        <f t="shared" si="17"/>
        <v>0</v>
      </c>
      <c r="CY28" s="293">
        <f t="shared" si="18"/>
        <v>0</v>
      </c>
      <c r="CZ28" s="294">
        <f t="shared" si="19"/>
        <v>0</v>
      </c>
      <c r="DA28" s="293">
        <f t="shared" si="20"/>
        <v>0</v>
      </c>
      <c r="DB28" s="294">
        <f t="shared" si="21"/>
        <v>0</v>
      </c>
      <c r="DC28" s="293">
        <f t="shared" si="22"/>
        <v>0</v>
      </c>
      <c r="DD28" s="258"/>
      <c r="DE28" s="259"/>
      <c r="DF28" s="259"/>
      <c r="DG28" s="259"/>
      <c r="DH28" s="259"/>
      <c r="DI28" s="479">
        <v>6</v>
      </c>
      <c r="DJ28" s="478">
        <f t="shared" si="23"/>
        <v>0</v>
      </c>
      <c r="DK28" s="372">
        <f t="shared" si="24"/>
        <v>0</v>
      </c>
      <c r="DL28" s="129">
        <f t="shared" si="25"/>
        <v>0</v>
      </c>
      <c r="DM28" s="375">
        <f t="shared" si="26"/>
        <v>9.9772598067083536</v>
      </c>
      <c r="DN28" s="107"/>
      <c r="DO28" s="153" t="s">
        <v>127</v>
      </c>
      <c r="DP28" s="151"/>
      <c r="DQ28" s="151">
        <v>5</v>
      </c>
      <c r="DR28" s="570" t="s">
        <v>128</v>
      </c>
      <c r="DS28" s="570"/>
      <c r="DT28" s="151"/>
      <c r="DU28" s="154">
        <v>55</v>
      </c>
      <c r="DV28" s="608" t="s">
        <v>129</v>
      </c>
      <c r="DW28" s="608"/>
      <c r="EB28" s="130">
        <f t="shared" si="61"/>
        <v>0</v>
      </c>
      <c r="EC28" s="131">
        <f t="shared" si="61"/>
        <v>0</v>
      </c>
      <c r="ED28" s="110">
        <f t="shared" si="27"/>
        <v>0</v>
      </c>
      <c r="EE28" s="111" t="e">
        <f t="shared" si="28"/>
        <v>#DIV/0!</v>
      </c>
      <c r="EF28" s="382" t="e">
        <f t="shared" si="29"/>
        <v>#DIV/0!</v>
      </c>
    </row>
    <row r="29" spans="1:143" ht="13.2" customHeight="1" x14ac:dyDescent="0.2">
      <c r="A29" s="55"/>
      <c r="B29" s="132"/>
      <c r="C29" s="133"/>
      <c r="D29" s="506" t="str">
        <f t="shared" si="30"/>
        <v>C</v>
      </c>
      <c r="E29" s="313"/>
      <c r="F29" s="314"/>
      <c r="G29" s="364"/>
      <c r="H29" s="335"/>
      <c r="I29" s="314"/>
      <c r="J29" s="364"/>
      <c r="K29" s="335"/>
      <c r="L29" s="314"/>
      <c r="M29" s="364"/>
      <c r="N29" s="335"/>
      <c r="O29" s="314"/>
      <c r="P29" s="315"/>
      <c r="Q29" s="335"/>
      <c r="R29" s="315"/>
      <c r="S29" s="335"/>
      <c r="T29" s="314"/>
      <c r="U29" s="315"/>
      <c r="V29" s="335"/>
      <c r="W29" s="314"/>
      <c r="X29" s="315"/>
      <c r="Y29" s="335"/>
      <c r="Z29" s="314"/>
      <c r="AA29" s="315"/>
      <c r="AB29" s="335"/>
      <c r="AC29" s="314"/>
      <c r="AD29" s="315"/>
      <c r="AE29" s="335"/>
      <c r="AF29" s="314"/>
      <c r="AG29" s="315"/>
      <c r="AH29" s="335"/>
      <c r="AI29" s="314"/>
      <c r="AJ29" s="315"/>
      <c r="AK29" s="335"/>
      <c r="AL29" s="314"/>
      <c r="AM29" s="347"/>
      <c r="AN29" s="313"/>
      <c r="AO29" s="314"/>
      <c r="AP29" s="314"/>
      <c r="AQ29" s="314"/>
      <c r="AR29" s="315"/>
      <c r="AS29" s="335"/>
      <c r="AT29" s="315"/>
      <c r="AU29" s="335"/>
      <c r="AV29" s="314"/>
      <c r="AW29" s="314"/>
      <c r="AX29" s="315"/>
      <c r="AY29" s="335"/>
      <c r="AZ29" s="314"/>
      <c r="BA29" s="314"/>
      <c r="BB29" s="347"/>
      <c r="BC29" s="136">
        <f t="shared" si="31"/>
        <v>0</v>
      </c>
      <c r="BD29" s="503" t="str">
        <f t="shared" si="32"/>
        <v>C</v>
      </c>
      <c r="BE29" s="137">
        <f t="shared" si="33"/>
        <v>0</v>
      </c>
      <c r="BF29" s="506" t="str">
        <f t="shared" si="34"/>
        <v>C</v>
      </c>
      <c r="BG29" s="136">
        <f t="shared" si="35"/>
        <v>0</v>
      </c>
      <c r="BH29" s="137">
        <f t="shared" si="36"/>
        <v>0</v>
      </c>
      <c r="BI29" s="137">
        <f t="shared" si="37"/>
        <v>0</v>
      </c>
      <c r="BJ29" s="138">
        <f t="shared" si="38"/>
        <v>0</v>
      </c>
      <c r="BK29" s="139">
        <f t="shared" si="39"/>
        <v>0</v>
      </c>
      <c r="BL29" s="140">
        <f t="shared" si="40"/>
        <v>9.9772598067083536</v>
      </c>
      <c r="BM29" s="256"/>
      <c r="BN29" s="55">
        <f t="shared" si="41"/>
        <v>0</v>
      </c>
      <c r="BO29" s="132">
        <f t="shared" si="1"/>
        <v>0</v>
      </c>
      <c r="BP29" s="141">
        <f t="shared" si="42"/>
        <v>0</v>
      </c>
      <c r="BQ29" s="142" t="str">
        <f t="shared" si="43"/>
        <v>C</v>
      </c>
      <c r="BR29" s="143">
        <f t="shared" si="44"/>
        <v>0</v>
      </c>
      <c r="BS29" s="134" t="str">
        <f t="shared" si="45"/>
        <v>C</v>
      </c>
      <c r="BT29" s="141">
        <f t="shared" si="46"/>
        <v>0</v>
      </c>
      <c r="BU29" s="143">
        <f t="shared" si="47"/>
        <v>0</v>
      </c>
      <c r="BV29" s="143">
        <f t="shared" si="48"/>
        <v>0</v>
      </c>
      <c r="BW29" s="144">
        <f t="shared" si="49"/>
        <v>0</v>
      </c>
      <c r="BX29" s="100">
        <f t="shared" si="2"/>
        <v>0</v>
      </c>
      <c r="BY29" s="101">
        <f t="shared" si="50"/>
        <v>0</v>
      </c>
      <c r="BZ29" s="102">
        <f t="shared" si="3"/>
        <v>0</v>
      </c>
      <c r="CA29" s="101">
        <f t="shared" si="51"/>
        <v>0</v>
      </c>
      <c r="CB29" s="102">
        <f t="shared" si="4"/>
        <v>0</v>
      </c>
      <c r="CC29" s="101">
        <f t="shared" si="52"/>
        <v>0</v>
      </c>
      <c r="CD29" s="102">
        <f t="shared" si="5"/>
        <v>0</v>
      </c>
      <c r="CE29" s="101">
        <f t="shared" si="53"/>
        <v>0</v>
      </c>
      <c r="CF29" s="102">
        <f t="shared" si="6"/>
        <v>0</v>
      </c>
      <c r="CG29" s="101">
        <f t="shared" si="7"/>
        <v>0</v>
      </c>
      <c r="CH29" s="102">
        <f t="shared" si="8"/>
        <v>0</v>
      </c>
      <c r="CI29" s="101">
        <f t="shared" si="54"/>
        <v>0</v>
      </c>
      <c r="CJ29" s="102">
        <f t="shared" si="9"/>
        <v>0</v>
      </c>
      <c r="CK29" s="101">
        <f t="shared" si="55"/>
        <v>0</v>
      </c>
      <c r="CL29" s="102">
        <f t="shared" si="10"/>
        <v>0</v>
      </c>
      <c r="CM29" s="101">
        <f t="shared" si="56"/>
        <v>0</v>
      </c>
      <c r="CN29" s="102">
        <f t="shared" si="11"/>
        <v>0</v>
      </c>
      <c r="CO29" s="101">
        <f t="shared" si="57"/>
        <v>0</v>
      </c>
      <c r="CP29" s="102">
        <f t="shared" si="12"/>
        <v>0</v>
      </c>
      <c r="CQ29" s="101">
        <f t="shared" si="58"/>
        <v>0</v>
      </c>
      <c r="CR29" s="102">
        <f t="shared" si="13"/>
        <v>0</v>
      </c>
      <c r="CS29" s="101">
        <f t="shared" si="59"/>
        <v>0</v>
      </c>
      <c r="CT29" s="102">
        <f t="shared" si="14"/>
        <v>0</v>
      </c>
      <c r="CU29" s="101">
        <f t="shared" si="60"/>
        <v>0</v>
      </c>
      <c r="CV29" s="100">
        <f t="shared" si="15"/>
        <v>0</v>
      </c>
      <c r="CW29" s="101">
        <f t="shared" si="16"/>
        <v>0</v>
      </c>
      <c r="CX29" s="102">
        <f t="shared" si="17"/>
        <v>0</v>
      </c>
      <c r="CY29" s="101">
        <f t="shared" si="18"/>
        <v>0</v>
      </c>
      <c r="CZ29" s="102">
        <f t="shared" si="19"/>
        <v>0</v>
      </c>
      <c r="DA29" s="101">
        <f t="shared" si="20"/>
        <v>0</v>
      </c>
      <c r="DB29" s="102">
        <f t="shared" si="21"/>
        <v>0</v>
      </c>
      <c r="DC29" s="101">
        <f t="shared" si="22"/>
        <v>0</v>
      </c>
      <c r="DD29" s="258"/>
      <c r="DE29" s="259"/>
      <c r="DF29" s="259"/>
      <c r="DG29" s="259"/>
      <c r="DH29" s="259"/>
      <c r="DI29" s="479">
        <v>7</v>
      </c>
      <c r="DJ29" s="478">
        <f t="shared" si="23"/>
        <v>0</v>
      </c>
      <c r="DK29" s="372">
        <f t="shared" si="24"/>
        <v>0</v>
      </c>
      <c r="DL29" s="129">
        <f t="shared" si="25"/>
        <v>0</v>
      </c>
      <c r="DM29" s="375">
        <f t="shared" si="26"/>
        <v>9.9772598067083536</v>
      </c>
      <c r="DN29" s="107"/>
      <c r="DO29" s="151"/>
      <c r="DP29" s="151"/>
      <c r="DQ29" s="151">
        <v>15</v>
      </c>
      <c r="DR29" s="570" t="s">
        <v>130</v>
      </c>
      <c r="DS29" s="570"/>
      <c r="DT29" s="151"/>
      <c r="DU29" s="154">
        <v>65</v>
      </c>
      <c r="DV29" s="571" t="s">
        <v>131</v>
      </c>
      <c r="DW29" s="571"/>
      <c r="EB29" s="130">
        <f t="shared" si="61"/>
        <v>0</v>
      </c>
      <c r="EC29" s="131">
        <f t="shared" si="61"/>
        <v>0</v>
      </c>
      <c r="ED29" s="110">
        <f t="shared" si="27"/>
        <v>0</v>
      </c>
      <c r="EE29" s="111" t="e">
        <f t="shared" si="28"/>
        <v>#DIV/0!</v>
      </c>
      <c r="EF29" s="382" t="e">
        <f t="shared" si="29"/>
        <v>#DIV/0!</v>
      </c>
      <c r="EI29" s="155" t="s">
        <v>132</v>
      </c>
      <c r="EJ29" s="156" t="s">
        <v>133</v>
      </c>
      <c r="EK29" s="157" t="s">
        <v>134</v>
      </c>
    </row>
    <row r="30" spans="1:143" ht="13.2" customHeight="1" x14ac:dyDescent="0.2">
      <c r="A30" s="114"/>
      <c r="B30" s="115"/>
      <c r="C30" s="116"/>
      <c r="D30" s="505" t="str">
        <f t="shared" si="30"/>
        <v>C</v>
      </c>
      <c r="E30" s="310"/>
      <c r="F30" s="311"/>
      <c r="G30" s="363"/>
      <c r="H30" s="334"/>
      <c r="I30" s="311"/>
      <c r="J30" s="363"/>
      <c r="K30" s="334"/>
      <c r="L30" s="311"/>
      <c r="M30" s="363"/>
      <c r="N30" s="334"/>
      <c r="O30" s="311"/>
      <c r="P30" s="312"/>
      <c r="Q30" s="334"/>
      <c r="R30" s="312"/>
      <c r="S30" s="334"/>
      <c r="T30" s="311"/>
      <c r="U30" s="312"/>
      <c r="V30" s="334"/>
      <c r="W30" s="311"/>
      <c r="X30" s="312"/>
      <c r="Y30" s="334"/>
      <c r="Z30" s="311"/>
      <c r="AA30" s="312"/>
      <c r="AB30" s="334"/>
      <c r="AC30" s="311"/>
      <c r="AD30" s="312"/>
      <c r="AE30" s="334"/>
      <c r="AF30" s="311"/>
      <c r="AG30" s="312"/>
      <c r="AH30" s="334"/>
      <c r="AI30" s="311"/>
      <c r="AJ30" s="312"/>
      <c r="AK30" s="334"/>
      <c r="AL30" s="311"/>
      <c r="AM30" s="346"/>
      <c r="AN30" s="310"/>
      <c r="AO30" s="311"/>
      <c r="AP30" s="311"/>
      <c r="AQ30" s="311"/>
      <c r="AR30" s="312"/>
      <c r="AS30" s="334"/>
      <c r="AT30" s="312"/>
      <c r="AU30" s="334"/>
      <c r="AV30" s="311"/>
      <c r="AW30" s="311"/>
      <c r="AX30" s="312"/>
      <c r="AY30" s="334"/>
      <c r="AZ30" s="311"/>
      <c r="BA30" s="311"/>
      <c r="BB30" s="346"/>
      <c r="BC30" s="119">
        <f t="shared" si="31"/>
        <v>0</v>
      </c>
      <c r="BD30" s="502" t="str">
        <f t="shared" si="32"/>
        <v>C</v>
      </c>
      <c r="BE30" s="120">
        <f t="shared" si="33"/>
        <v>0</v>
      </c>
      <c r="BF30" s="505" t="str">
        <f t="shared" si="34"/>
        <v>C</v>
      </c>
      <c r="BG30" s="119">
        <f t="shared" si="35"/>
        <v>0</v>
      </c>
      <c r="BH30" s="120">
        <f t="shared" si="36"/>
        <v>0</v>
      </c>
      <c r="BI30" s="120">
        <f t="shared" si="37"/>
        <v>0</v>
      </c>
      <c r="BJ30" s="121">
        <f t="shared" si="38"/>
        <v>0</v>
      </c>
      <c r="BK30" s="122">
        <f t="shared" si="39"/>
        <v>0</v>
      </c>
      <c r="BL30" s="123">
        <f t="shared" si="40"/>
        <v>9.9772598067083536</v>
      </c>
      <c r="BM30" s="256"/>
      <c r="BN30" s="114">
        <f t="shared" si="41"/>
        <v>0</v>
      </c>
      <c r="BO30" s="115">
        <f t="shared" si="1"/>
        <v>0</v>
      </c>
      <c r="BP30" s="124">
        <f t="shared" si="42"/>
        <v>0</v>
      </c>
      <c r="BQ30" s="125" t="str">
        <f t="shared" si="43"/>
        <v>C</v>
      </c>
      <c r="BR30" s="126">
        <f t="shared" si="44"/>
        <v>0</v>
      </c>
      <c r="BS30" s="117" t="str">
        <f t="shared" si="45"/>
        <v>C</v>
      </c>
      <c r="BT30" s="124">
        <f t="shared" si="46"/>
        <v>0</v>
      </c>
      <c r="BU30" s="126">
        <f t="shared" si="47"/>
        <v>0</v>
      </c>
      <c r="BV30" s="126">
        <f t="shared" si="48"/>
        <v>0</v>
      </c>
      <c r="BW30" s="127">
        <f t="shared" si="49"/>
        <v>0</v>
      </c>
      <c r="BX30" s="292">
        <f t="shared" si="2"/>
        <v>0</v>
      </c>
      <c r="BY30" s="293">
        <f t="shared" si="50"/>
        <v>0</v>
      </c>
      <c r="BZ30" s="294">
        <f t="shared" si="3"/>
        <v>0</v>
      </c>
      <c r="CA30" s="293">
        <f t="shared" si="51"/>
        <v>0</v>
      </c>
      <c r="CB30" s="294">
        <f t="shared" si="4"/>
        <v>0</v>
      </c>
      <c r="CC30" s="293">
        <f t="shared" si="52"/>
        <v>0</v>
      </c>
      <c r="CD30" s="294">
        <f t="shared" si="5"/>
        <v>0</v>
      </c>
      <c r="CE30" s="293">
        <f t="shared" si="53"/>
        <v>0</v>
      </c>
      <c r="CF30" s="294">
        <f t="shared" si="6"/>
        <v>0</v>
      </c>
      <c r="CG30" s="293">
        <f t="shared" si="7"/>
        <v>0</v>
      </c>
      <c r="CH30" s="294">
        <f t="shared" si="8"/>
        <v>0</v>
      </c>
      <c r="CI30" s="293">
        <f t="shared" si="54"/>
        <v>0</v>
      </c>
      <c r="CJ30" s="294">
        <f t="shared" si="9"/>
        <v>0</v>
      </c>
      <c r="CK30" s="293">
        <f t="shared" si="55"/>
        <v>0</v>
      </c>
      <c r="CL30" s="294">
        <f t="shared" si="10"/>
        <v>0</v>
      </c>
      <c r="CM30" s="293">
        <f t="shared" si="56"/>
        <v>0</v>
      </c>
      <c r="CN30" s="294">
        <f t="shared" si="11"/>
        <v>0</v>
      </c>
      <c r="CO30" s="293">
        <f t="shared" si="57"/>
        <v>0</v>
      </c>
      <c r="CP30" s="294">
        <f t="shared" si="12"/>
        <v>0</v>
      </c>
      <c r="CQ30" s="293">
        <f t="shared" si="58"/>
        <v>0</v>
      </c>
      <c r="CR30" s="294">
        <f t="shared" si="13"/>
        <v>0</v>
      </c>
      <c r="CS30" s="293">
        <f t="shared" si="59"/>
        <v>0</v>
      </c>
      <c r="CT30" s="294">
        <f t="shared" si="14"/>
        <v>0</v>
      </c>
      <c r="CU30" s="293">
        <f t="shared" si="60"/>
        <v>0</v>
      </c>
      <c r="CV30" s="292">
        <f t="shared" si="15"/>
        <v>0</v>
      </c>
      <c r="CW30" s="293">
        <f t="shared" si="16"/>
        <v>0</v>
      </c>
      <c r="CX30" s="294">
        <f t="shared" si="17"/>
        <v>0</v>
      </c>
      <c r="CY30" s="293">
        <f t="shared" si="18"/>
        <v>0</v>
      </c>
      <c r="CZ30" s="294">
        <f t="shared" si="19"/>
        <v>0</v>
      </c>
      <c r="DA30" s="293">
        <f t="shared" si="20"/>
        <v>0</v>
      </c>
      <c r="DB30" s="294">
        <f t="shared" si="21"/>
        <v>0</v>
      </c>
      <c r="DC30" s="293">
        <f t="shared" si="22"/>
        <v>0</v>
      </c>
      <c r="DD30" s="258"/>
      <c r="DE30" s="259"/>
      <c r="DF30" s="259"/>
      <c r="DG30" s="259"/>
      <c r="DH30" s="259"/>
      <c r="DI30" s="479">
        <v>8</v>
      </c>
      <c r="DJ30" s="478">
        <f t="shared" si="23"/>
        <v>0</v>
      </c>
      <c r="DK30" s="372">
        <f t="shared" si="24"/>
        <v>0</v>
      </c>
      <c r="DL30" s="129">
        <f t="shared" si="25"/>
        <v>0</v>
      </c>
      <c r="DM30" s="375">
        <f t="shared" si="26"/>
        <v>9.9772598067083536</v>
      </c>
      <c r="DN30" s="107"/>
      <c r="DO30" s="151"/>
      <c r="DP30" s="151"/>
      <c r="DQ30" s="151">
        <v>25</v>
      </c>
      <c r="DR30" s="570" t="s">
        <v>135</v>
      </c>
      <c r="DS30" s="570"/>
      <c r="DT30" s="151"/>
      <c r="DU30" s="154">
        <v>75</v>
      </c>
      <c r="DV30" s="571" t="s">
        <v>136</v>
      </c>
      <c r="DW30" s="571"/>
      <c r="EB30" s="130">
        <f t="shared" si="61"/>
        <v>0</v>
      </c>
      <c r="EC30" s="131">
        <f t="shared" si="61"/>
        <v>0</v>
      </c>
      <c r="ED30" s="110">
        <f t="shared" si="27"/>
        <v>0</v>
      </c>
      <c r="EE30" s="111" t="e">
        <f t="shared" si="28"/>
        <v>#DIV/0!</v>
      </c>
      <c r="EF30" s="382" t="e">
        <f t="shared" si="29"/>
        <v>#DIV/0!</v>
      </c>
    </row>
    <row r="31" spans="1:143" ht="13.2" customHeight="1" x14ac:dyDescent="0.2">
      <c r="A31" s="55"/>
      <c r="B31" s="132"/>
      <c r="C31" s="133"/>
      <c r="D31" s="506" t="str">
        <f t="shared" si="30"/>
        <v>C</v>
      </c>
      <c r="E31" s="313"/>
      <c r="F31" s="314"/>
      <c r="G31" s="364"/>
      <c r="H31" s="335"/>
      <c r="I31" s="314"/>
      <c r="J31" s="364"/>
      <c r="K31" s="335"/>
      <c r="L31" s="314"/>
      <c r="M31" s="364"/>
      <c r="N31" s="335"/>
      <c r="O31" s="314"/>
      <c r="P31" s="315"/>
      <c r="Q31" s="335"/>
      <c r="R31" s="315"/>
      <c r="S31" s="335"/>
      <c r="T31" s="314"/>
      <c r="U31" s="315"/>
      <c r="V31" s="335"/>
      <c r="W31" s="314"/>
      <c r="X31" s="315"/>
      <c r="Y31" s="335"/>
      <c r="Z31" s="314"/>
      <c r="AA31" s="315"/>
      <c r="AB31" s="335"/>
      <c r="AC31" s="314"/>
      <c r="AD31" s="315"/>
      <c r="AE31" s="335"/>
      <c r="AF31" s="314"/>
      <c r="AG31" s="315"/>
      <c r="AH31" s="335"/>
      <c r="AI31" s="314"/>
      <c r="AJ31" s="315"/>
      <c r="AK31" s="335"/>
      <c r="AL31" s="314"/>
      <c r="AM31" s="347"/>
      <c r="AN31" s="313"/>
      <c r="AO31" s="314"/>
      <c r="AP31" s="314"/>
      <c r="AQ31" s="314"/>
      <c r="AR31" s="315"/>
      <c r="AS31" s="335"/>
      <c r="AT31" s="315"/>
      <c r="AU31" s="335"/>
      <c r="AV31" s="314"/>
      <c r="AW31" s="314"/>
      <c r="AX31" s="315"/>
      <c r="AY31" s="335"/>
      <c r="AZ31" s="314"/>
      <c r="BA31" s="314"/>
      <c r="BB31" s="347"/>
      <c r="BC31" s="136">
        <f t="shared" si="31"/>
        <v>0</v>
      </c>
      <c r="BD31" s="503" t="str">
        <f t="shared" si="32"/>
        <v>C</v>
      </c>
      <c r="BE31" s="137">
        <f t="shared" si="33"/>
        <v>0</v>
      </c>
      <c r="BF31" s="506" t="str">
        <f t="shared" si="34"/>
        <v>C</v>
      </c>
      <c r="BG31" s="136">
        <f t="shared" si="35"/>
        <v>0</v>
      </c>
      <c r="BH31" s="137">
        <f t="shared" si="36"/>
        <v>0</v>
      </c>
      <c r="BI31" s="137">
        <f t="shared" si="37"/>
        <v>0</v>
      </c>
      <c r="BJ31" s="138">
        <f t="shared" si="38"/>
        <v>0</v>
      </c>
      <c r="BK31" s="139">
        <f t="shared" si="39"/>
        <v>0</v>
      </c>
      <c r="BL31" s="140">
        <f t="shared" si="40"/>
        <v>9.9772598067083536</v>
      </c>
      <c r="BM31" s="256"/>
      <c r="BN31" s="55">
        <f t="shared" si="41"/>
        <v>0</v>
      </c>
      <c r="BO31" s="132">
        <f t="shared" si="1"/>
        <v>0</v>
      </c>
      <c r="BP31" s="141">
        <f t="shared" si="42"/>
        <v>0</v>
      </c>
      <c r="BQ31" s="142" t="str">
        <f t="shared" si="43"/>
        <v>C</v>
      </c>
      <c r="BR31" s="143">
        <f t="shared" si="44"/>
        <v>0</v>
      </c>
      <c r="BS31" s="134" t="str">
        <f t="shared" si="45"/>
        <v>C</v>
      </c>
      <c r="BT31" s="141">
        <f t="shared" si="46"/>
        <v>0</v>
      </c>
      <c r="BU31" s="143">
        <f t="shared" si="47"/>
        <v>0</v>
      </c>
      <c r="BV31" s="143">
        <f t="shared" si="48"/>
        <v>0</v>
      </c>
      <c r="BW31" s="144">
        <f t="shared" si="49"/>
        <v>0</v>
      </c>
      <c r="BX31" s="100">
        <f t="shared" si="2"/>
        <v>0</v>
      </c>
      <c r="BY31" s="101">
        <f t="shared" si="50"/>
        <v>0</v>
      </c>
      <c r="BZ31" s="102">
        <f t="shared" si="3"/>
        <v>0</v>
      </c>
      <c r="CA31" s="101">
        <f t="shared" si="51"/>
        <v>0</v>
      </c>
      <c r="CB31" s="102">
        <f t="shared" si="4"/>
        <v>0</v>
      </c>
      <c r="CC31" s="101">
        <f t="shared" si="52"/>
        <v>0</v>
      </c>
      <c r="CD31" s="102">
        <f t="shared" si="5"/>
        <v>0</v>
      </c>
      <c r="CE31" s="101">
        <f t="shared" si="53"/>
        <v>0</v>
      </c>
      <c r="CF31" s="102">
        <f t="shared" si="6"/>
        <v>0</v>
      </c>
      <c r="CG31" s="101">
        <f t="shared" si="7"/>
        <v>0</v>
      </c>
      <c r="CH31" s="102">
        <f t="shared" si="8"/>
        <v>0</v>
      </c>
      <c r="CI31" s="101">
        <f t="shared" si="54"/>
        <v>0</v>
      </c>
      <c r="CJ31" s="102">
        <f t="shared" si="9"/>
        <v>0</v>
      </c>
      <c r="CK31" s="101">
        <f t="shared" si="55"/>
        <v>0</v>
      </c>
      <c r="CL31" s="102">
        <f t="shared" si="10"/>
        <v>0</v>
      </c>
      <c r="CM31" s="101">
        <f t="shared" si="56"/>
        <v>0</v>
      </c>
      <c r="CN31" s="102">
        <f t="shared" si="11"/>
        <v>0</v>
      </c>
      <c r="CO31" s="101">
        <f t="shared" si="57"/>
        <v>0</v>
      </c>
      <c r="CP31" s="102">
        <f t="shared" si="12"/>
        <v>0</v>
      </c>
      <c r="CQ31" s="101">
        <f t="shared" si="58"/>
        <v>0</v>
      </c>
      <c r="CR31" s="102">
        <f t="shared" si="13"/>
        <v>0</v>
      </c>
      <c r="CS31" s="101">
        <f t="shared" si="59"/>
        <v>0</v>
      </c>
      <c r="CT31" s="102">
        <f t="shared" si="14"/>
        <v>0</v>
      </c>
      <c r="CU31" s="101">
        <f t="shared" si="60"/>
        <v>0</v>
      </c>
      <c r="CV31" s="100">
        <f t="shared" si="15"/>
        <v>0</v>
      </c>
      <c r="CW31" s="101">
        <f t="shared" si="16"/>
        <v>0</v>
      </c>
      <c r="CX31" s="102">
        <f t="shared" si="17"/>
        <v>0</v>
      </c>
      <c r="CY31" s="101">
        <f t="shared" si="18"/>
        <v>0</v>
      </c>
      <c r="CZ31" s="102">
        <f t="shared" si="19"/>
        <v>0</v>
      </c>
      <c r="DA31" s="101">
        <f t="shared" si="20"/>
        <v>0</v>
      </c>
      <c r="DB31" s="102">
        <f t="shared" si="21"/>
        <v>0</v>
      </c>
      <c r="DC31" s="101">
        <f t="shared" si="22"/>
        <v>0</v>
      </c>
      <c r="DD31" s="258"/>
      <c r="DE31" s="259"/>
      <c r="DF31" s="259"/>
      <c r="DG31" s="259"/>
      <c r="DH31" s="259"/>
      <c r="DI31" s="479">
        <v>9</v>
      </c>
      <c r="DJ31" s="478">
        <f t="shared" si="23"/>
        <v>0</v>
      </c>
      <c r="DK31" s="372">
        <f t="shared" si="24"/>
        <v>0</v>
      </c>
      <c r="DL31" s="129">
        <f t="shared" si="25"/>
        <v>0</v>
      </c>
      <c r="DM31" s="375">
        <f t="shared" si="26"/>
        <v>9.9772598067083536</v>
      </c>
      <c r="DN31" s="107"/>
      <c r="DO31" s="151"/>
      <c r="DP31" s="158"/>
      <c r="DQ31" s="151">
        <v>35</v>
      </c>
      <c r="DR31" s="570" t="s">
        <v>137</v>
      </c>
      <c r="DS31" s="570"/>
      <c r="DT31" s="151"/>
      <c r="DU31" s="154">
        <v>85</v>
      </c>
      <c r="DV31" s="571" t="s">
        <v>138</v>
      </c>
      <c r="DW31" s="572"/>
      <c r="EB31" s="130">
        <f t="shared" si="61"/>
        <v>0</v>
      </c>
      <c r="EC31" s="131">
        <f t="shared" si="61"/>
        <v>0</v>
      </c>
      <c r="ED31" s="110">
        <f t="shared" si="27"/>
        <v>0</v>
      </c>
      <c r="EE31" s="111" t="e">
        <f t="shared" si="28"/>
        <v>#DIV/0!</v>
      </c>
      <c r="EF31" s="382" t="e">
        <f t="shared" si="29"/>
        <v>#DIV/0!</v>
      </c>
    </row>
    <row r="32" spans="1:143" ht="13.2" customHeight="1" x14ac:dyDescent="0.2">
      <c r="A32" s="159"/>
      <c r="B32" s="160"/>
      <c r="C32" s="161"/>
      <c r="D32" s="505" t="str">
        <f t="shared" si="30"/>
        <v>C</v>
      </c>
      <c r="E32" s="316"/>
      <c r="F32" s="317"/>
      <c r="G32" s="365"/>
      <c r="H32" s="336"/>
      <c r="I32" s="317"/>
      <c r="J32" s="365"/>
      <c r="K32" s="336"/>
      <c r="L32" s="317"/>
      <c r="M32" s="365"/>
      <c r="N32" s="336"/>
      <c r="O32" s="317"/>
      <c r="P32" s="318"/>
      <c r="Q32" s="336"/>
      <c r="R32" s="318"/>
      <c r="S32" s="336"/>
      <c r="T32" s="317"/>
      <c r="U32" s="318"/>
      <c r="V32" s="336"/>
      <c r="W32" s="317"/>
      <c r="X32" s="318"/>
      <c r="Y32" s="336"/>
      <c r="Z32" s="317"/>
      <c r="AA32" s="318"/>
      <c r="AB32" s="336"/>
      <c r="AC32" s="317"/>
      <c r="AD32" s="318"/>
      <c r="AE32" s="336"/>
      <c r="AF32" s="317"/>
      <c r="AG32" s="318"/>
      <c r="AH32" s="336"/>
      <c r="AI32" s="317"/>
      <c r="AJ32" s="318"/>
      <c r="AK32" s="336"/>
      <c r="AL32" s="317"/>
      <c r="AM32" s="348"/>
      <c r="AN32" s="316"/>
      <c r="AO32" s="317"/>
      <c r="AP32" s="317"/>
      <c r="AQ32" s="317"/>
      <c r="AR32" s="318"/>
      <c r="AS32" s="336"/>
      <c r="AT32" s="318"/>
      <c r="AU32" s="336"/>
      <c r="AV32" s="317"/>
      <c r="AW32" s="317"/>
      <c r="AX32" s="318"/>
      <c r="AY32" s="336"/>
      <c r="AZ32" s="317"/>
      <c r="BA32" s="317"/>
      <c r="BB32" s="348"/>
      <c r="BC32" s="119">
        <f t="shared" si="31"/>
        <v>0</v>
      </c>
      <c r="BD32" s="502" t="str">
        <f t="shared" si="32"/>
        <v>C</v>
      </c>
      <c r="BE32" s="120">
        <f t="shared" si="33"/>
        <v>0</v>
      </c>
      <c r="BF32" s="505" t="str">
        <f t="shared" si="34"/>
        <v>C</v>
      </c>
      <c r="BG32" s="119">
        <f t="shared" si="35"/>
        <v>0</v>
      </c>
      <c r="BH32" s="120">
        <f t="shared" si="36"/>
        <v>0</v>
      </c>
      <c r="BI32" s="120">
        <f t="shared" si="37"/>
        <v>0</v>
      </c>
      <c r="BJ32" s="121">
        <f t="shared" si="38"/>
        <v>0</v>
      </c>
      <c r="BK32" s="122">
        <f t="shared" si="39"/>
        <v>0</v>
      </c>
      <c r="BL32" s="123">
        <f t="shared" si="40"/>
        <v>9.9772598067083536</v>
      </c>
      <c r="BM32" s="256"/>
      <c r="BN32" s="114">
        <f t="shared" si="41"/>
        <v>0</v>
      </c>
      <c r="BO32" s="115">
        <f t="shared" si="1"/>
        <v>0</v>
      </c>
      <c r="BP32" s="124">
        <f t="shared" si="42"/>
        <v>0</v>
      </c>
      <c r="BQ32" s="125" t="str">
        <f t="shared" si="43"/>
        <v>C</v>
      </c>
      <c r="BR32" s="126">
        <f t="shared" si="44"/>
        <v>0</v>
      </c>
      <c r="BS32" s="117" t="str">
        <f t="shared" si="45"/>
        <v>C</v>
      </c>
      <c r="BT32" s="124">
        <f t="shared" si="46"/>
        <v>0</v>
      </c>
      <c r="BU32" s="126">
        <f t="shared" si="47"/>
        <v>0</v>
      </c>
      <c r="BV32" s="126">
        <f t="shared" si="48"/>
        <v>0</v>
      </c>
      <c r="BW32" s="127">
        <f t="shared" si="49"/>
        <v>0</v>
      </c>
      <c r="BX32" s="292">
        <f t="shared" si="2"/>
        <v>0</v>
      </c>
      <c r="BY32" s="293">
        <f t="shared" si="50"/>
        <v>0</v>
      </c>
      <c r="BZ32" s="294">
        <f t="shared" si="3"/>
        <v>0</v>
      </c>
      <c r="CA32" s="293">
        <f t="shared" si="51"/>
        <v>0</v>
      </c>
      <c r="CB32" s="294">
        <f t="shared" si="4"/>
        <v>0</v>
      </c>
      <c r="CC32" s="293">
        <f t="shared" si="52"/>
        <v>0</v>
      </c>
      <c r="CD32" s="294">
        <f t="shared" si="5"/>
        <v>0</v>
      </c>
      <c r="CE32" s="293">
        <f t="shared" si="53"/>
        <v>0</v>
      </c>
      <c r="CF32" s="294">
        <f t="shared" si="6"/>
        <v>0</v>
      </c>
      <c r="CG32" s="293">
        <f t="shared" si="7"/>
        <v>0</v>
      </c>
      <c r="CH32" s="294">
        <f t="shared" si="8"/>
        <v>0</v>
      </c>
      <c r="CI32" s="293">
        <f t="shared" si="54"/>
        <v>0</v>
      </c>
      <c r="CJ32" s="294">
        <f t="shared" si="9"/>
        <v>0</v>
      </c>
      <c r="CK32" s="293">
        <f t="shared" si="55"/>
        <v>0</v>
      </c>
      <c r="CL32" s="294">
        <f t="shared" si="10"/>
        <v>0</v>
      </c>
      <c r="CM32" s="293">
        <f t="shared" si="56"/>
        <v>0</v>
      </c>
      <c r="CN32" s="294">
        <f t="shared" si="11"/>
        <v>0</v>
      </c>
      <c r="CO32" s="293">
        <f t="shared" si="57"/>
        <v>0</v>
      </c>
      <c r="CP32" s="294">
        <f t="shared" si="12"/>
        <v>0</v>
      </c>
      <c r="CQ32" s="293">
        <f t="shared" si="58"/>
        <v>0</v>
      </c>
      <c r="CR32" s="294">
        <f t="shared" si="13"/>
        <v>0</v>
      </c>
      <c r="CS32" s="293">
        <f t="shared" si="59"/>
        <v>0</v>
      </c>
      <c r="CT32" s="294">
        <f t="shared" si="14"/>
        <v>0</v>
      </c>
      <c r="CU32" s="293">
        <f t="shared" si="60"/>
        <v>0</v>
      </c>
      <c r="CV32" s="292">
        <f t="shared" si="15"/>
        <v>0</v>
      </c>
      <c r="CW32" s="293">
        <f t="shared" si="16"/>
        <v>0</v>
      </c>
      <c r="CX32" s="294">
        <f t="shared" si="17"/>
        <v>0</v>
      </c>
      <c r="CY32" s="293">
        <f t="shared" si="18"/>
        <v>0</v>
      </c>
      <c r="CZ32" s="294">
        <f t="shared" si="19"/>
        <v>0</v>
      </c>
      <c r="DA32" s="293">
        <f t="shared" si="20"/>
        <v>0</v>
      </c>
      <c r="DB32" s="294">
        <f t="shared" si="21"/>
        <v>0</v>
      </c>
      <c r="DC32" s="293">
        <f t="shared" si="22"/>
        <v>0</v>
      </c>
      <c r="DD32" s="258"/>
      <c r="DE32" s="259"/>
      <c r="DF32" s="259"/>
      <c r="DG32" s="259"/>
      <c r="DH32" s="259"/>
      <c r="DI32" s="479">
        <v>10</v>
      </c>
      <c r="DJ32" s="478">
        <f t="shared" si="23"/>
        <v>0</v>
      </c>
      <c r="DK32" s="372">
        <f t="shared" si="24"/>
        <v>0</v>
      </c>
      <c r="DL32" s="129">
        <f t="shared" si="25"/>
        <v>0</v>
      </c>
      <c r="DM32" s="375">
        <f t="shared" si="26"/>
        <v>9.9772598067083536</v>
      </c>
      <c r="DN32" s="107"/>
      <c r="DO32" s="151"/>
      <c r="DP32" s="151"/>
      <c r="DQ32" s="151">
        <v>45</v>
      </c>
      <c r="DR32" s="587" t="s">
        <v>139</v>
      </c>
      <c r="DS32" s="587"/>
      <c r="DT32" s="151"/>
      <c r="DU32" s="154">
        <v>95</v>
      </c>
      <c r="DV32" s="588" t="s">
        <v>140</v>
      </c>
      <c r="DW32" s="588"/>
      <c r="DX32" s="588"/>
      <c r="DY32" s="588"/>
      <c r="EB32" s="130">
        <f t="shared" si="61"/>
        <v>0</v>
      </c>
      <c r="EC32" s="131">
        <f t="shared" si="61"/>
        <v>0</v>
      </c>
      <c r="ED32" s="110">
        <f t="shared" si="27"/>
        <v>0</v>
      </c>
      <c r="EE32" s="111" t="e">
        <f t="shared" si="28"/>
        <v>#DIV/0!</v>
      </c>
      <c r="EF32" s="382" t="e">
        <f t="shared" si="29"/>
        <v>#DIV/0!</v>
      </c>
    </row>
    <row r="33" spans="1:147" ht="13.2" customHeight="1" x14ac:dyDescent="0.2">
      <c r="A33" s="69"/>
      <c r="B33" s="163"/>
      <c r="C33" s="164"/>
      <c r="D33" s="506" t="str">
        <f t="shared" si="30"/>
        <v>C</v>
      </c>
      <c r="E33" s="319"/>
      <c r="F33" s="320"/>
      <c r="G33" s="366"/>
      <c r="H33" s="337"/>
      <c r="I33" s="320"/>
      <c r="J33" s="366"/>
      <c r="K33" s="337"/>
      <c r="L33" s="320"/>
      <c r="M33" s="366"/>
      <c r="N33" s="337"/>
      <c r="O33" s="320"/>
      <c r="P33" s="321"/>
      <c r="Q33" s="337"/>
      <c r="R33" s="321"/>
      <c r="S33" s="337"/>
      <c r="T33" s="320"/>
      <c r="U33" s="321"/>
      <c r="V33" s="337"/>
      <c r="W33" s="320"/>
      <c r="X33" s="321"/>
      <c r="Y33" s="337"/>
      <c r="Z33" s="320"/>
      <c r="AA33" s="321"/>
      <c r="AB33" s="337"/>
      <c r="AC33" s="320"/>
      <c r="AD33" s="321"/>
      <c r="AE33" s="337"/>
      <c r="AF33" s="320"/>
      <c r="AG33" s="321"/>
      <c r="AH33" s="337"/>
      <c r="AI33" s="320"/>
      <c r="AJ33" s="321"/>
      <c r="AK33" s="337"/>
      <c r="AL33" s="320"/>
      <c r="AM33" s="349"/>
      <c r="AN33" s="319"/>
      <c r="AO33" s="320"/>
      <c r="AP33" s="320"/>
      <c r="AQ33" s="320"/>
      <c r="AR33" s="321"/>
      <c r="AS33" s="337"/>
      <c r="AT33" s="321"/>
      <c r="AU33" s="337"/>
      <c r="AV33" s="320"/>
      <c r="AW33" s="320"/>
      <c r="AX33" s="321"/>
      <c r="AY33" s="337"/>
      <c r="AZ33" s="320"/>
      <c r="BA33" s="320"/>
      <c r="BB33" s="349"/>
      <c r="BC33" s="136">
        <f t="shared" si="31"/>
        <v>0</v>
      </c>
      <c r="BD33" s="503" t="str">
        <f t="shared" si="32"/>
        <v>C</v>
      </c>
      <c r="BE33" s="137">
        <f t="shared" si="33"/>
        <v>0</v>
      </c>
      <c r="BF33" s="506" t="str">
        <f t="shared" si="34"/>
        <v>C</v>
      </c>
      <c r="BG33" s="136">
        <f t="shared" si="35"/>
        <v>0</v>
      </c>
      <c r="BH33" s="137">
        <f t="shared" si="36"/>
        <v>0</v>
      </c>
      <c r="BI33" s="137">
        <f t="shared" si="37"/>
        <v>0</v>
      </c>
      <c r="BJ33" s="138">
        <f t="shared" si="38"/>
        <v>0</v>
      </c>
      <c r="BK33" s="139">
        <f t="shared" si="39"/>
        <v>0</v>
      </c>
      <c r="BL33" s="140">
        <f t="shared" si="40"/>
        <v>9.9772598067083536</v>
      </c>
      <c r="BM33" s="256"/>
      <c r="BN33" s="55">
        <f t="shared" si="41"/>
        <v>0</v>
      </c>
      <c r="BO33" s="132">
        <f t="shared" si="1"/>
        <v>0</v>
      </c>
      <c r="BP33" s="141">
        <f t="shared" si="42"/>
        <v>0</v>
      </c>
      <c r="BQ33" s="142" t="str">
        <f t="shared" si="43"/>
        <v>C</v>
      </c>
      <c r="BR33" s="143">
        <f t="shared" si="44"/>
        <v>0</v>
      </c>
      <c r="BS33" s="134" t="str">
        <f t="shared" si="45"/>
        <v>C</v>
      </c>
      <c r="BT33" s="141">
        <f t="shared" si="46"/>
        <v>0</v>
      </c>
      <c r="BU33" s="143">
        <f t="shared" si="47"/>
        <v>0</v>
      </c>
      <c r="BV33" s="143">
        <f t="shared" si="48"/>
        <v>0</v>
      </c>
      <c r="BW33" s="144">
        <f t="shared" si="49"/>
        <v>0</v>
      </c>
      <c r="BX33" s="100">
        <f t="shared" si="2"/>
        <v>0</v>
      </c>
      <c r="BY33" s="101">
        <f t="shared" si="50"/>
        <v>0</v>
      </c>
      <c r="BZ33" s="102">
        <f t="shared" si="3"/>
        <v>0</v>
      </c>
      <c r="CA33" s="101">
        <f t="shared" si="51"/>
        <v>0</v>
      </c>
      <c r="CB33" s="102">
        <f t="shared" si="4"/>
        <v>0</v>
      </c>
      <c r="CC33" s="101">
        <f t="shared" si="52"/>
        <v>0</v>
      </c>
      <c r="CD33" s="102">
        <f t="shared" si="5"/>
        <v>0</v>
      </c>
      <c r="CE33" s="101">
        <f t="shared" si="53"/>
        <v>0</v>
      </c>
      <c r="CF33" s="102">
        <f t="shared" si="6"/>
        <v>0</v>
      </c>
      <c r="CG33" s="101">
        <f t="shared" si="7"/>
        <v>0</v>
      </c>
      <c r="CH33" s="102">
        <f t="shared" si="8"/>
        <v>0</v>
      </c>
      <c r="CI33" s="101">
        <f t="shared" si="54"/>
        <v>0</v>
      </c>
      <c r="CJ33" s="102">
        <f t="shared" si="9"/>
        <v>0</v>
      </c>
      <c r="CK33" s="101">
        <f t="shared" si="55"/>
        <v>0</v>
      </c>
      <c r="CL33" s="102">
        <f t="shared" si="10"/>
        <v>0</v>
      </c>
      <c r="CM33" s="101">
        <f t="shared" si="56"/>
        <v>0</v>
      </c>
      <c r="CN33" s="102">
        <f t="shared" si="11"/>
        <v>0</v>
      </c>
      <c r="CO33" s="101">
        <f t="shared" si="57"/>
        <v>0</v>
      </c>
      <c r="CP33" s="102">
        <f t="shared" si="12"/>
        <v>0</v>
      </c>
      <c r="CQ33" s="101">
        <f t="shared" si="58"/>
        <v>0</v>
      </c>
      <c r="CR33" s="102">
        <f t="shared" si="13"/>
        <v>0</v>
      </c>
      <c r="CS33" s="101">
        <f t="shared" si="59"/>
        <v>0</v>
      </c>
      <c r="CT33" s="102">
        <f t="shared" si="14"/>
        <v>0</v>
      </c>
      <c r="CU33" s="101">
        <f t="shared" si="60"/>
        <v>0</v>
      </c>
      <c r="CV33" s="100">
        <f t="shared" si="15"/>
        <v>0</v>
      </c>
      <c r="CW33" s="101">
        <f t="shared" si="16"/>
        <v>0</v>
      </c>
      <c r="CX33" s="102">
        <f t="shared" si="17"/>
        <v>0</v>
      </c>
      <c r="CY33" s="101">
        <f t="shared" si="18"/>
        <v>0</v>
      </c>
      <c r="CZ33" s="102">
        <f t="shared" si="19"/>
        <v>0</v>
      </c>
      <c r="DA33" s="101">
        <f t="shared" si="20"/>
        <v>0</v>
      </c>
      <c r="DB33" s="102">
        <f t="shared" si="21"/>
        <v>0</v>
      </c>
      <c r="DC33" s="101">
        <f t="shared" si="22"/>
        <v>0</v>
      </c>
      <c r="DD33" s="258"/>
      <c r="DE33" s="259"/>
      <c r="DF33" s="259"/>
      <c r="DG33" s="259"/>
      <c r="DH33" s="259"/>
      <c r="DI33" s="479">
        <v>11</v>
      </c>
      <c r="DJ33" s="478">
        <f t="shared" si="23"/>
        <v>0</v>
      </c>
      <c r="DK33" s="372">
        <f t="shared" si="24"/>
        <v>0</v>
      </c>
      <c r="DL33" s="129">
        <f t="shared" si="25"/>
        <v>0</v>
      </c>
      <c r="DM33" s="375">
        <f t="shared" si="26"/>
        <v>9.9772598067083536</v>
      </c>
      <c r="DN33" s="166"/>
      <c r="EB33" s="130">
        <f t="shared" si="61"/>
        <v>0</v>
      </c>
      <c r="EC33" s="131">
        <f t="shared" si="61"/>
        <v>0</v>
      </c>
      <c r="ED33" s="110">
        <f t="shared" si="27"/>
        <v>0</v>
      </c>
      <c r="EE33" s="111" t="e">
        <f t="shared" si="28"/>
        <v>#DIV/0!</v>
      </c>
      <c r="EF33" s="382" t="e">
        <f t="shared" si="29"/>
        <v>#DIV/0!</v>
      </c>
    </row>
    <row r="34" spans="1:147" ht="13.2" customHeight="1" x14ac:dyDescent="0.2">
      <c r="A34" s="159"/>
      <c r="B34" s="160"/>
      <c r="C34" s="161"/>
      <c r="D34" s="505" t="str">
        <f t="shared" si="30"/>
        <v>C</v>
      </c>
      <c r="E34" s="316"/>
      <c r="F34" s="317"/>
      <c r="G34" s="365"/>
      <c r="H34" s="336"/>
      <c r="I34" s="317"/>
      <c r="J34" s="365"/>
      <c r="K34" s="336"/>
      <c r="L34" s="317"/>
      <c r="M34" s="365"/>
      <c r="N34" s="336"/>
      <c r="O34" s="317"/>
      <c r="P34" s="318"/>
      <c r="Q34" s="336"/>
      <c r="R34" s="318"/>
      <c r="S34" s="336"/>
      <c r="T34" s="317"/>
      <c r="U34" s="318"/>
      <c r="V34" s="336"/>
      <c r="W34" s="317"/>
      <c r="X34" s="318"/>
      <c r="Y34" s="336"/>
      <c r="Z34" s="317"/>
      <c r="AA34" s="318"/>
      <c r="AB34" s="336"/>
      <c r="AC34" s="317"/>
      <c r="AD34" s="318"/>
      <c r="AE34" s="336"/>
      <c r="AF34" s="317"/>
      <c r="AG34" s="318"/>
      <c r="AH34" s="336"/>
      <c r="AI34" s="317"/>
      <c r="AJ34" s="318"/>
      <c r="AK34" s="336"/>
      <c r="AL34" s="317"/>
      <c r="AM34" s="348"/>
      <c r="AN34" s="316"/>
      <c r="AO34" s="317"/>
      <c r="AP34" s="317"/>
      <c r="AQ34" s="317"/>
      <c r="AR34" s="318"/>
      <c r="AS34" s="336"/>
      <c r="AT34" s="318"/>
      <c r="AU34" s="336"/>
      <c r="AV34" s="317"/>
      <c r="AW34" s="317"/>
      <c r="AX34" s="318"/>
      <c r="AY34" s="336"/>
      <c r="AZ34" s="317"/>
      <c r="BA34" s="317"/>
      <c r="BB34" s="348"/>
      <c r="BC34" s="119">
        <f t="shared" si="31"/>
        <v>0</v>
      </c>
      <c r="BD34" s="502" t="str">
        <f t="shared" si="32"/>
        <v>C</v>
      </c>
      <c r="BE34" s="120">
        <f t="shared" si="33"/>
        <v>0</v>
      </c>
      <c r="BF34" s="505" t="str">
        <f t="shared" si="34"/>
        <v>C</v>
      </c>
      <c r="BG34" s="119">
        <f t="shared" si="35"/>
        <v>0</v>
      </c>
      <c r="BH34" s="120">
        <f t="shared" si="36"/>
        <v>0</v>
      </c>
      <c r="BI34" s="120">
        <f t="shared" si="37"/>
        <v>0</v>
      </c>
      <c r="BJ34" s="121">
        <f t="shared" si="38"/>
        <v>0</v>
      </c>
      <c r="BK34" s="122">
        <f t="shared" si="39"/>
        <v>0</v>
      </c>
      <c r="BL34" s="123">
        <f t="shared" si="40"/>
        <v>9.9772598067083536</v>
      </c>
      <c r="BM34" s="256"/>
      <c r="BN34" s="114">
        <f t="shared" si="41"/>
        <v>0</v>
      </c>
      <c r="BO34" s="115">
        <f t="shared" si="1"/>
        <v>0</v>
      </c>
      <c r="BP34" s="124">
        <f t="shared" si="42"/>
        <v>0</v>
      </c>
      <c r="BQ34" s="125" t="str">
        <f t="shared" si="43"/>
        <v>C</v>
      </c>
      <c r="BR34" s="126">
        <f t="shared" si="44"/>
        <v>0</v>
      </c>
      <c r="BS34" s="117" t="str">
        <f t="shared" si="45"/>
        <v>C</v>
      </c>
      <c r="BT34" s="124">
        <f t="shared" si="46"/>
        <v>0</v>
      </c>
      <c r="BU34" s="126">
        <f t="shared" si="47"/>
        <v>0</v>
      </c>
      <c r="BV34" s="126">
        <f t="shared" si="48"/>
        <v>0</v>
      </c>
      <c r="BW34" s="127">
        <f t="shared" si="49"/>
        <v>0</v>
      </c>
      <c r="BX34" s="292">
        <f t="shared" si="2"/>
        <v>0</v>
      </c>
      <c r="BY34" s="293">
        <f t="shared" si="50"/>
        <v>0</v>
      </c>
      <c r="BZ34" s="294">
        <f t="shared" si="3"/>
        <v>0</v>
      </c>
      <c r="CA34" s="293">
        <f t="shared" si="51"/>
        <v>0</v>
      </c>
      <c r="CB34" s="294">
        <f t="shared" si="4"/>
        <v>0</v>
      </c>
      <c r="CC34" s="293">
        <f t="shared" si="52"/>
        <v>0</v>
      </c>
      <c r="CD34" s="294">
        <f t="shared" si="5"/>
        <v>0</v>
      </c>
      <c r="CE34" s="293">
        <f t="shared" si="53"/>
        <v>0</v>
      </c>
      <c r="CF34" s="294">
        <f t="shared" si="6"/>
        <v>0</v>
      </c>
      <c r="CG34" s="293">
        <f t="shared" si="7"/>
        <v>0</v>
      </c>
      <c r="CH34" s="294">
        <f t="shared" si="8"/>
        <v>0</v>
      </c>
      <c r="CI34" s="293">
        <f t="shared" si="54"/>
        <v>0</v>
      </c>
      <c r="CJ34" s="294">
        <f t="shared" si="9"/>
        <v>0</v>
      </c>
      <c r="CK34" s="293">
        <f t="shared" si="55"/>
        <v>0</v>
      </c>
      <c r="CL34" s="294">
        <f t="shared" si="10"/>
        <v>0</v>
      </c>
      <c r="CM34" s="293">
        <f t="shared" si="56"/>
        <v>0</v>
      </c>
      <c r="CN34" s="294">
        <f t="shared" si="11"/>
        <v>0</v>
      </c>
      <c r="CO34" s="293">
        <f t="shared" si="57"/>
        <v>0</v>
      </c>
      <c r="CP34" s="294">
        <f t="shared" si="12"/>
        <v>0</v>
      </c>
      <c r="CQ34" s="293">
        <f t="shared" si="58"/>
        <v>0</v>
      </c>
      <c r="CR34" s="294">
        <f t="shared" si="13"/>
        <v>0</v>
      </c>
      <c r="CS34" s="293">
        <f t="shared" si="59"/>
        <v>0</v>
      </c>
      <c r="CT34" s="294">
        <f t="shared" si="14"/>
        <v>0</v>
      </c>
      <c r="CU34" s="293">
        <f t="shared" si="60"/>
        <v>0</v>
      </c>
      <c r="CV34" s="292">
        <f t="shared" si="15"/>
        <v>0</v>
      </c>
      <c r="CW34" s="293">
        <f t="shared" si="16"/>
        <v>0</v>
      </c>
      <c r="CX34" s="294">
        <f t="shared" si="17"/>
        <v>0</v>
      </c>
      <c r="CY34" s="293">
        <f t="shared" si="18"/>
        <v>0</v>
      </c>
      <c r="CZ34" s="294">
        <f t="shared" si="19"/>
        <v>0</v>
      </c>
      <c r="DA34" s="293">
        <f t="shared" si="20"/>
        <v>0</v>
      </c>
      <c r="DB34" s="294">
        <f t="shared" si="21"/>
        <v>0</v>
      </c>
      <c r="DC34" s="293">
        <f t="shared" si="22"/>
        <v>0</v>
      </c>
      <c r="DD34" s="258"/>
      <c r="DE34" s="259"/>
      <c r="DF34" s="259"/>
      <c r="DG34" s="259"/>
      <c r="DH34" s="259"/>
      <c r="DI34" s="479">
        <v>12</v>
      </c>
      <c r="DJ34" s="478">
        <f t="shared" si="23"/>
        <v>0</v>
      </c>
      <c r="DK34" s="372">
        <f t="shared" si="24"/>
        <v>0</v>
      </c>
      <c r="DL34" s="129">
        <f t="shared" si="25"/>
        <v>0</v>
      </c>
      <c r="DM34" s="375">
        <f t="shared" si="26"/>
        <v>9.9772598067083536</v>
      </c>
      <c r="DN34" s="166"/>
      <c r="EB34" s="130">
        <f t="shared" si="61"/>
        <v>0</v>
      </c>
      <c r="EC34" s="131">
        <f t="shared" si="61"/>
        <v>0</v>
      </c>
      <c r="ED34" s="110">
        <f t="shared" si="27"/>
        <v>0</v>
      </c>
      <c r="EE34" s="111" t="e">
        <f t="shared" si="28"/>
        <v>#DIV/0!</v>
      </c>
      <c r="EF34" s="382" t="e">
        <f t="shared" si="29"/>
        <v>#DIV/0!</v>
      </c>
      <c r="EH34" s="167" t="s">
        <v>141</v>
      </c>
    </row>
    <row r="35" spans="1:147" ht="13.2" customHeight="1" x14ac:dyDescent="0.2">
      <c r="A35" s="69"/>
      <c r="B35" s="163"/>
      <c r="C35" s="164"/>
      <c r="D35" s="506" t="str">
        <f t="shared" si="30"/>
        <v>C</v>
      </c>
      <c r="E35" s="319"/>
      <c r="F35" s="320"/>
      <c r="G35" s="366"/>
      <c r="H35" s="337"/>
      <c r="I35" s="320"/>
      <c r="J35" s="366"/>
      <c r="K35" s="337"/>
      <c r="L35" s="320"/>
      <c r="M35" s="366"/>
      <c r="N35" s="337"/>
      <c r="O35" s="320"/>
      <c r="P35" s="321"/>
      <c r="Q35" s="337"/>
      <c r="R35" s="321"/>
      <c r="S35" s="337"/>
      <c r="T35" s="320"/>
      <c r="U35" s="321"/>
      <c r="V35" s="337"/>
      <c r="W35" s="320"/>
      <c r="X35" s="321"/>
      <c r="Y35" s="337"/>
      <c r="Z35" s="320"/>
      <c r="AA35" s="321"/>
      <c r="AB35" s="337"/>
      <c r="AC35" s="320"/>
      <c r="AD35" s="321"/>
      <c r="AE35" s="337"/>
      <c r="AF35" s="320"/>
      <c r="AG35" s="321"/>
      <c r="AH35" s="337"/>
      <c r="AI35" s="320"/>
      <c r="AJ35" s="321"/>
      <c r="AK35" s="337"/>
      <c r="AL35" s="320"/>
      <c r="AM35" s="349"/>
      <c r="AN35" s="319"/>
      <c r="AO35" s="320"/>
      <c r="AP35" s="320"/>
      <c r="AQ35" s="320"/>
      <c r="AR35" s="321"/>
      <c r="AS35" s="337"/>
      <c r="AT35" s="321"/>
      <c r="AU35" s="337"/>
      <c r="AV35" s="320"/>
      <c r="AW35" s="320"/>
      <c r="AX35" s="321"/>
      <c r="AY35" s="337"/>
      <c r="AZ35" s="320"/>
      <c r="BA35" s="320"/>
      <c r="BB35" s="349"/>
      <c r="BC35" s="136">
        <f t="shared" si="31"/>
        <v>0</v>
      </c>
      <c r="BD35" s="503" t="str">
        <f t="shared" si="32"/>
        <v>C</v>
      </c>
      <c r="BE35" s="137">
        <f t="shared" si="33"/>
        <v>0</v>
      </c>
      <c r="BF35" s="506" t="str">
        <f t="shared" si="34"/>
        <v>C</v>
      </c>
      <c r="BG35" s="136">
        <f t="shared" si="35"/>
        <v>0</v>
      </c>
      <c r="BH35" s="137">
        <f t="shared" si="36"/>
        <v>0</v>
      </c>
      <c r="BI35" s="137">
        <f t="shared" si="37"/>
        <v>0</v>
      </c>
      <c r="BJ35" s="138">
        <f t="shared" si="38"/>
        <v>0</v>
      </c>
      <c r="BK35" s="139">
        <f t="shared" si="39"/>
        <v>0</v>
      </c>
      <c r="BL35" s="140">
        <f t="shared" si="40"/>
        <v>9.9772598067083536</v>
      </c>
      <c r="BM35" s="256"/>
      <c r="BN35" s="55">
        <f t="shared" si="41"/>
        <v>0</v>
      </c>
      <c r="BO35" s="132">
        <f t="shared" si="1"/>
        <v>0</v>
      </c>
      <c r="BP35" s="141">
        <f t="shared" si="42"/>
        <v>0</v>
      </c>
      <c r="BQ35" s="142" t="str">
        <f t="shared" si="43"/>
        <v>C</v>
      </c>
      <c r="BR35" s="143">
        <f t="shared" si="44"/>
        <v>0</v>
      </c>
      <c r="BS35" s="134" t="str">
        <f t="shared" si="45"/>
        <v>C</v>
      </c>
      <c r="BT35" s="141">
        <f t="shared" si="46"/>
        <v>0</v>
      </c>
      <c r="BU35" s="143">
        <f t="shared" si="47"/>
        <v>0</v>
      </c>
      <c r="BV35" s="143">
        <f t="shared" si="48"/>
        <v>0</v>
      </c>
      <c r="BW35" s="144">
        <f t="shared" si="49"/>
        <v>0</v>
      </c>
      <c r="BX35" s="100">
        <f t="shared" si="2"/>
        <v>0</v>
      </c>
      <c r="BY35" s="101">
        <f t="shared" si="50"/>
        <v>0</v>
      </c>
      <c r="BZ35" s="102">
        <f t="shared" si="3"/>
        <v>0</v>
      </c>
      <c r="CA35" s="101">
        <f t="shared" si="51"/>
        <v>0</v>
      </c>
      <c r="CB35" s="102">
        <f t="shared" si="4"/>
        <v>0</v>
      </c>
      <c r="CC35" s="101">
        <f t="shared" si="52"/>
        <v>0</v>
      </c>
      <c r="CD35" s="102">
        <f t="shared" si="5"/>
        <v>0</v>
      </c>
      <c r="CE35" s="101">
        <f t="shared" si="53"/>
        <v>0</v>
      </c>
      <c r="CF35" s="102">
        <f t="shared" si="6"/>
        <v>0</v>
      </c>
      <c r="CG35" s="101">
        <f t="shared" si="7"/>
        <v>0</v>
      </c>
      <c r="CH35" s="102">
        <f t="shared" si="8"/>
        <v>0</v>
      </c>
      <c r="CI35" s="101">
        <f t="shared" si="54"/>
        <v>0</v>
      </c>
      <c r="CJ35" s="102">
        <f t="shared" si="9"/>
        <v>0</v>
      </c>
      <c r="CK35" s="101">
        <f t="shared" si="55"/>
        <v>0</v>
      </c>
      <c r="CL35" s="102">
        <f t="shared" si="10"/>
        <v>0</v>
      </c>
      <c r="CM35" s="101">
        <f t="shared" si="56"/>
        <v>0</v>
      </c>
      <c r="CN35" s="102">
        <f t="shared" si="11"/>
        <v>0</v>
      </c>
      <c r="CO35" s="101">
        <f t="shared" si="57"/>
        <v>0</v>
      </c>
      <c r="CP35" s="102">
        <f t="shared" si="12"/>
        <v>0</v>
      </c>
      <c r="CQ35" s="101">
        <f t="shared" si="58"/>
        <v>0</v>
      </c>
      <c r="CR35" s="102">
        <f t="shared" si="13"/>
        <v>0</v>
      </c>
      <c r="CS35" s="101">
        <f t="shared" si="59"/>
        <v>0</v>
      </c>
      <c r="CT35" s="102">
        <f t="shared" si="14"/>
        <v>0</v>
      </c>
      <c r="CU35" s="101">
        <f t="shared" si="60"/>
        <v>0</v>
      </c>
      <c r="CV35" s="100">
        <f t="shared" si="15"/>
        <v>0</v>
      </c>
      <c r="CW35" s="101">
        <f t="shared" si="16"/>
        <v>0</v>
      </c>
      <c r="CX35" s="102">
        <f t="shared" si="17"/>
        <v>0</v>
      </c>
      <c r="CY35" s="101">
        <f t="shared" si="18"/>
        <v>0</v>
      </c>
      <c r="CZ35" s="102">
        <f t="shared" si="19"/>
        <v>0</v>
      </c>
      <c r="DA35" s="101">
        <f t="shared" si="20"/>
        <v>0</v>
      </c>
      <c r="DB35" s="102">
        <f t="shared" si="21"/>
        <v>0</v>
      </c>
      <c r="DC35" s="101">
        <f t="shared" si="22"/>
        <v>0</v>
      </c>
      <c r="DD35" s="258"/>
      <c r="DE35" s="259"/>
      <c r="DF35" s="259"/>
      <c r="DG35" s="259"/>
      <c r="DH35" s="259"/>
      <c r="DI35" s="479">
        <v>13</v>
      </c>
      <c r="DJ35" s="478">
        <f t="shared" si="23"/>
        <v>0</v>
      </c>
      <c r="DK35" s="372">
        <f t="shared" si="24"/>
        <v>0</v>
      </c>
      <c r="DL35" s="129">
        <f t="shared" si="25"/>
        <v>0</v>
      </c>
      <c r="DM35" s="375">
        <f t="shared" si="26"/>
        <v>9.9772598067083536</v>
      </c>
      <c r="DN35" s="166"/>
      <c r="DO35" s="589" t="s">
        <v>142</v>
      </c>
      <c r="DP35" s="589"/>
      <c r="DQ35" s="589"/>
      <c r="EB35" s="130">
        <f t="shared" si="61"/>
        <v>0</v>
      </c>
      <c r="EC35" s="131">
        <f t="shared" si="61"/>
        <v>0</v>
      </c>
      <c r="ED35" s="110">
        <f t="shared" si="27"/>
        <v>0</v>
      </c>
      <c r="EE35" s="111" t="e">
        <f t="shared" si="28"/>
        <v>#DIV/0!</v>
      </c>
      <c r="EF35" s="382" t="e">
        <f t="shared" si="29"/>
        <v>#DIV/0!</v>
      </c>
      <c r="EH35" s="153" t="s">
        <v>143</v>
      </c>
    </row>
    <row r="36" spans="1:147" ht="13.2" customHeight="1" x14ac:dyDescent="0.2">
      <c r="A36" s="159"/>
      <c r="B36" s="160"/>
      <c r="C36" s="161"/>
      <c r="D36" s="505" t="str">
        <f t="shared" si="30"/>
        <v>C</v>
      </c>
      <c r="E36" s="316"/>
      <c r="F36" s="317"/>
      <c r="G36" s="365"/>
      <c r="H36" s="336"/>
      <c r="I36" s="317"/>
      <c r="J36" s="365"/>
      <c r="K36" s="336"/>
      <c r="L36" s="317"/>
      <c r="M36" s="365"/>
      <c r="N36" s="336"/>
      <c r="O36" s="317"/>
      <c r="P36" s="318"/>
      <c r="Q36" s="336"/>
      <c r="R36" s="318"/>
      <c r="S36" s="336"/>
      <c r="T36" s="317"/>
      <c r="U36" s="318"/>
      <c r="V36" s="336"/>
      <c r="W36" s="317"/>
      <c r="X36" s="318"/>
      <c r="Y36" s="336"/>
      <c r="Z36" s="317"/>
      <c r="AA36" s="318"/>
      <c r="AB36" s="336"/>
      <c r="AC36" s="317"/>
      <c r="AD36" s="318"/>
      <c r="AE36" s="336"/>
      <c r="AF36" s="317"/>
      <c r="AG36" s="318"/>
      <c r="AH36" s="336"/>
      <c r="AI36" s="317"/>
      <c r="AJ36" s="318"/>
      <c r="AK36" s="336"/>
      <c r="AL36" s="317"/>
      <c r="AM36" s="348"/>
      <c r="AN36" s="316"/>
      <c r="AO36" s="317"/>
      <c r="AP36" s="317"/>
      <c r="AQ36" s="317"/>
      <c r="AR36" s="318"/>
      <c r="AS36" s="336"/>
      <c r="AT36" s="318"/>
      <c r="AU36" s="336"/>
      <c r="AV36" s="317"/>
      <c r="AW36" s="317"/>
      <c r="AX36" s="318"/>
      <c r="AY36" s="336"/>
      <c r="AZ36" s="317"/>
      <c r="BA36" s="317"/>
      <c r="BB36" s="348"/>
      <c r="BC36" s="119">
        <f t="shared" si="31"/>
        <v>0</v>
      </c>
      <c r="BD36" s="502" t="str">
        <f t="shared" si="32"/>
        <v>C</v>
      </c>
      <c r="BE36" s="120">
        <f t="shared" si="33"/>
        <v>0</v>
      </c>
      <c r="BF36" s="505" t="str">
        <f t="shared" si="34"/>
        <v>C</v>
      </c>
      <c r="BG36" s="119">
        <f t="shared" si="35"/>
        <v>0</v>
      </c>
      <c r="BH36" s="120">
        <f t="shared" si="36"/>
        <v>0</v>
      </c>
      <c r="BI36" s="120">
        <f t="shared" si="37"/>
        <v>0</v>
      </c>
      <c r="BJ36" s="121">
        <f t="shared" si="38"/>
        <v>0</v>
      </c>
      <c r="BK36" s="122">
        <f t="shared" si="39"/>
        <v>0</v>
      </c>
      <c r="BL36" s="123">
        <f t="shared" si="40"/>
        <v>9.9772598067083536</v>
      </c>
      <c r="BM36" s="256"/>
      <c r="BN36" s="114">
        <f t="shared" si="41"/>
        <v>0</v>
      </c>
      <c r="BO36" s="115">
        <f t="shared" si="1"/>
        <v>0</v>
      </c>
      <c r="BP36" s="124">
        <f t="shared" si="42"/>
        <v>0</v>
      </c>
      <c r="BQ36" s="125" t="str">
        <f t="shared" si="43"/>
        <v>C</v>
      </c>
      <c r="BR36" s="126">
        <f t="shared" si="44"/>
        <v>0</v>
      </c>
      <c r="BS36" s="117" t="str">
        <f t="shared" si="45"/>
        <v>C</v>
      </c>
      <c r="BT36" s="124">
        <f t="shared" si="46"/>
        <v>0</v>
      </c>
      <c r="BU36" s="126">
        <f t="shared" si="47"/>
        <v>0</v>
      </c>
      <c r="BV36" s="126">
        <f t="shared" si="48"/>
        <v>0</v>
      </c>
      <c r="BW36" s="127">
        <f t="shared" si="49"/>
        <v>0</v>
      </c>
      <c r="BX36" s="292">
        <f t="shared" si="2"/>
        <v>0</v>
      </c>
      <c r="BY36" s="293">
        <f t="shared" si="50"/>
        <v>0</v>
      </c>
      <c r="BZ36" s="294">
        <f t="shared" si="3"/>
        <v>0</v>
      </c>
      <c r="CA36" s="293">
        <f t="shared" si="51"/>
        <v>0</v>
      </c>
      <c r="CB36" s="294">
        <f t="shared" si="4"/>
        <v>0</v>
      </c>
      <c r="CC36" s="293">
        <f t="shared" si="52"/>
        <v>0</v>
      </c>
      <c r="CD36" s="294">
        <f t="shared" si="5"/>
        <v>0</v>
      </c>
      <c r="CE36" s="293">
        <f t="shared" si="53"/>
        <v>0</v>
      </c>
      <c r="CF36" s="294">
        <f t="shared" si="6"/>
        <v>0</v>
      </c>
      <c r="CG36" s="293">
        <f t="shared" si="7"/>
        <v>0</v>
      </c>
      <c r="CH36" s="294">
        <f t="shared" si="8"/>
        <v>0</v>
      </c>
      <c r="CI36" s="293">
        <f t="shared" si="54"/>
        <v>0</v>
      </c>
      <c r="CJ36" s="294">
        <f t="shared" si="9"/>
        <v>0</v>
      </c>
      <c r="CK36" s="293">
        <f t="shared" si="55"/>
        <v>0</v>
      </c>
      <c r="CL36" s="294">
        <f t="shared" si="10"/>
        <v>0</v>
      </c>
      <c r="CM36" s="293">
        <f t="shared" si="56"/>
        <v>0</v>
      </c>
      <c r="CN36" s="294">
        <f t="shared" si="11"/>
        <v>0</v>
      </c>
      <c r="CO36" s="293">
        <f t="shared" si="57"/>
        <v>0</v>
      </c>
      <c r="CP36" s="294">
        <f t="shared" si="12"/>
        <v>0</v>
      </c>
      <c r="CQ36" s="293">
        <f t="shared" si="58"/>
        <v>0</v>
      </c>
      <c r="CR36" s="294">
        <f t="shared" si="13"/>
        <v>0</v>
      </c>
      <c r="CS36" s="293">
        <f t="shared" si="59"/>
        <v>0</v>
      </c>
      <c r="CT36" s="294">
        <f t="shared" si="14"/>
        <v>0</v>
      </c>
      <c r="CU36" s="293">
        <f t="shared" si="60"/>
        <v>0</v>
      </c>
      <c r="CV36" s="292">
        <f t="shared" si="15"/>
        <v>0</v>
      </c>
      <c r="CW36" s="293">
        <f t="shared" si="16"/>
        <v>0</v>
      </c>
      <c r="CX36" s="294">
        <f t="shared" si="17"/>
        <v>0</v>
      </c>
      <c r="CY36" s="293">
        <f t="shared" si="18"/>
        <v>0</v>
      </c>
      <c r="CZ36" s="294">
        <f t="shared" si="19"/>
        <v>0</v>
      </c>
      <c r="DA36" s="293">
        <f t="shared" si="20"/>
        <v>0</v>
      </c>
      <c r="DB36" s="294">
        <f t="shared" si="21"/>
        <v>0</v>
      </c>
      <c r="DC36" s="293">
        <f t="shared" si="22"/>
        <v>0</v>
      </c>
      <c r="DD36" s="258"/>
      <c r="DE36" s="259"/>
      <c r="DF36" s="259"/>
      <c r="DG36" s="259"/>
      <c r="DH36" s="259"/>
      <c r="DI36" s="479">
        <v>14</v>
      </c>
      <c r="DJ36" s="478">
        <f t="shared" si="23"/>
        <v>0</v>
      </c>
      <c r="DK36" s="372">
        <f t="shared" si="24"/>
        <v>0</v>
      </c>
      <c r="DL36" s="129">
        <f t="shared" si="25"/>
        <v>0</v>
      </c>
      <c r="DM36" s="375">
        <f t="shared" si="26"/>
        <v>9.9772598067083536</v>
      </c>
      <c r="DN36" s="166"/>
      <c r="EB36" s="130">
        <f t="shared" si="61"/>
        <v>0</v>
      </c>
      <c r="EC36" s="131">
        <f t="shared" si="61"/>
        <v>0</v>
      </c>
      <c r="ED36" s="110">
        <f t="shared" si="27"/>
        <v>0</v>
      </c>
      <c r="EE36" s="111" t="e">
        <f t="shared" si="28"/>
        <v>#DIV/0!</v>
      </c>
      <c r="EF36" s="382" t="e">
        <f t="shared" si="29"/>
        <v>#DIV/0!</v>
      </c>
    </row>
    <row r="37" spans="1:147" ht="13.2" customHeight="1" x14ac:dyDescent="0.2">
      <c r="A37" s="69"/>
      <c r="B37" s="163"/>
      <c r="C37" s="164"/>
      <c r="D37" s="506" t="str">
        <f t="shared" si="30"/>
        <v>C</v>
      </c>
      <c r="E37" s="319"/>
      <c r="F37" s="320"/>
      <c r="G37" s="366"/>
      <c r="H37" s="337"/>
      <c r="I37" s="320"/>
      <c r="J37" s="366"/>
      <c r="K37" s="337"/>
      <c r="L37" s="320"/>
      <c r="M37" s="366"/>
      <c r="N37" s="337"/>
      <c r="O37" s="320"/>
      <c r="P37" s="321"/>
      <c r="Q37" s="337"/>
      <c r="R37" s="321"/>
      <c r="S37" s="337"/>
      <c r="T37" s="320"/>
      <c r="U37" s="321"/>
      <c r="V37" s="337"/>
      <c r="W37" s="320"/>
      <c r="X37" s="321"/>
      <c r="Y37" s="337"/>
      <c r="Z37" s="320"/>
      <c r="AA37" s="321"/>
      <c r="AB37" s="337"/>
      <c r="AC37" s="320"/>
      <c r="AD37" s="321"/>
      <c r="AE37" s="337"/>
      <c r="AF37" s="320"/>
      <c r="AG37" s="321"/>
      <c r="AH37" s="337"/>
      <c r="AI37" s="320"/>
      <c r="AJ37" s="321"/>
      <c r="AK37" s="337"/>
      <c r="AL37" s="320"/>
      <c r="AM37" s="349"/>
      <c r="AN37" s="319"/>
      <c r="AO37" s="320"/>
      <c r="AP37" s="320"/>
      <c r="AQ37" s="320"/>
      <c r="AR37" s="321"/>
      <c r="AS37" s="337"/>
      <c r="AT37" s="321"/>
      <c r="AU37" s="337"/>
      <c r="AV37" s="320"/>
      <c r="AW37" s="320"/>
      <c r="AX37" s="321"/>
      <c r="AY37" s="337"/>
      <c r="AZ37" s="320"/>
      <c r="BA37" s="320"/>
      <c r="BB37" s="349"/>
      <c r="BC37" s="136">
        <f t="shared" si="31"/>
        <v>0</v>
      </c>
      <c r="BD37" s="503" t="str">
        <f t="shared" si="32"/>
        <v>C</v>
      </c>
      <c r="BE37" s="137">
        <f t="shared" si="33"/>
        <v>0</v>
      </c>
      <c r="BF37" s="506" t="str">
        <f t="shared" si="34"/>
        <v>C</v>
      </c>
      <c r="BG37" s="136">
        <f t="shared" si="35"/>
        <v>0</v>
      </c>
      <c r="BH37" s="137">
        <f t="shared" si="36"/>
        <v>0</v>
      </c>
      <c r="BI37" s="137">
        <f t="shared" si="37"/>
        <v>0</v>
      </c>
      <c r="BJ37" s="138">
        <f t="shared" si="38"/>
        <v>0</v>
      </c>
      <c r="BK37" s="139">
        <f t="shared" si="39"/>
        <v>0</v>
      </c>
      <c r="BL37" s="140">
        <f t="shared" si="40"/>
        <v>9.9772598067083536</v>
      </c>
      <c r="BM37" s="256"/>
      <c r="BN37" s="55">
        <f t="shared" si="41"/>
        <v>0</v>
      </c>
      <c r="BO37" s="132">
        <f t="shared" si="1"/>
        <v>0</v>
      </c>
      <c r="BP37" s="141">
        <f t="shared" si="42"/>
        <v>0</v>
      </c>
      <c r="BQ37" s="142" t="str">
        <f t="shared" si="43"/>
        <v>C</v>
      </c>
      <c r="BR37" s="143">
        <f t="shared" si="44"/>
        <v>0</v>
      </c>
      <c r="BS37" s="134" t="str">
        <f t="shared" si="45"/>
        <v>C</v>
      </c>
      <c r="BT37" s="141">
        <f t="shared" si="46"/>
        <v>0</v>
      </c>
      <c r="BU37" s="143">
        <f t="shared" si="47"/>
        <v>0</v>
      </c>
      <c r="BV37" s="143">
        <f t="shared" si="48"/>
        <v>0</v>
      </c>
      <c r="BW37" s="144">
        <f t="shared" si="49"/>
        <v>0</v>
      </c>
      <c r="BX37" s="100">
        <f t="shared" si="2"/>
        <v>0</v>
      </c>
      <c r="BY37" s="101">
        <f t="shared" si="50"/>
        <v>0</v>
      </c>
      <c r="BZ37" s="102">
        <f t="shared" si="3"/>
        <v>0</v>
      </c>
      <c r="CA37" s="101">
        <f t="shared" si="51"/>
        <v>0</v>
      </c>
      <c r="CB37" s="102">
        <f t="shared" si="4"/>
        <v>0</v>
      </c>
      <c r="CC37" s="101">
        <f t="shared" si="52"/>
        <v>0</v>
      </c>
      <c r="CD37" s="102">
        <f t="shared" si="5"/>
        <v>0</v>
      </c>
      <c r="CE37" s="101">
        <f t="shared" si="53"/>
        <v>0</v>
      </c>
      <c r="CF37" s="102">
        <f t="shared" si="6"/>
        <v>0</v>
      </c>
      <c r="CG37" s="101">
        <f t="shared" si="7"/>
        <v>0</v>
      </c>
      <c r="CH37" s="102">
        <f t="shared" si="8"/>
        <v>0</v>
      </c>
      <c r="CI37" s="101">
        <f t="shared" si="54"/>
        <v>0</v>
      </c>
      <c r="CJ37" s="102">
        <f t="shared" si="9"/>
        <v>0</v>
      </c>
      <c r="CK37" s="101">
        <f t="shared" si="55"/>
        <v>0</v>
      </c>
      <c r="CL37" s="102">
        <f t="shared" si="10"/>
        <v>0</v>
      </c>
      <c r="CM37" s="101">
        <f t="shared" si="56"/>
        <v>0</v>
      </c>
      <c r="CN37" s="102">
        <f t="shared" si="11"/>
        <v>0</v>
      </c>
      <c r="CO37" s="101">
        <f t="shared" si="57"/>
        <v>0</v>
      </c>
      <c r="CP37" s="102">
        <f t="shared" si="12"/>
        <v>0</v>
      </c>
      <c r="CQ37" s="101">
        <f t="shared" si="58"/>
        <v>0</v>
      </c>
      <c r="CR37" s="102">
        <f t="shared" si="13"/>
        <v>0</v>
      </c>
      <c r="CS37" s="101">
        <f t="shared" si="59"/>
        <v>0</v>
      </c>
      <c r="CT37" s="102">
        <f t="shared" si="14"/>
        <v>0</v>
      </c>
      <c r="CU37" s="101">
        <f t="shared" si="60"/>
        <v>0</v>
      </c>
      <c r="CV37" s="100">
        <f t="shared" si="15"/>
        <v>0</v>
      </c>
      <c r="CW37" s="101">
        <f t="shared" si="16"/>
        <v>0</v>
      </c>
      <c r="CX37" s="102">
        <f t="shared" si="17"/>
        <v>0</v>
      </c>
      <c r="CY37" s="101">
        <f t="shared" si="18"/>
        <v>0</v>
      </c>
      <c r="CZ37" s="102">
        <f t="shared" si="19"/>
        <v>0</v>
      </c>
      <c r="DA37" s="101">
        <f t="shared" si="20"/>
        <v>0</v>
      </c>
      <c r="DB37" s="102">
        <f t="shared" si="21"/>
        <v>0</v>
      </c>
      <c r="DC37" s="101">
        <f t="shared" si="22"/>
        <v>0</v>
      </c>
      <c r="DD37" s="258"/>
      <c r="DE37" s="259"/>
      <c r="DF37" s="259"/>
      <c r="DG37" s="259"/>
      <c r="DH37" s="259"/>
      <c r="DI37" s="479">
        <v>15</v>
      </c>
      <c r="DJ37" s="478">
        <f t="shared" si="23"/>
        <v>0</v>
      </c>
      <c r="DK37" s="372">
        <f t="shared" si="24"/>
        <v>0</v>
      </c>
      <c r="DL37" s="129">
        <f t="shared" si="25"/>
        <v>0</v>
      </c>
      <c r="DM37" s="375">
        <f t="shared" si="26"/>
        <v>9.9772598067083536</v>
      </c>
      <c r="DN37" s="166"/>
      <c r="EB37" s="130">
        <f t="shared" si="61"/>
        <v>0</v>
      </c>
      <c r="EC37" s="131">
        <f t="shared" si="61"/>
        <v>0</v>
      </c>
      <c r="ED37" s="110">
        <f t="shared" si="27"/>
        <v>0</v>
      </c>
      <c r="EE37" s="111" t="e">
        <f t="shared" si="28"/>
        <v>#DIV/0!</v>
      </c>
      <c r="EF37" s="382" t="e">
        <f t="shared" si="29"/>
        <v>#DIV/0!</v>
      </c>
    </row>
    <row r="38" spans="1:147" ht="13.2" customHeight="1" x14ac:dyDescent="0.2">
      <c r="A38" s="159"/>
      <c r="B38" s="160"/>
      <c r="C38" s="161"/>
      <c r="D38" s="505" t="str">
        <f t="shared" si="30"/>
        <v>C</v>
      </c>
      <c r="E38" s="316"/>
      <c r="F38" s="317"/>
      <c r="G38" s="365"/>
      <c r="H38" s="336"/>
      <c r="I38" s="317"/>
      <c r="J38" s="365"/>
      <c r="K38" s="336"/>
      <c r="L38" s="317"/>
      <c r="M38" s="365"/>
      <c r="N38" s="336"/>
      <c r="O38" s="317"/>
      <c r="P38" s="318"/>
      <c r="Q38" s="336"/>
      <c r="R38" s="318"/>
      <c r="S38" s="336"/>
      <c r="T38" s="317"/>
      <c r="U38" s="318"/>
      <c r="V38" s="336"/>
      <c r="W38" s="317"/>
      <c r="X38" s="318"/>
      <c r="Y38" s="336"/>
      <c r="Z38" s="317"/>
      <c r="AA38" s="318"/>
      <c r="AB38" s="336"/>
      <c r="AC38" s="317"/>
      <c r="AD38" s="318"/>
      <c r="AE38" s="336"/>
      <c r="AF38" s="317"/>
      <c r="AG38" s="318"/>
      <c r="AH38" s="336"/>
      <c r="AI38" s="317"/>
      <c r="AJ38" s="318"/>
      <c r="AK38" s="336"/>
      <c r="AL38" s="317"/>
      <c r="AM38" s="348"/>
      <c r="AN38" s="316"/>
      <c r="AO38" s="317"/>
      <c r="AP38" s="317"/>
      <c r="AQ38" s="317"/>
      <c r="AR38" s="318"/>
      <c r="AS38" s="336"/>
      <c r="AT38" s="318"/>
      <c r="AU38" s="336"/>
      <c r="AV38" s="317"/>
      <c r="AW38" s="317"/>
      <c r="AX38" s="318"/>
      <c r="AY38" s="336"/>
      <c r="AZ38" s="317"/>
      <c r="BA38" s="317"/>
      <c r="BB38" s="348"/>
      <c r="BC38" s="119">
        <f t="shared" si="31"/>
        <v>0</v>
      </c>
      <c r="BD38" s="502" t="str">
        <f t="shared" si="32"/>
        <v>C</v>
      </c>
      <c r="BE38" s="120">
        <f t="shared" si="33"/>
        <v>0</v>
      </c>
      <c r="BF38" s="505" t="str">
        <f t="shared" si="34"/>
        <v>C</v>
      </c>
      <c r="BG38" s="119">
        <f t="shared" si="35"/>
        <v>0</v>
      </c>
      <c r="BH38" s="120">
        <f t="shared" si="36"/>
        <v>0</v>
      </c>
      <c r="BI38" s="120">
        <f t="shared" si="37"/>
        <v>0</v>
      </c>
      <c r="BJ38" s="121">
        <f t="shared" si="38"/>
        <v>0</v>
      </c>
      <c r="BK38" s="122">
        <f t="shared" si="39"/>
        <v>0</v>
      </c>
      <c r="BL38" s="123">
        <f t="shared" si="40"/>
        <v>9.9772598067083536</v>
      </c>
      <c r="BM38" s="256"/>
      <c r="BN38" s="114">
        <f t="shared" si="41"/>
        <v>0</v>
      </c>
      <c r="BO38" s="115">
        <f t="shared" si="1"/>
        <v>0</v>
      </c>
      <c r="BP38" s="124">
        <f t="shared" si="42"/>
        <v>0</v>
      </c>
      <c r="BQ38" s="125" t="str">
        <f t="shared" si="43"/>
        <v>C</v>
      </c>
      <c r="BR38" s="126">
        <f t="shared" si="44"/>
        <v>0</v>
      </c>
      <c r="BS38" s="117" t="str">
        <f t="shared" si="45"/>
        <v>C</v>
      </c>
      <c r="BT38" s="124">
        <f t="shared" si="46"/>
        <v>0</v>
      </c>
      <c r="BU38" s="126">
        <f t="shared" si="47"/>
        <v>0</v>
      </c>
      <c r="BV38" s="126">
        <f t="shared" si="48"/>
        <v>0</v>
      </c>
      <c r="BW38" s="127">
        <f t="shared" si="49"/>
        <v>0</v>
      </c>
      <c r="BX38" s="292">
        <f t="shared" si="2"/>
        <v>0</v>
      </c>
      <c r="BY38" s="293">
        <f t="shared" si="50"/>
        <v>0</v>
      </c>
      <c r="BZ38" s="294">
        <f t="shared" si="3"/>
        <v>0</v>
      </c>
      <c r="CA38" s="293">
        <f t="shared" si="51"/>
        <v>0</v>
      </c>
      <c r="CB38" s="294">
        <f t="shared" si="4"/>
        <v>0</v>
      </c>
      <c r="CC38" s="293">
        <f t="shared" si="52"/>
        <v>0</v>
      </c>
      <c r="CD38" s="294">
        <f t="shared" si="5"/>
        <v>0</v>
      </c>
      <c r="CE38" s="293">
        <f t="shared" si="53"/>
        <v>0</v>
      </c>
      <c r="CF38" s="294">
        <f t="shared" si="6"/>
        <v>0</v>
      </c>
      <c r="CG38" s="293">
        <f t="shared" si="7"/>
        <v>0</v>
      </c>
      <c r="CH38" s="294">
        <f t="shared" si="8"/>
        <v>0</v>
      </c>
      <c r="CI38" s="293">
        <f t="shared" si="54"/>
        <v>0</v>
      </c>
      <c r="CJ38" s="294">
        <f t="shared" si="9"/>
        <v>0</v>
      </c>
      <c r="CK38" s="293">
        <f t="shared" si="55"/>
        <v>0</v>
      </c>
      <c r="CL38" s="294">
        <f t="shared" si="10"/>
        <v>0</v>
      </c>
      <c r="CM38" s="293">
        <f t="shared" si="56"/>
        <v>0</v>
      </c>
      <c r="CN38" s="294">
        <f t="shared" si="11"/>
        <v>0</v>
      </c>
      <c r="CO38" s="293">
        <f t="shared" si="57"/>
        <v>0</v>
      </c>
      <c r="CP38" s="294">
        <f t="shared" si="12"/>
        <v>0</v>
      </c>
      <c r="CQ38" s="293">
        <f t="shared" si="58"/>
        <v>0</v>
      </c>
      <c r="CR38" s="294">
        <f t="shared" si="13"/>
        <v>0</v>
      </c>
      <c r="CS38" s="293">
        <f t="shared" si="59"/>
        <v>0</v>
      </c>
      <c r="CT38" s="294">
        <f t="shared" si="14"/>
        <v>0</v>
      </c>
      <c r="CU38" s="293">
        <f t="shared" si="60"/>
        <v>0</v>
      </c>
      <c r="CV38" s="292">
        <f t="shared" si="15"/>
        <v>0</v>
      </c>
      <c r="CW38" s="293">
        <f t="shared" si="16"/>
        <v>0</v>
      </c>
      <c r="CX38" s="294">
        <f t="shared" si="17"/>
        <v>0</v>
      </c>
      <c r="CY38" s="293">
        <f t="shared" si="18"/>
        <v>0</v>
      </c>
      <c r="CZ38" s="294">
        <f t="shared" si="19"/>
        <v>0</v>
      </c>
      <c r="DA38" s="293">
        <f t="shared" si="20"/>
        <v>0</v>
      </c>
      <c r="DB38" s="294">
        <f t="shared" si="21"/>
        <v>0</v>
      </c>
      <c r="DC38" s="293">
        <f t="shared" si="22"/>
        <v>0</v>
      </c>
      <c r="DD38" s="258"/>
      <c r="DE38" s="259"/>
      <c r="DF38" s="259"/>
      <c r="DG38" s="259"/>
      <c r="DH38" s="259"/>
      <c r="DI38" s="479">
        <v>16</v>
      </c>
      <c r="DJ38" s="478">
        <f t="shared" si="23"/>
        <v>0</v>
      </c>
      <c r="DK38" s="372">
        <f t="shared" si="24"/>
        <v>0</v>
      </c>
      <c r="DL38" s="129">
        <f t="shared" si="25"/>
        <v>0</v>
      </c>
      <c r="DM38" s="375">
        <f t="shared" si="26"/>
        <v>9.9772598067083536</v>
      </c>
      <c r="DN38" s="166"/>
      <c r="EB38" s="130">
        <f t="shared" si="61"/>
        <v>0</v>
      </c>
      <c r="EC38" s="131">
        <f t="shared" si="61"/>
        <v>0</v>
      </c>
      <c r="ED38" s="110">
        <f t="shared" si="27"/>
        <v>0</v>
      </c>
      <c r="EE38" s="111" t="e">
        <f t="shared" si="28"/>
        <v>#DIV/0!</v>
      </c>
      <c r="EF38" s="382" t="e">
        <f t="shared" si="29"/>
        <v>#DIV/0!</v>
      </c>
    </row>
    <row r="39" spans="1:147" ht="13.2" customHeight="1" x14ac:dyDescent="0.2">
      <c r="A39" s="69"/>
      <c r="B39" s="163"/>
      <c r="C39" s="164"/>
      <c r="D39" s="506" t="str">
        <f t="shared" si="30"/>
        <v>C</v>
      </c>
      <c r="E39" s="319"/>
      <c r="F39" s="320"/>
      <c r="G39" s="366"/>
      <c r="H39" s="337"/>
      <c r="I39" s="320"/>
      <c r="J39" s="366"/>
      <c r="K39" s="337"/>
      <c r="L39" s="320"/>
      <c r="M39" s="366"/>
      <c r="N39" s="337"/>
      <c r="O39" s="320"/>
      <c r="P39" s="321"/>
      <c r="Q39" s="337"/>
      <c r="R39" s="321"/>
      <c r="S39" s="337"/>
      <c r="T39" s="320"/>
      <c r="U39" s="321"/>
      <c r="V39" s="337"/>
      <c r="W39" s="320"/>
      <c r="X39" s="321"/>
      <c r="Y39" s="337"/>
      <c r="Z39" s="320"/>
      <c r="AA39" s="321"/>
      <c r="AB39" s="337"/>
      <c r="AC39" s="320"/>
      <c r="AD39" s="321"/>
      <c r="AE39" s="337"/>
      <c r="AF39" s="320"/>
      <c r="AG39" s="321"/>
      <c r="AH39" s="337"/>
      <c r="AI39" s="320"/>
      <c r="AJ39" s="321"/>
      <c r="AK39" s="337"/>
      <c r="AL39" s="320"/>
      <c r="AM39" s="349"/>
      <c r="AN39" s="319"/>
      <c r="AO39" s="320"/>
      <c r="AP39" s="320"/>
      <c r="AQ39" s="320"/>
      <c r="AR39" s="321"/>
      <c r="AS39" s="337"/>
      <c r="AT39" s="321"/>
      <c r="AU39" s="337"/>
      <c r="AV39" s="320"/>
      <c r="AW39" s="320"/>
      <c r="AX39" s="321"/>
      <c r="AY39" s="337"/>
      <c r="AZ39" s="320"/>
      <c r="BA39" s="320"/>
      <c r="BB39" s="349"/>
      <c r="BC39" s="136">
        <f t="shared" si="31"/>
        <v>0</v>
      </c>
      <c r="BD39" s="503" t="str">
        <f t="shared" si="32"/>
        <v>C</v>
      </c>
      <c r="BE39" s="137">
        <f t="shared" si="33"/>
        <v>0</v>
      </c>
      <c r="BF39" s="506" t="str">
        <f t="shared" si="34"/>
        <v>C</v>
      </c>
      <c r="BG39" s="136">
        <f t="shared" si="35"/>
        <v>0</v>
      </c>
      <c r="BH39" s="137">
        <f t="shared" si="36"/>
        <v>0</v>
      </c>
      <c r="BI39" s="137">
        <f t="shared" si="37"/>
        <v>0</v>
      </c>
      <c r="BJ39" s="138">
        <f t="shared" si="38"/>
        <v>0</v>
      </c>
      <c r="BK39" s="139">
        <f t="shared" si="39"/>
        <v>0</v>
      </c>
      <c r="BL39" s="140">
        <f t="shared" si="40"/>
        <v>9.9772598067083536</v>
      </c>
      <c r="BM39" s="256"/>
      <c r="BN39" s="55">
        <f t="shared" si="41"/>
        <v>0</v>
      </c>
      <c r="BO39" s="132">
        <f t="shared" si="1"/>
        <v>0</v>
      </c>
      <c r="BP39" s="141">
        <f t="shared" si="42"/>
        <v>0</v>
      </c>
      <c r="BQ39" s="142" t="str">
        <f t="shared" si="43"/>
        <v>C</v>
      </c>
      <c r="BR39" s="143">
        <f t="shared" si="44"/>
        <v>0</v>
      </c>
      <c r="BS39" s="134" t="str">
        <f t="shared" si="45"/>
        <v>C</v>
      </c>
      <c r="BT39" s="141">
        <f t="shared" si="46"/>
        <v>0</v>
      </c>
      <c r="BU39" s="143">
        <f t="shared" si="47"/>
        <v>0</v>
      </c>
      <c r="BV39" s="143">
        <f t="shared" si="48"/>
        <v>0</v>
      </c>
      <c r="BW39" s="144">
        <f t="shared" si="49"/>
        <v>0</v>
      </c>
      <c r="BX39" s="100">
        <f t="shared" si="2"/>
        <v>0</v>
      </c>
      <c r="BY39" s="101">
        <f t="shared" si="50"/>
        <v>0</v>
      </c>
      <c r="BZ39" s="102">
        <f t="shared" si="3"/>
        <v>0</v>
      </c>
      <c r="CA39" s="101">
        <f t="shared" si="51"/>
        <v>0</v>
      </c>
      <c r="CB39" s="102">
        <f t="shared" si="4"/>
        <v>0</v>
      </c>
      <c r="CC39" s="101">
        <f t="shared" si="52"/>
        <v>0</v>
      </c>
      <c r="CD39" s="102">
        <f t="shared" si="5"/>
        <v>0</v>
      </c>
      <c r="CE39" s="101">
        <f t="shared" si="53"/>
        <v>0</v>
      </c>
      <c r="CF39" s="102">
        <f t="shared" si="6"/>
        <v>0</v>
      </c>
      <c r="CG39" s="101">
        <f t="shared" si="7"/>
        <v>0</v>
      </c>
      <c r="CH39" s="102">
        <f t="shared" si="8"/>
        <v>0</v>
      </c>
      <c r="CI39" s="101">
        <f t="shared" si="54"/>
        <v>0</v>
      </c>
      <c r="CJ39" s="102">
        <f t="shared" si="9"/>
        <v>0</v>
      </c>
      <c r="CK39" s="101">
        <f t="shared" si="55"/>
        <v>0</v>
      </c>
      <c r="CL39" s="102">
        <f t="shared" si="10"/>
        <v>0</v>
      </c>
      <c r="CM39" s="101">
        <f t="shared" si="56"/>
        <v>0</v>
      </c>
      <c r="CN39" s="102">
        <f t="shared" si="11"/>
        <v>0</v>
      </c>
      <c r="CO39" s="101">
        <f t="shared" si="57"/>
        <v>0</v>
      </c>
      <c r="CP39" s="102">
        <f t="shared" si="12"/>
        <v>0</v>
      </c>
      <c r="CQ39" s="101">
        <f t="shared" si="58"/>
        <v>0</v>
      </c>
      <c r="CR39" s="102">
        <f t="shared" si="13"/>
        <v>0</v>
      </c>
      <c r="CS39" s="101">
        <f t="shared" si="59"/>
        <v>0</v>
      </c>
      <c r="CT39" s="102">
        <f t="shared" si="14"/>
        <v>0</v>
      </c>
      <c r="CU39" s="101">
        <f t="shared" si="60"/>
        <v>0</v>
      </c>
      <c r="CV39" s="100">
        <f t="shared" si="15"/>
        <v>0</v>
      </c>
      <c r="CW39" s="101">
        <f t="shared" si="16"/>
        <v>0</v>
      </c>
      <c r="CX39" s="102">
        <f t="shared" si="17"/>
        <v>0</v>
      </c>
      <c r="CY39" s="101">
        <f t="shared" si="18"/>
        <v>0</v>
      </c>
      <c r="CZ39" s="102">
        <f t="shared" si="19"/>
        <v>0</v>
      </c>
      <c r="DA39" s="101">
        <f t="shared" si="20"/>
        <v>0</v>
      </c>
      <c r="DB39" s="102">
        <f t="shared" si="21"/>
        <v>0</v>
      </c>
      <c r="DC39" s="101">
        <f t="shared" si="22"/>
        <v>0</v>
      </c>
      <c r="DD39" s="258"/>
      <c r="DE39" s="259"/>
      <c r="DF39" s="259"/>
      <c r="DG39" s="259"/>
      <c r="DH39" s="259"/>
      <c r="DI39" s="479">
        <v>17</v>
      </c>
      <c r="DJ39" s="478">
        <f t="shared" si="23"/>
        <v>0</v>
      </c>
      <c r="DK39" s="372">
        <f t="shared" si="24"/>
        <v>0</v>
      </c>
      <c r="DL39" s="129">
        <f t="shared" si="25"/>
        <v>0</v>
      </c>
      <c r="DM39" s="375">
        <f t="shared" si="26"/>
        <v>9.9772598067083536</v>
      </c>
      <c r="DN39" s="166"/>
      <c r="EB39" s="130">
        <f t="shared" si="61"/>
        <v>0</v>
      </c>
      <c r="EC39" s="131">
        <f t="shared" si="61"/>
        <v>0</v>
      </c>
      <c r="ED39" s="110">
        <f t="shared" si="27"/>
        <v>0</v>
      </c>
      <c r="EE39" s="111" t="e">
        <f t="shared" si="28"/>
        <v>#DIV/0!</v>
      </c>
      <c r="EF39" s="382" t="e">
        <f t="shared" si="29"/>
        <v>#DIV/0!</v>
      </c>
    </row>
    <row r="40" spans="1:147" ht="13.2" customHeight="1" x14ac:dyDescent="0.2">
      <c r="A40" s="159"/>
      <c r="B40" s="160"/>
      <c r="C40" s="161"/>
      <c r="D40" s="505" t="str">
        <f t="shared" si="30"/>
        <v>C</v>
      </c>
      <c r="E40" s="316"/>
      <c r="F40" s="317"/>
      <c r="G40" s="365"/>
      <c r="H40" s="336"/>
      <c r="I40" s="317"/>
      <c r="J40" s="365"/>
      <c r="K40" s="336"/>
      <c r="L40" s="317"/>
      <c r="M40" s="365"/>
      <c r="N40" s="336"/>
      <c r="O40" s="317"/>
      <c r="P40" s="318"/>
      <c r="Q40" s="336"/>
      <c r="R40" s="318"/>
      <c r="S40" s="336"/>
      <c r="T40" s="317"/>
      <c r="U40" s="318"/>
      <c r="V40" s="336"/>
      <c r="W40" s="317"/>
      <c r="X40" s="318"/>
      <c r="Y40" s="336"/>
      <c r="Z40" s="317"/>
      <c r="AA40" s="318"/>
      <c r="AB40" s="336"/>
      <c r="AC40" s="317"/>
      <c r="AD40" s="318"/>
      <c r="AE40" s="336"/>
      <c r="AF40" s="317"/>
      <c r="AG40" s="318"/>
      <c r="AH40" s="336"/>
      <c r="AI40" s="317"/>
      <c r="AJ40" s="318"/>
      <c r="AK40" s="336"/>
      <c r="AL40" s="317"/>
      <c r="AM40" s="348"/>
      <c r="AN40" s="316"/>
      <c r="AO40" s="317"/>
      <c r="AP40" s="317"/>
      <c r="AQ40" s="317"/>
      <c r="AR40" s="318"/>
      <c r="AS40" s="336"/>
      <c r="AT40" s="318"/>
      <c r="AU40" s="336"/>
      <c r="AV40" s="317"/>
      <c r="AW40" s="317"/>
      <c r="AX40" s="318"/>
      <c r="AY40" s="336"/>
      <c r="AZ40" s="317"/>
      <c r="BA40" s="317"/>
      <c r="BB40" s="348"/>
      <c r="BC40" s="119">
        <f t="shared" si="31"/>
        <v>0</v>
      </c>
      <c r="BD40" s="502" t="str">
        <f t="shared" si="32"/>
        <v>C</v>
      </c>
      <c r="BE40" s="120">
        <f t="shared" si="33"/>
        <v>0</v>
      </c>
      <c r="BF40" s="505" t="str">
        <f t="shared" si="34"/>
        <v>C</v>
      </c>
      <c r="BG40" s="119">
        <f t="shared" si="35"/>
        <v>0</v>
      </c>
      <c r="BH40" s="120">
        <f t="shared" si="36"/>
        <v>0</v>
      </c>
      <c r="BI40" s="120">
        <f t="shared" si="37"/>
        <v>0</v>
      </c>
      <c r="BJ40" s="121">
        <f t="shared" si="38"/>
        <v>0</v>
      </c>
      <c r="BK40" s="122">
        <f t="shared" si="39"/>
        <v>0</v>
      </c>
      <c r="BL40" s="123">
        <f t="shared" si="40"/>
        <v>9.9772598067083536</v>
      </c>
      <c r="BM40" s="256"/>
      <c r="BN40" s="114">
        <f t="shared" si="41"/>
        <v>0</v>
      </c>
      <c r="BO40" s="115">
        <f t="shared" si="1"/>
        <v>0</v>
      </c>
      <c r="BP40" s="124">
        <f t="shared" si="42"/>
        <v>0</v>
      </c>
      <c r="BQ40" s="125" t="str">
        <f t="shared" si="43"/>
        <v>C</v>
      </c>
      <c r="BR40" s="126">
        <f t="shared" si="44"/>
        <v>0</v>
      </c>
      <c r="BS40" s="117" t="str">
        <f t="shared" si="45"/>
        <v>C</v>
      </c>
      <c r="BT40" s="124">
        <f t="shared" si="46"/>
        <v>0</v>
      </c>
      <c r="BU40" s="126">
        <f t="shared" si="47"/>
        <v>0</v>
      </c>
      <c r="BV40" s="126">
        <f t="shared" si="48"/>
        <v>0</v>
      </c>
      <c r="BW40" s="127">
        <f t="shared" si="49"/>
        <v>0</v>
      </c>
      <c r="BX40" s="292">
        <f t="shared" si="2"/>
        <v>0</v>
      </c>
      <c r="BY40" s="293">
        <f t="shared" si="50"/>
        <v>0</v>
      </c>
      <c r="BZ40" s="294">
        <f t="shared" si="3"/>
        <v>0</v>
      </c>
      <c r="CA40" s="293">
        <f t="shared" si="51"/>
        <v>0</v>
      </c>
      <c r="CB40" s="294">
        <f t="shared" si="4"/>
        <v>0</v>
      </c>
      <c r="CC40" s="293">
        <f t="shared" si="52"/>
        <v>0</v>
      </c>
      <c r="CD40" s="294">
        <f t="shared" si="5"/>
        <v>0</v>
      </c>
      <c r="CE40" s="293">
        <f t="shared" si="53"/>
        <v>0</v>
      </c>
      <c r="CF40" s="294">
        <f t="shared" si="6"/>
        <v>0</v>
      </c>
      <c r="CG40" s="293">
        <f t="shared" si="7"/>
        <v>0</v>
      </c>
      <c r="CH40" s="294">
        <f t="shared" si="8"/>
        <v>0</v>
      </c>
      <c r="CI40" s="293">
        <f t="shared" si="54"/>
        <v>0</v>
      </c>
      <c r="CJ40" s="294">
        <f t="shared" si="9"/>
        <v>0</v>
      </c>
      <c r="CK40" s="293">
        <f t="shared" si="55"/>
        <v>0</v>
      </c>
      <c r="CL40" s="294">
        <f t="shared" si="10"/>
        <v>0</v>
      </c>
      <c r="CM40" s="293">
        <f t="shared" si="56"/>
        <v>0</v>
      </c>
      <c r="CN40" s="294">
        <f t="shared" si="11"/>
        <v>0</v>
      </c>
      <c r="CO40" s="293">
        <f t="shared" si="57"/>
        <v>0</v>
      </c>
      <c r="CP40" s="294">
        <f t="shared" si="12"/>
        <v>0</v>
      </c>
      <c r="CQ40" s="293">
        <f t="shared" si="58"/>
        <v>0</v>
      </c>
      <c r="CR40" s="294">
        <f t="shared" si="13"/>
        <v>0</v>
      </c>
      <c r="CS40" s="293">
        <f t="shared" si="59"/>
        <v>0</v>
      </c>
      <c r="CT40" s="294">
        <f t="shared" si="14"/>
        <v>0</v>
      </c>
      <c r="CU40" s="293">
        <f t="shared" si="60"/>
        <v>0</v>
      </c>
      <c r="CV40" s="292">
        <f t="shared" si="15"/>
        <v>0</v>
      </c>
      <c r="CW40" s="293">
        <f t="shared" si="16"/>
        <v>0</v>
      </c>
      <c r="CX40" s="294">
        <f t="shared" si="17"/>
        <v>0</v>
      </c>
      <c r="CY40" s="293">
        <f t="shared" si="18"/>
        <v>0</v>
      </c>
      <c r="CZ40" s="294">
        <f t="shared" si="19"/>
        <v>0</v>
      </c>
      <c r="DA40" s="293">
        <f t="shared" si="20"/>
        <v>0</v>
      </c>
      <c r="DB40" s="294">
        <f t="shared" si="21"/>
        <v>0</v>
      </c>
      <c r="DC40" s="293">
        <f t="shared" si="22"/>
        <v>0</v>
      </c>
      <c r="DD40" s="258"/>
      <c r="DE40" s="259"/>
      <c r="DF40" s="259"/>
      <c r="DG40" s="259"/>
      <c r="DH40" s="259"/>
      <c r="DI40" s="479">
        <v>18</v>
      </c>
      <c r="DJ40" s="478">
        <f t="shared" si="23"/>
        <v>0</v>
      </c>
      <c r="DK40" s="372">
        <f t="shared" si="24"/>
        <v>0</v>
      </c>
      <c r="DL40" s="129">
        <f t="shared" si="25"/>
        <v>0</v>
      </c>
      <c r="DM40" s="375">
        <f t="shared" si="26"/>
        <v>9.9772598067083536</v>
      </c>
      <c r="DN40" s="166"/>
      <c r="EB40" s="130">
        <f t="shared" si="61"/>
        <v>0</v>
      </c>
      <c r="EC40" s="131">
        <f t="shared" si="61"/>
        <v>0</v>
      </c>
      <c r="ED40" s="110">
        <f t="shared" si="27"/>
        <v>0</v>
      </c>
      <c r="EE40" s="111" t="e">
        <f t="shared" si="28"/>
        <v>#DIV/0!</v>
      </c>
      <c r="EF40" s="382" t="e">
        <f t="shared" si="29"/>
        <v>#DIV/0!</v>
      </c>
      <c r="EH40" s="590" t="s">
        <v>144</v>
      </c>
      <c r="EI40" s="590"/>
      <c r="EJ40" s="590"/>
      <c r="EK40" s="590"/>
      <c r="EL40" s="590"/>
      <c r="EM40" s="590"/>
      <c r="EN40" s="590"/>
      <c r="EO40" s="590"/>
      <c r="EP40" s="168"/>
      <c r="EQ40" s="168"/>
    </row>
    <row r="41" spans="1:147" ht="13.2" customHeight="1" x14ac:dyDescent="0.2">
      <c r="A41" s="69"/>
      <c r="B41" s="163"/>
      <c r="C41" s="164"/>
      <c r="D41" s="506" t="str">
        <f t="shared" si="30"/>
        <v>C</v>
      </c>
      <c r="E41" s="319"/>
      <c r="F41" s="320"/>
      <c r="G41" s="366"/>
      <c r="H41" s="337"/>
      <c r="I41" s="320"/>
      <c r="J41" s="366"/>
      <c r="K41" s="337"/>
      <c r="L41" s="320"/>
      <c r="M41" s="366"/>
      <c r="N41" s="337"/>
      <c r="O41" s="320"/>
      <c r="P41" s="321"/>
      <c r="Q41" s="337"/>
      <c r="R41" s="321"/>
      <c r="S41" s="337"/>
      <c r="T41" s="320"/>
      <c r="U41" s="321"/>
      <c r="V41" s="337"/>
      <c r="W41" s="320"/>
      <c r="X41" s="321"/>
      <c r="Y41" s="337"/>
      <c r="Z41" s="320"/>
      <c r="AA41" s="321"/>
      <c r="AB41" s="337"/>
      <c r="AC41" s="320"/>
      <c r="AD41" s="321"/>
      <c r="AE41" s="337"/>
      <c r="AF41" s="320"/>
      <c r="AG41" s="321"/>
      <c r="AH41" s="337"/>
      <c r="AI41" s="320"/>
      <c r="AJ41" s="321"/>
      <c r="AK41" s="337"/>
      <c r="AL41" s="320"/>
      <c r="AM41" s="349"/>
      <c r="AN41" s="319"/>
      <c r="AO41" s="320"/>
      <c r="AP41" s="320"/>
      <c r="AQ41" s="320"/>
      <c r="AR41" s="321"/>
      <c r="AS41" s="337"/>
      <c r="AT41" s="321"/>
      <c r="AU41" s="337"/>
      <c r="AV41" s="320"/>
      <c r="AW41" s="320"/>
      <c r="AX41" s="321"/>
      <c r="AY41" s="337"/>
      <c r="AZ41" s="320"/>
      <c r="BA41" s="320"/>
      <c r="BB41" s="349"/>
      <c r="BC41" s="136">
        <f t="shared" si="31"/>
        <v>0</v>
      </c>
      <c r="BD41" s="503" t="str">
        <f t="shared" si="32"/>
        <v>C</v>
      </c>
      <c r="BE41" s="137">
        <f t="shared" si="33"/>
        <v>0</v>
      </c>
      <c r="BF41" s="506" t="str">
        <f t="shared" si="34"/>
        <v>C</v>
      </c>
      <c r="BG41" s="136">
        <f t="shared" si="35"/>
        <v>0</v>
      </c>
      <c r="BH41" s="137">
        <f t="shared" si="36"/>
        <v>0</v>
      </c>
      <c r="BI41" s="137">
        <f t="shared" si="37"/>
        <v>0</v>
      </c>
      <c r="BJ41" s="138">
        <f t="shared" si="38"/>
        <v>0</v>
      </c>
      <c r="BK41" s="139">
        <f t="shared" si="39"/>
        <v>0</v>
      </c>
      <c r="BL41" s="140">
        <f t="shared" si="40"/>
        <v>9.9772598067083536</v>
      </c>
      <c r="BM41" s="256"/>
      <c r="BN41" s="55">
        <f t="shared" si="41"/>
        <v>0</v>
      </c>
      <c r="BO41" s="132">
        <f t="shared" si="1"/>
        <v>0</v>
      </c>
      <c r="BP41" s="141">
        <f t="shared" si="42"/>
        <v>0</v>
      </c>
      <c r="BQ41" s="142" t="str">
        <f t="shared" si="43"/>
        <v>C</v>
      </c>
      <c r="BR41" s="143">
        <f t="shared" si="44"/>
        <v>0</v>
      </c>
      <c r="BS41" s="134" t="str">
        <f t="shared" si="45"/>
        <v>C</v>
      </c>
      <c r="BT41" s="141">
        <f t="shared" si="46"/>
        <v>0</v>
      </c>
      <c r="BU41" s="143">
        <f t="shared" si="47"/>
        <v>0</v>
      </c>
      <c r="BV41" s="143">
        <f t="shared" si="48"/>
        <v>0</v>
      </c>
      <c r="BW41" s="144">
        <f t="shared" si="49"/>
        <v>0</v>
      </c>
      <c r="BX41" s="100">
        <f t="shared" si="2"/>
        <v>0</v>
      </c>
      <c r="BY41" s="101">
        <f t="shared" si="50"/>
        <v>0</v>
      </c>
      <c r="BZ41" s="102">
        <f t="shared" si="3"/>
        <v>0</v>
      </c>
      <c r="CA41" s="101">
        <f t="shared" si="51"/>
        <v>0</v>
      </c>
      <c r="CB41" s="102">
        <f t="shared" si="4"/>
        <v>0</v>
      </c>
      <c r="CC41" s="101">
        <f t="shared" si="52"/>
        <v>0</v>
      </c>
      <c r="CD41" s="102">
        <f t="shared" si="5"/>
        <v>0</v>
      </c>
      <c r="CE41" s="101">
        <f t="shared" si="53"/>
        <v>0</v>
      </c>
      <c r="CF41" s="102">
        <f t="shared" si="6"/>
        <v>0</v>
      </c>
      <c r="CG41" s="101">
        <f t="shared" si="7"/>
        <v>0</v>
      </c>
      <c r="CH41" s="102">
        <f t="shared" si="8"/>
        <v>0</v>
      </c>
      <c r="CI41" s="101">
        <f t="shared" si="54"/>
        <v>0</v>
      </c>
      <c r="CJ41" s="102">
        <f t="shared" si="9"/>
        <v>0</v>
      </c>
      <c r="CK41" s="101">
        <f t="shared" si="55"/>
        <v>0</v>
      </c>
      <c r="CL41" s="102">
        <f t="shared" si="10"/>
        <v>0</v>
      </c>
      <c r="CM41" s="101">
        <f t="shared" si="56"/>
        <v>0</v>
      </c>
      <c r="CN41" s="102">
        <f t="shared" si="11"/>
        <v>0</v>
      </c>
      <c r="CO41" s="101">
        <f t="shared" si="57"/>
        <v>0</v>
      </c>
      <c r="CP41" s="102">
        <f t="shared" si="12"/>
        <v>0</v>
      </c>
      <c r="CQ41" s="101">
        <f t="shared" si="58"/>
        <v>0</v>
      </c>
      <c r="CR41" s="102">
        <f t="shared" si="13"/>
        <v>0</v>
      </c>
      <c r="CS41" s="101">
        <f t="shared" si="59"/>
        <v>0</v>
      </c>
      <c r="CT41" s="102">
        <f t="shared" si="14"/>
        <v>0</v>
      </c>
      <c r="CU41" s="101">
        <f t="shared" si="60"/>
        <v>0</v>
      </c>
      <c r="CV41" s="100">
        <f t="shared" si="15"/>
        <v>0</v>
      </c>
      <c r="CW41" s="101">
        <f t="shared" si="16"/>
        <v>0</v>
      </c>
      <c r="CX41" s="102">
        <f t="shared" si="17"/>
        <v>0</v>
      </c>
      <c r="CY41" s="101">
        <f t="shared" si="18"/>
        <v>0</v>
      </c>
      <c r="CZ41" s="102">
        <f t="shared" si="19"/>
        <v>0</v>
      </c>
      <c r="DA41" s="101">
        <f t="shared" si="20"/>
        <v>0</v>
      </c>
      <c r="DB41" s="102">
        <f t="shared" si="21"/>
        <v>0</v>
      </c>
      <c r="DC41" s="101">
        <f t="shared" si="22"/>
        <v>0</v>
      </c>
      <c r="DD41" s="258"/>
      <c r="DE41" s="259"/>
      <c r="DF41" s="259"/>
      <c r="DG41" s="259"/>
      <c r="DH41" s="259"/>
      <c r="DI41" s="479">
        <v>19</v>
      </c>
      <c r="DJ41" s="478">
        <f t="shared" si="23"/>
        <v>0</v>
      </c>
      <c r="DK41" s="372">
        <f t="shared" si="24"/>
        <v>0</v>
      </c>
      <c r="DL41" s="129">
        <f t="shared" si="25"/>
        <v>0</v>
      </c>
      <c r="DM41" s="375">
        <f t="shared" si="26"/>
        <v>9.9772598067083536</v>
      </c>
      <c r="DN41" s="166"/>
      <c r="EB41" s="130">
        <f t="shared" si="61"/>
        <v>0</v>
      </c>
      <c r="EC41" s="131">
        <f t="shared" si="61"/>
        <v>0</v>
      </c>
      <c r="ED41" s="110">
        <f t="shared" si="27"/>
        <v>0</v>
      </c>
      <c r="EE41" s="111" t="e">
        <f t="shared" si="28"/>
        <v>#DIV/0!</v>
      </c>
      <c r="EF41" s="382" t="e">
        <f t="shared" si="29"/>
        <v>#DIV/0!</v>
      </c>
      <c r="EH41" s="590"/>
      <c r="EI41" s="590"/>
      <c r="EJ41" s="590"/>
      <c r="EK41" s="590"/>
      <c r="EL41" s="590"/>
      <c r="EM41" s="590"/>
      <c r="EN41" s="590"/>
      <c r="EO41" s="590"/>
      <c r="EP41" s="168"/>
      <c r="EQ41" s="168"/>
    </row>
    <row r="42" spans="1:147" ht="13.2" customHeight="1" x14ac:dyDescent="0.2">
      <c r="A42" s="159"/>
      <c r="B42" s="160"/>
      <c r="C42" s="161"/>
      <c r="D42" s="505" t="str">
        <f t="shared" si="30"/>
        <v>C</v>
      </c>
      <c r="E42" s="316"/>
      <c r="F42" s="317"/>
      <c r="G42" s="365"/>
      <c r="H42" s="336"/>
      <c r="I42" s="317"/>
      <c r="J42" s="365"/>
      <c r="K42" s="336"/>
      <c r="L42" s="317"/>
      <c r="M42" s="365"/>
      <c r="N42" s="336"/>
      <c r="O42" s="317"/>
      <c r="P42" s="318"/>
      <c r="Q42" s="336"/>
      <c r="R42" s="318"/>
      <c r="S42" s="336"/>
      <c r="T42" s="317"/>
      <c r="U42" s="318"/>
      <c r="V42" s="336"/>
      <c r="W42" s="317"/>
      <c r="X42" s="318"/>
      <c r="Y42" s="336"/>
      <c r="Z42" s="317"/>
      <c r="AA42" s="318"/>
      <c r="AB42" s="336"/>
      <c r="AC42" s="317"/>
      <c r="AD42" s="318"/>
      <c r="AE42" s="336"/>
      <c r="AF42" s="317"/>
      <c r="AG42" s="318"/>
      <c r="AH42" s="336"/>
      <c r="AI42" s="317"/>
      <c r="AJ42" s="318"/>
      <c r="AK42" s="336"/>
      <c r="AL42" s="317"/>
      <c r="AM42" s="348"/>
      <c r="AN42" s="316"/>
      <c r="AO42" s="317"/>
      <c r="AP42" s="317"/>
      <c r="AQ42" s="317"/>
      <c r="AR42" s="318"/>
      <c r="AS42" s="336"/>
      <c r="AT42" s="318"/>
      <c r="AU42" s="336"/>
      <c r="AV42" s="317"/>
      <c r="AW42" s="317"/>
      <c r="AX42" s="318"/>
      <c r="AY42" s="336"/>
      <c r="AZ42" s="317"/>
      <c r="BA42" s="317"/>
      <c r="BB42" s="348"/>
      <c r="BC42" s="119">
        <f t="shared" si="31"/>
        <v>0</v>
      </c>
      <c r="BD42" s="502" t="str">
        <f t="shared" si="32"/>
        <v>C</v>
      </c>
      <c r="BE42" s="120">
        <f t="shared" si="33"/>
        <v>0</v>
      </c>
      <c r="BF42" s="505" t="str">
        <f t="shared" si="34"/>
        <v>C</v>
      </c>
      <c r="BG42" s="119">
        <f t="shared" si="35"/>
        <v>0</v>
      </c>
      <c r="BH42" s="120">
        <f t="shared" si="36"/>
        <v>0</v>
      </c>
      <c r="BI42" s="120">
        <f t="shared" si="37"/>
        <v>0</v>
      </c>
      <c r="BJ42" s="121">
        <f t="shared" si="38"/>
        <v>0</v>
      </c>
      <c r="BK42" s="122">
        <f t="shared" si="39"/>
        <v>0</v>
      </c>
      <c r="BL42" s="123">
        <f t="shared" si="40"/>
        <v>9.9772598067083536</v>
      </c>
      <c r="BM42" s="256"/>
      <c r="BN42" s="114">
        <f t="shared" si="41"/>
        <v>0</v>
      </c>
      <c r="BO42" s="115">
        <f t="shared" si="1"/>
        <v>0</v>
      </c>
      <c r="BP42" s="124">
        <f t="shared" si="42"/>
        <v>0</v>
      </c>
      <c r="BQ42" s="125" t="str">
        <f t="shared" si="43"/>
        <v>C</v>
      </c>
      <c r="BR42" s="126">
        <f t="shared" si="44"/>
        <v>0</v>
      </c>
      <c r="BS42" s="117" t="str">
        <f t="shared" si="45"/>
        <v>C</v>
      </c>
      <c r="BT42" s="124">
        <f t="shared" si="46"/>
        <v>0</v>
      </c>
      <c r="BU42" s="126">
        <f t="shared" si="47"/>
        <v>0</v>
      </c>
      <c r="BV42" s="126">
        <f t="shared" si="48"/>
        <v>0</v>
      </c>
      <c r="BW42" s="127">
        <f t="shared" si="49"/>
        <v>0</v>
      </c>
      <c r="BX42" s="292">
        <f t="shared" si="2"/>
        <v>0</v>
      </c>
      <c r="BY42" s="293">
        <f t="shared" si="50"/>
        <v>0</v>
      </c>
      <c r="BZ42" s="294">
        <f t="shared" si="3"/>
        <v>0</v>
      </c>
      <c r="CA42" s="293">
        <f t="shared" si="51"/>
        <v>0</v>
      </c>
      <c r="CB42" s="294">
        <f t="shared" si="4"/>
        <v>0</v>
      </c>
      <c r="CC42" s="293">
        <f t="shared" si="52"/>
        <v>0</v>
      </c>
      <c r="CD42" s="294">
        <f t="shared" si="5"/>
        <v>0</v>
      </c>
      <c r="CE42" s="293">
        <f t="shared" si="53"/>
        <v>0</v>
      </c>
      <c r="CF42" s="294">
        <f t="shared" si="6"/>
        <v>0</v>
      </c>
      <c r="CG42" s="293">
        <f t="shared" si="7"/>
        <v>0</v>
      </c>
      <c r="CH42" s="294">
        <f t="shared" si="8"/>
        <v>0</v>
      </c>
      <c r="CI42" s="293">
        <f t="shared" si="54"/>
        <v>0</v>
      </c>
      <c r="CJ42" s="294">
        <f t="shared" si="9"/>
        <v>0</v>
      </c>
      <c r="CK42" s="293">
        <f t="shared" si="55"/>
        <v>0</v>
      </c>
      <c r="CL42" s="294">
        <f t="shared" si="10"/>
        <v>0</v>
      </c>
      <c r="CM42" s="293">
        <f t="shared" si="56"/>
        <v>0</v>
      </c>
      <c r="CN42" s="294">
        <f t="shared" si="11"/>
        <v>0</v>
      </c>
      <c r="CO42" s="293">
        <f t="shared" si="57"/>
        <v>0</v>
      </c>
      <c r="CP42" s="294">
        <f t="shared" si="12"/>
        <v>0</v>
      </c>
      <c r="CQ42" s="293">
        <f t="shared" si="58"/>
        <v>0</v>
      </c>
      <c r="CR42" s="294">
        <f t="shared" si="13"/>
        <v>0</v>
      </c>
      <c r="CS42" s="293">
        <f t="shared" si="59"/>
        <v>0</v>
      </c>
      <c r="CT42" s="294">
        <f t="shared" si="14"/>
        <v>0</v>
      </c>
      <c r="CU42" s="293">
        <f t="shared" si="60"/>
        <v>0</v>
      </c>
      <c r="CV42" s="292">
        <f t="shared" si="15"/>
        <v>0</v>
      </c>
      <c r="CW42" s="293">
        <f t="shared" si="16"/>
        <v>0</v>
      </c>
      <c r="CX42" s="294">
        <f t="shared" si="17"/>
        <v>0</v>
      </c>
      <c r="CY42" s="293">
        <f t="shared" si="18"/>
        <v>0</v>
      </c>
      <c r="CZ42" s="294">
        <f t="shared" si="19"/>
        <v>0</v>
      </c>
      <c r="DA42" s="293">
        <f t="shared" si="20"/>
        <v>0</v>
      </c>
      <c r="DB42" s="294">
        <f t="shared" si="21"/>
        <v>0</v>
      </c>
      <c r="DC42" s="293">
        <f t="shared" si="22"/>
        <v>0</v>
      </c>
      <c r="DD42" s="258"/>
      <c r="DE42" s="259"/>
      <c r="DF42" s="259"/>
      <c r="DG42" s="259"/>
      <c r="DH42" s="259"/>
      <c r="DI42" s="479">
        <v>20</v>
      </c>
      <c r="DJ42" s="478">
        <f t="shared" si="23"/>
        <v>0</v>
      </c>
      <c r="DK42" s="372">
        <f t="shared" si="24"/>
        <v>0</v>
      </c>
      <c r="DL42" s="129">
        <f t="shared" si="25"/>
        <v>0</v>
      </c>
      <c r="DM42" s="375">
        <f t="shared" si="26"/>
        <v>9.9772598067083536</v>
      </c>
      <c r="DN42" s="166"/>
      <c r="EB42" s="130">
        <f t="shared" si="61"/>
        <v>0</v>
      </c>
      <c r="EC42" s="131">
        <f t="shared" si="61"/>
        <v>0</v>
      </c>
      <c r="ED42" s="110">
        <f t="shared" si="27"/>
        <v>0</v>
      </c>
      <c r="EE42" s="111" t="e">
        <f t="shared" si="28"/>
        <v>#DIV/0!</v>
      </c>
      <c r="EF42" s="382" t="e">
        <f t="shared" si="29"/>
        <v>#DIV/0!</v>
      </c>
      <c r="EH42" s="590"/>
      <c r="EI42" s="590"/>
      <c r="EJ42" s="590"/>
      <c r="EK42" s="590"/>
      <c r="EL42" s="590"/>
      <c r="EM42" s="590"/>
      <c r="EN42" s="590"/>
      <c r="EO42" s="590"/>
      <c r="EP42" s="168"/>
      <c r="EQ42" s="168"/>
    </row>
    <row r="43" spans="1:147" ht="13.2" customHeight="1" x14ac:dyDescent="0.2">
      <c r="A43" s="69"/>
      <c r="B43" s="163"/>
      <c r="C43" s="164"/>
      <c r="D43" s="506" t="str">
        <f t="shared" si="30"/>
        <v>C</v>
      </c>
      <c r="E43" s="319"/>
      <c r="F43" s="320"/>
      <c r="G43" s="366"/>
      <c r="H43" s="337"/>
      <c r="I43" s="320"/>
      <c r="J43" s="366"/>
      <c r="K43" s="337"/>
      <c r="L43" s="320"/>
      <c r="M43" s="366"/>
      <c r="N43" s="337"/>
      <c r="O43" s="320"/>
      <c r="P43" s="321"/>
      <c r="Q43" s="337"/>
      <c r="R43" s="321"/>
      <c r="S43" s="337"/>
      <c r="T43" s="320"/>
      <c r="U43" s="321"/>
      <c r="V43" s="337"/>
      <c r="W43" s="320"/>
      <c r="X43" s="321"/>
      <c r="Y43" s="337"/>
      <c r="Z43" s="320"/>
      <c r="AA43" s="321"/>
      <c r="AB43" s="337"/>
      <c r="AC43" s="320"/>
      <c r="AD43" s="321"/>
      <c r="AE43" s="337"/>
      <c r="AF43" s="320"/>
      <c r="AG43" s="321"/>
      <c r="AH43" s="337"/>
      <c r="AI43" s="320"/>
      <c r="AJ43" s="321"/>
      <c r="AK43" s="337"/>
      <c r="AL43" s="320"/>
      <c r="AM43" s="349"/>
      <c r="AN43" s="319"/>
      <c r="AO43" s="320"/>
      <c r="AP43" s="320"/>
      <c r="AQ43" s="320"/>
      <c r="AR43" s="321"/>
      <c r="AS43" s="337"/>
      <c r="AT43" s="321"/>
      <c r="AU43" s="337"/>
      <c r="AV43" s="320"/>
      <c r="AW43" s="320"/>
      <c r="AX43" s="321"/>
      <c r="AY43" s="337"/>
      <c r="AZ43" s="320"/>
      <c r="BA43" s="320"/>
      <c r="BB43" s="349"/>
      <c r="BC43" s="136">
        <f t="shared" si="31"/>
        <v>0</v>
      </c>
      <c r="BD43" s="503" t="str">
        <f t="shared" si="32"/>
        <v>C</v>
      </c>
      <c r="BE43" s="137">
        <f t="shared" si="33"/>
        <v>0</v>
      </c>
      <c r="BF43" s="506" t="str">
        <f t="shared" si="34"/>
        <v>C</v>
      </c>
      <c r="BG43" s="136">
        <f t="shared" si="35"/>
        <v>0</v>
      </c>
      <c r="BH43" s="137">
        <f t="shared" si="36"/>
        <v>0</v>
      </c>
      <c r="BI43" s="137">
        <f t="shared" si="37"/>
        <v>0</v>
      </c>
      <c r="BJ43" s="138">
        <f t="shared" si="38"/>
        <v>0</v>
      </c>
      <c r="BK43" s="139">
        <f t="shared" si="39"/>
        <v>0</v>
      </c>
      <c r="BL43" s="140">
        <f t="shared" si="40"/>
        <v>9.9772598067083536</v>
      </c>
      <c r="BM43" s="256"/>
      <c r="BN43" s="55">
        <f t="shared" si="41"/>
        <v>0</v>
      </c>
      <c r="BO43" s="132">
        <f t="shared" si="1"/>
        <v>0</v>
      </c>
      <c r="BP43" s="141">
        <f t="shared" si="42"/>
        <v>0</v>
      </c>
      <c r="BQ43" s="142" t="str">
        <f t="shared" si="43"/>
        <v>C</v>
      </c>
      <c r="BR43" s="143">
        <f t="shared" si="44"/>
        <v>0</v>
      </c>
      <c r="BS43" s="134" t="str">
        <f t="shared" si="45"/>
        <v>C</v>
      </c>
      <c r="BT43" s="141">
        <f t="shared" si="46"/>
        <v>0</v>
      </c>
      <c r="BU43" s="143">
        <f t="shared" si="47"/>
        <v>0</v>
      </c>
      <c r="BV43" s="143">
        <f t="shared" si="48"/>
        <v>0</v>
      </c>
      <c r="BW43" s="144">
        <f t="shared" si="49"/>
        <v>0</v>
      </c>
      <c r="BX43" s="100">
        <f t="shared" si="2"/>
        <v>0</v>
      </c>
      <c r="BY43" s="101">
        <f t="shared" si="50"/>
        <v>0</v>
      </c>
      <c r="BZ43" s="102">
        <f t="shared" si="3"/>
        <v>0</v>
      </c>
      <c r="CA43" s="101">
        <f t="shared" si="51"/>
        <v>0</v>
      </c>
      <c r="CB43" s="102">
        <f t="shared" si="4"/>
        <v>0</v>
      </c>
      <c r="CC43" s="101">
        <f t="shared" si="52"/>
        <v>0</v>
      </c>
      <c r="CD43" s="102">
        <f t="shared" si="5"/>
        <v>0</v>
      </c>
      <c r="CE43" s="101">
        <f t="shared" si="53"/>
        <v>0</v>
      </c>
      <c r="CF43" s="102">
        <f t="shared" si="6"/>
        <v>0</v>
      </c>
      <c r="CG43" s="101">
        <f t="shared" si="7"/>
        <v>0</v>
      </c>
      <c r="CH43" s="102">
        <f t="shared" si="8"/>
        <v>0</v>
      </c>
      <c r="CI43" s="101">
        <f t="shared" si="54"/>
        <v>0</v>
      </c>
      <c r="CJ43" s="102">
        <f t="shared" si="9"/>
        <v>0</v>
      </c>
      <c r="CK43" s="101">
        <f t="shared" si="55"/>
        <v>0</v>
      </c>
      <c r="CL43" s="102">
        <f t="shared" si="10"/>
        <v>0</v>
      </c>
      <c r="CM43" s="101">
        <f t="shared" si="56"/>
        <v>0</v>
      </c>
      <c r="CN43" s="102">
        <f t="shared" si="11"/>
        <v>0</v>
      </c>
      <c r="CO43" s="101">
        <f t="shared" si="57"/>
        <v>0</v>
      </c>
      <c r="CP43" s="102">
        <f t="shared" si="12"/>
        <v>0</v>
      </c>
      <c r="CQ43" s="101">
        <f t="shared" si="58"/>
        <v>0</v>
      </c>
      <c r="CR43" s="102">
        <f t="shared" si="13"/>
        <v>0</v>
      </c>
      <c r="CS43" s="101">
        <f t="shared" si="59"/>
        <v>0</v>
      </c>
      <c r="CT43" s="102">
        <f t="shared" si="14"/>
        <v>0</v>
      </c>
      <c r="CU43" s="101">
        <f t="shared" si="60"/>
        <v>0</v>
      </c>
      <c r="CV43" s="100">
        <f t="shared" si="15"/>
        <v>0</v>
      </c>
      <c r="CW43" s="101">
        <f t="shared" si="16"/>
        <v>0</v>
      </c>
      <c r="CX43" s="102">
        <f t="shared" si="17"/>
        <v>0</v>
      </c>
      <c r="CY43" s="101">
        <f t="shared" si="18"/>
        <v>0</v>
      </c>
      <c r="CZ43" s="102">
        <f t="shared" si="19"/>
        <v>0</v>
      </c>
      <c r="DA43" s="101">
        <f t="shared" si="20"/>
        <v>0</v>
      </c>
      <c r="DB43" s="102">
        <f t="shared" si="21"/>
        <v>0</v>
      </c>
      <c r="DC43" s="101">
        <f t="shared" si="22"/>
        <v>0</v>
      </c>
      <c r="DD43" s="258"/>
      <c r="DE43" s="259"/>
      <c r="DF43" s="259"/>
      <c r="DG43" s="259"/>
      <c r="DH43" s="259"/>
      <c r="DI43" s="479">
        <v>21</v>
      </c>
      <c r="DJ43" s="478">
        <f t="shared" si="23"/>
        <v>0</v>
      </c>
      <c r="DK43" s="372">
        <f t="shared" si="24"/>
        <v>0</v>
      </c>
      <c r="DL43" s="129">
        <f t="shared" si="25"/>
        <v>0</v>
      </c>
      <c r="DM43" s="375">
        <f t="shared" si="26"/>
        <v>9.9772598067083536</v>
      </c>
      <c r="DN43" s="166"/>
      <c r="EB43" s="130">
        <f t="shared" si="61"/>
        <v>0</v>
      </c>
      <c r="EC43" s="131">
        <f t="shared" si="61"/>
        <v>0</v>
      </c>
      <c r="ED43" s="110">
        <f t="shared" si="27"/>
        <v>0</v>
      </c>
      <c r="EE43" s="111" t="e">
        <f t="shared" si="28"/>
        <v>#DIV/0!</v>
      </c>
      <c r="EF43" s="382" t="e">
        <f t="shared" si="29"/>
        <v>#DIV/0!</v>
      </c>
    </row>
    <row r="44" spans="1:147" ht="13.2" customHeight="1" x14ac:dyDescent="0.2">
      <c r="A44" s="159"/>
      <c r="B44" s="160"/>
      <c r="C44" s="161"/>
      <c r="D44" s="505" t="str">
        <f t="shared" si="30"/>
        <v>C</v>
      </c>
      <c r="E44" s="316"/>
      <c r="F44" s="317"/>
      <c r="G44" s="365"/>
      <c r="H44" s="336"/>
      <c r="I44" s="317"/>
      <c r="J44" s="365"/>
      <c r="K44" s="336"/>
      <c r="L44" s="317"/>
      <c r="M44" s="365"/>
      <c r="N44" s="336"/>
      <c r="O44" s="317"/>
      <c r="P44" s="318"/>
      <c r="Q44" s="336"/>
      <c r="R44" s="318"/>
      <c r="S44" s="336"/>
      <c r="T44" s="317"/>
      <c r="U44" s="318"/>
      <c r="V44" s="336"/>
      <c r="W44" s="317"/>
      <c r="X44" s="318"/>
      <c r="Y44" s="336"/>
      <c r="Z44" s="317"/>
      <c r="AA44" s="318"/>
      <c r="AB44" s="336"/>
      <c r="AC44" s="317"/>
      <c r="AD44" s="318"/>
      <c r="AE44" s="336"/>
      <c r="AF44" s="317"/>
      <c r="AG44" s="318"/>
      <c r="AH44" s="336"/>
      <c r="AI44" s="317"/>
      <c r="AJ44" s="318"/>
      <c r="AK44" s="336"/>
      <c r="AL44" s="317"/>
      <c r="AM44" s="348"/>
      <c r="AN44" s="316"/>
      <c r="AO44" s="317"/>
      <c r="AP44" s="317"/>
      <c r="AQ44" s="317"/>
      <c r="AR44" s="318"/>
      <c r="AS44" s="336"/>
      <c r="AT44" s="318"/>
      <c r="AU44" s="336"/>
      <c r="AV44" s="317"/>
      <c r="AW44" s="317"/>
      <c r="AX44" s="318"/>
      <c r="AY44" s="336"/>
      <c r="AZ44" s="317"/>
      <c r="BA44" s="317"/>
      <c r="BB44" s="348"/>
      <c r="BC44" s="119">
        <f t="shared" si="31"/>
        <v>0</v>
      </c>
      <c r="BD44" s="502" t="str">
        <f t="shared" si="32"/>
        <v>C</v>
      </c>
      <c r="BE44" s="120">
        <f t="shared" si="33"/>
        <v>0</v>
      </c>
      <c r="BF44" s="505" t="str">
        <f t="shared" si="34"/>
        <v>C</v>
      </c>
      <c r="BG44" s="119">
        <f t="shared" si="35"/>
        <v>0</v>
      </c>
      <c r="BH44" s="120">
        <f t="shared" si="36"/>
        <v>0</v>
      </c>
      <c r="BI44" s="120">
        <f t="shared" si="37"/>
        <v>0</v>
      </c>
      <c r="BJ44" s="121">
        <f t="shared" si="38"/>
        <v>0</v>
      </c>
      <c r="BK44" s="122">
        <f t="shared" si="39"/>
        <v>0</v>
      </c>
      <c r="BL44" s="123">
        <f t="shared" si="40"/>
        <v>9.9772598067083536</v>
      </c>
      <c r="BM44" s="256"/>
      <c r="BN44" s="114">
        <f t="shared" si="41"/>
        <v>0</v>
      </c>
      <c r="BO44" s="115">
        <f t="shared" si="1"/>
        <v>0</v>
      </c>
      <c r="BP44" s="124">
        <f t="shared" si="42"/>
        <v>0</v>
      </c>
      <c r="BQ44" s="125" t="str">
        <f t="shared" si="43"/>
        <v>C</v>
      </c>
      <c r="BR44" s="126">
        <f t="shared" si="44"/>
        <v>0</v>
      </c>
      <c r="BS44" s="117" t="str">
        <f t="shared" si="45"/>
        <v>C</v>
      </c>
      <c r="BT44" s="124">
        <f t="shared" si="46"/>
        <v>0</v>
      </c>
      <c r="BU44" s="126">
        <f t="shared" si="47"/>
        <v>0</v>
      </c>
      <c r="BV44" s="126">
        <f t="shared" si="48"/>
        <v>0</v>
      </c>
      <c r="BW44" s="127">
        <f t="shared" si="49"/>
        <v>0</v>
      </c>
      <c r="BX44" s="292">
        <f t="shared" si="2"/>
        <v>0</v>
      </c>
      <c r="BY44" s="293">
        <f t="shared" si="50"/>
        <v>0</v>
      </c>
      <c r="BZ44" s="294">
        <f t="shared" si="3"/>
        <v>0</v>
      </c>
      <c r="CA44" s="293">
        <f t="shared" si="51"/>
        <v>0</v>
      </c>
      <c r="CB44" s="294">
        <f t="shared" si="4"/>
        <v>0</v>
      </c>
      <c r="CC44" s="293">
        <f t="shared" si="52"/>
        <v>0</v>
      </c>
      <c r="CD44" s="294">
        <f t="shared" si="5"/>
        <v>0</v>
      </c>
      <c r="CE44" s="293">
        <f t="shared" si="53"/>
        <v>0</v>
      </c>
      <c r="CF44" s="294">
        <f t="shared" si="6"/>
        <v>0</v>
      </c>
      <c r="CG44" s="293">
        <f t="shared" si="7"/>
        <v>0</v>
      </c>
      <c r="CH44" s="294">
        <f t="shared" si="8"/>
        <v>0</v>
      </c>
      <c r="CI44" s="293">
        <f t="shared" si="54"/>
        <v>0</v>
      </c>
      <c r="CJ44" s="294">
        <f t="shared" si="9"/>
        <v>0</v>
      </c>
      <c r="CK44" s="293">
        <f t="shared" si="55"/>
        <v>0</v>
      </c>
      <c r="CL44" s="294">
        <f t="shared" si="10"/>
        <v>0</v>
      </c>
      <c r="CM44" s="293">
        <f t="shared" si="56"/>
        <v>0</v>
      </c>
      <c r="CN44" s="294">
        <f t="shared" si="11"/>
        <v>0</v>
      </c>
      <c r="CO44" s="293">
        <f t="shared" si="57"/>
        <v>0</v>
      </c>
      <c r="CP44" s="294">
        <f t="shared" si="12"/>
        <v>0</v>
      </c>
      <c r="CQ44" s="293">
        <f t="shared" si="58"/>
        <v>0</v>
      </c>
      <c r="CR44" s="294">
        <f t="shared" si="13"/>
        <v>0</v>
      </c>
      <c r="CS44" s="293">
        <f t="shared" si="59"/>
        <v>0</v>
      </c>
      <c r="CT44" s="294">
        <f t="shared" si="14"/>
        <v>0</v>
      </c>
      <c r="CU44" s="293">
        <f t="shared" si="60"/>
        <v>0</v>
      </c>
      <c r="CV44" s="292">
        <f t="shared" si="15"/>
        <v>0</v>
      </c>
      <c r="CW44" s="293">
        <f t="shared" si="16"/>
        <v>0</v>
      </c>
      <c r="CX44" s="294">
        <f t="shared" si="17"/>
        <v>0</v>
      </c>
      <c r="CY44" s="293">
        <f t="shared" si="18"/>
        <v>0</v>
      </c>
      <c r="CZ44" s="294">
        <f t="shared" si="19"/>
        <v>0</v>
      </c>
      <c r="DA44" s="293">
        <f t="shared" si="20"/>
        <v>0</v>
      </c>
      <c r="DB44" s="294">
        <f t="shared" si="21"/>
        <v>0</v>
      </c>
      <c r="DC44" s="293">
        <f t="shared" si="22"/>
        <v>0</v>
      </c>
      <c r="DD44" s="258"/>
      <c r="DE44" s="259"/>
      <c r="DF44" s="259"/>
      <c r="DG44" s="259"/>
      <c r="DH44" s="259"/>
      <c r="DI44" s="479">
        <v>22</v>
      </c>
      <c r="DJ44" s="478">
        <f t="shared" si="23"/>
        <v>0</v>
      </c>
      <c r="DK44" s="372">
        <f t="shared" si="24"/>
        <v>0</v>
      </c>
      <c r="DL44" s="129">
        <f t="shared" si="25"/>
        <v>0</v>
      </c>
      <c r="DM44" s="375">
        <f t="shared" si="26"/>
        <v>9.9772598067083536</v>
      </c>
      <c r="DN44" s="166"/>
      <c r="EB44" s="130">
        <f t="shared" si="61"/>
        <v>0</v>
      </c>
      <c r="EC44" s="131">
        <f t="shared" si="61"/>
        <v>0</v>
      </c>
      <c r="ED44" s="110">
        <f t="shared" si="27"/>
        <v>0</v>
      </c>
      <c r="EE44" s="111" t="e">
        <f t="shared" si="28"/>
        <v>#DIV/0!</v>
      </c>
      <c r="EF44" s="382" t="e">
        <f t="shared" si="29"/>
        <v>#DIV/0!</v>
      </c>
    </row>
    <row r="45" spans="1:147" ht="13.2" customHeight="1" x14ac:dyDescent="0.2">
      <c r="A45" s="69"/>
      <c r="B45" s="163"/>
      <c r="C45" s="164"/>
      <c r="D45" s="506" t="str">
        <f t="shared" si="30"/>
        <v>C</v>
      </c>
      <c r="E45" s="319"/>
      <c r="F45" s="320"/>
      <c r="G45" s="366"/>
      <c r="H45" s="337"/>
      <c r="I45" s="320"/>
      <c r="J45" s="366"/>
      <c r="K45" s="337"/>
      <c r="L45" s="320"/>
      <c r="M45" s="366"/>
      <c r="N45" s="337"/>
      <c r="O45" s="320"/>
      <c r="P45" s="321"/>
      <c r="Q45" s="337"/>
      <c r="R45" s="321"/>
      <c r="S45" s="337"/>
      <c r="T45" s="320"/>
      <c r="U45" s="321"/>
      <c r="V45" s="337"/>
      <c r="W45" s="320"/>
      <c r="X45" s="321"/>
      <c r="Y45" s="337"/>
      <c r="Z45" s="320"/>
      <c r="AA45" s="321"/>
      <c r="AB45" s="337"/>
      <c r="AC45" s="320"/>
      <c r="AD45" s="321"/>
      <c r="AE45" s="337"/>
      <c r="AF45" s="320"/>
      <c r="AG45" s="321"/>
      <c r="AH45" s="337"/>
      <c r="AI45" s="320"/>
      <c r="AJ45" s="321"/>
      <c r="AK45" s="337"/>
      <c r="AL45" s="320"/>
      <c r="AM45" s="349"/>
      <c r="AN45" s="319"/>
      <c r="AO45" s="320"/>
      <c r="AP45" s="320"/>
      <c r="AQ45" s="320"/>
      <c r="AR45" s="321"/>
      <c r="AS45" s="337"/>
      <c r="AT45" s="321"/>
      <c r="AU45" s="337"/>
      <c r="AV45" s="320"/>
      <c r="AW45" s="320"/>
      <c r="AX45" s="321"/>
      <c r="AY45" s="337"/>
      <c r="AZ45" s="320"/>
      <c r="BA45" s="320"/>
      <c r="BB45" s="349"/>
      <c r="BC45" s="136">
        <f t="shared" si="31"/>
        <v>0</v>
      </c>
      <c r="BD45" s="503" t="str">
        <f t="shared" si="32"/>
        <v>C</v>
      </c>
      <c r="BE45" s="137">
        <f t="shared" si="33"/>
        <v>0</v>
      </c>
      <c r="BF45" s="506" t="str">
        <f t="shared" si="34"/>
        <v>C</v>
      </c>
      <c r="BG45" s="136">
        <f t="shared" si="35"/>
        <v>0</v>
      </c>
      <c r="BH45" s="137">
        <f t="shared" si="36"/>
        <v>0</v>
      </c>
      <c r="BI45" s="137">
        <f t="shared" si="37"/>
        <v>0</v>
      </c>
      <c r="BJ45" s="138">
        <f t="shared" si="38"/>
        <v>0</v>
      </c>
      <c r="BK45" s="139">
        <f t="shared" si="39"/>
        <v>0</v>
      </c>
      <c r="BL45" s="140">
        <f t="shared" si="40"/>
        <v>9.9772598067083536</v>
      </c>
      <c r="BM45" s="256"/>
      <c r="BN45" s="55">
        <f t="shared" si="41"/>
        <v>0</v>
      </c>
      <c r="BO45" s="132">
        <f t="shared" si="1"/>
        <v>0</v>
      </c>
      <c r="BP45" s="141">
        <f t="shared" si="42"/>
        <v>0</v>
      </c>
      <c r="BQ45" s="142" t="str">
        <f t="shared" si="43"/>
        <v>C</v>
      </c>
      <c r="BR45" s="143">
        <f t="shared" si="44"/>
        <v>0</v>
      </c>
      <c r="BS45" s="134" t="str">
        <f t="shared" si="45"/>
        <v>C</v>
      </c>
      <c r="BT45" s="141">
        <f t="shared" si="46"/>
        <v>0</v>
      </c>
      <c r="BU45" s="143">
        <f t="shared" si="47"/>
        <v>0</v>
      </c>
      <c r="BV45" s="143">
        <f t="shared" si="48"/>
        <v>0</v>
      </c>
      <c r="BW45" s="144">
        <f t="shared" si="49"/>
        <v>0</v>
      </c>
      <c r="BX45" s="100">
        <f t="shared" si="2"/>
        <v>0</v>
      </c>
      <c r="BY45" s="101">
        <f t="shared" si="50"/>
        <v>0</v>
      </c>
      <c r="BZ45" s="102">
        <f t="shared" si="3"/>
        <v>0</v>
      </c>
      <c r="CA45" s="101">
        <f t="shared" si="51"/>
        <v>0</v>
      </c>
      <c r="CB45" s="102">
        <f t="shared" si="4"/>
        <v>0</v>
      </c>
      <c r="CC45" s="101">
        <f t="shared" si="52"/>
        <v>0</v>
      </c>
      <c r="CD45" s="102">
        <f t="shared" si="5"/>
        <v>0</v>
      </c>
      <c r="CE45" s="101">
        <f t="shared" si="53"/>
        <v>0</v>
      </c>
      <c r="CF45" s="102">
        <f t="shared" si="6"/>
        <v>0</v>
      </c>
      <c r="CG45" s="101">
        <f t="shared" si="7"/>
        <v>0</v>
      </c>
      <c r="CH45" s="102">
        <f t="shared" si="8"/>
        <v>0</v>
      </c>
      <c r="CI45" s="101">
        <f t="shared" si="54"/>
        <v>0</v>
      </c>
      <c r="CJ45" s="102">
        <f t="shared" si="9"/>
        <v>0</v>
      </c>
      <c r="CK45" s="101">
        <f t="shared" si="55"/>
        <v>0</v>
      </c>
      <c r="CL45" s="102">
        <f t="shared" si="10"/>
        <v>0</v>
      </c>
      <c r="CM45" s="101">
        <f t="shared" si="56"/>
        <v>0</v>
      </c>
      <c r="CN45" s="102">
        <f t="shared" si="11"/>
        <v>0</v>
      </c>
      <c r="CO45" s="101">
        <f t="shared" si="57"/>
        <v>0</v>
      </c>
      <c r="CP45" s="102">
        <f t="shared" si="12"/>
        <v>0</v>
      </c>
      <c r="CQ45" s="101">
        <f t="shared" si="58"/>
        <v>0</v>
      </c>
      <c r="CR45" s="102">
        <f t="shared" si="13"/>
        <v>0</v>
      </c>
      <c r="CS45" s="101">
        <f t="shared" si="59"/>
        <v>0</v>
      </c>
      <c r="CT45" s="102">
        <f t="shared" si="14"/>
        <v>0</v>
      </c>
      <c r="CU45" s="101">
        <f t="shared" si="60"/>
        <v>0</v>
      </c>
      <c r="CV45" s="100">
        <f t="shared" si="15"/>
        <v>0</v>
      </c>
      <c r="CW45" s="101">
        <f t="shared" si="16"/>
        <v>0</v>
      </c>
      <c r="CX45" s="102">
        <f t="shared" si="17"/>
        <v>0</v>
      </c>
      <c r="CY45" s="101">
        <f t="shared" si="18"/>
        <v>0</v>
      </c>
      <c r="CZ45" s="102">
        <f t="shared" si="19"/>
        <v>0</v>
      </c>
      <c r="DA45" s="101">
        <f t="shared" si="20"/>
        <v>0</v>
      </c>
      <c r="DB45" s="102">
        <f t="shared" si="21"/>
        <v>0</v>
      </c>
      <c r="DC45" s="101">
        <f t="shared" si="22"/>
        <v>0</v>
      </c>
      <c r="DD45" s="258"/>
      <c r="DE45" s="259"/>
      <c r="DF45" s="259"/>
      <c r="DG45" s="259"/>
      <c r="DH45" s="259"/>
      <c r="DI45" s="479">
        <v>23</v>
      </c>
      <c r="DJ45" s="478">
        <f t="shared" si="23"/>
        <v>0</v>
      </c>
      <c r="DK45" s="372">
        <f t="shared" si="24"/>
        <v>0</v>
      </c>
      <c r="DL45" s="129">
        <f t="shared" si="25"/>
        <v>0</v>
      </c>
      <c r="DM45" s="375">
        <f t="shared" si="26"/>
        <v>9.9772598067083536</v>
      </c>
      <c r="DN45" s="166"/>
      <c r="EB45" s="130">
        <f t="shared" si="61"/>
        <v>0</v>
      </c>
      <c r="EC45" s="131">
        <f t="shared" si="61"/>
        <v>0</v>
      </c>
      <c r="ED45" s="110">
        <f t="shared" si="27"/>
        <v>0</v>
      </c>
      <c r="EE45" s="111" t="e">
        <f t="shared" si="28"/>
        <v>#DIV/0!</v>
      </c>
      <c r="EF45" s="382" t="e">
        <f t="shared" si="29"/>
        <v>#DIV/0!</v>
      </c>
    </row>
    <row r="46" spans="1:147" ht="13.2" customHeight="1" x14ac:dyDescent="0.2">
      <c r="A46" s="159"/>
      <c r="B46" s="160"/>
      <c r="C46" s="161"/>
      <c r="D46" s="505" t="str">
        <f t="shared" si="30"/>
        <v>C</v>
      </c>
      <c r="E46" s="316"/>
      <c r="F46" s="317"/>
      <c r="G46" s="365"/>
      <c r="H46" s="336"/>
      <c r="I46" s="317"/>
      <c r="J46" s="365"/>
      <c r="K46" s="336"/>
      <c r="L46" s="317"/>
      <c r="M46" s="365"/>
      <c r="N46" s="336"/>
      <c r="O46" s="317"/>
      <c r="P46" s="318"/>
      <c r="Q46" s="336"/>
      <c r="R46" s="318"/>
      <c r="S46" s="336"/>
      <c r="T46" s="317"/>
      <c r="U46" s="318"/>
      <c r="V46" s="336"/>
      <c r="W46" s="317"/>
      <c r="X46" s="318"/>
      <c r="Y46" s="336"/>
      <c r="Z46" s="317"/>
      <c r="AA46" s="318"/>
      <c r="AB46" s="336"/>
      <c r="AC46" s="317"/>
      <c r="AD46" s="318"/>
      <c r="AE46" s="336"/>
      <c r="AF46" s="317"/>
      <c r="AG46" s="318"/>
      <c r="AH46" s="336"/>
      <c r="AI46" s="317"/>
      <c r="AJ46" s="318"/>
      <c r="AK46" s="336"/>
      <c r="AL46" s="317"/>
      <c r="AM46" s="348"/>
      <c r="AN46" s="316"/>
      <c r="AO46" s="317"/>
      <c r="AP46" s="317"/>
      <c r="AQ46" s="317"/>
      <c r="AR46" s="318"/>
      <c r="AS46" s="336"/>
      <c r="AT46" s="318"/>
      <c r="AU46" s="336"/>
      <c r="AV46" s="317"/>
      <c r="AW46" s="317"/>
      <c r="AX46" s="318"/>
      <c r="AY46" s="336"/>
      <c r="AZ46" s="317"/>
      <c r="BA46" s="317"/>
      <c r="BB46" s="348"/>
      <c r="BC46" s="119">
        <f t="shared" si="31"/>
        <v>0</v>
      </c>
      <c r="BD46" s="502" t="str">
        <f t="shared" si="32"/>
        <v>C</v>
      </c>
      <c r="BE46" s="120">
        <f t="shared" si="33"/>
        <v>0</v>
      </c>
      <c r="BF46" s="505" t="str">
        <f t="shared" si="34"/>
        <v>C</v>
      </c>
      <c r="BG46" s="119">
        <f t="shared" si="35"/>
        <v>0</v>
      </c>
      <c r="BH46" s="120">
        <f t="shared" si="36"/>
        <v>0</v>
      </c>
      <c r="BI46" s="120">
        <f t="shared" si="37"/>
        <v>0</v>
      </c>
      <c r="BJ46" s="121">
        <f t="shared" si="38"/>
        <v>0</v>
      </c>
      <c r="BK46" s="122">
        <f t="shared" si="39"/>
        <v>0</v>
      </c>
      <c r="BL46" s="123">
        <f t="shared" si="40"/>
        <v>9.9772598067083536</v>
      </c>
      <c r="BM46" s="256"/>
      <c r="BN46" s="114">
        <f t="shared" si="41"/>
        <v>0</v>
      </c>
      <c r="BO46" s="115">
        <f t="shared" si="1"/>
        <v>0</v>
      </c>
      <c r="BP46" s="124">
        <f t="shared" si="42"/>
        <v>0</v>
      </c>
      <c r="BQ46" s="125" t="str">
        <f t="shared" si="43"/>
        <v>C</v>
      </c>
      <c r="BR46" s="126">
        <f t="shared" si="44"/>
        <v>0</v>
      </c>
      <c r="BS46" s="117" t="str">
        <f t="shared" si="45"/>
        <v>C</v>
      </c>
      <c r="BT46" s="124">
        <f t="shared" si="46"/>
        <v>0</v>
      </c>
      <c r="BU46" s="126">
        <f t="shared" si="47"/>
        <v>0</v>
      </c>
      <c r="BV46" s="126">
        <f t="shared" si="48"/>
        <v>0</v>
      </c>
      <c r="BW46" s="127">
        <f t="shared" si="49"/>
        <v>0</v>
      </c>
      <c r="BX46" s="292">
        <f t="shared" si="2"/>
        <v>0</v>
      </c>
      <c r="BY46" s="293">
        <f t="shared" si="50"/>
        <v>0</v>
      </c>
      <c r="BZ46" s="294">
        <f t="shared" si="3"/>
        <v>0</v>
      </c>
      <c r="CA46" s="293">
        <f t="shared" si="51"/>
        <v>0</v>
      </c>
      <c r="CB46" s="294">
        <f t="shared" si="4"/>
        <v>0</v>
      </c>
      <c r="CC46" s="293">
        <f t="shared" si="52"/>
        <v>0</v>
      </c>
      <c r="CD46" s="294">
        <f t="shared" si="5"/>
        <v>0</v>
      </c>
      <c r="CE46" s="293">
        <f t="shared" si="53"/>
        <v>0</v>
      </c>
      <c r="CF46" s="294">
        <f t="shared" si="6"/>
        <v>0</v>
      </c>
      <c r="CG46" s="293">
        <f t="shared" si="7"/>
        <v>0</v>
      </c>
      <c r="CH46" s="294">
        <f t="shared" si="8"/>
        <v>0</v>
      </c>
      <c r="CI46" s="293">
        <f t="shared" si="54"/>
        <v>0</v>
      </c>
      <c r="CJ46" s="294">
        <f t="shared" si="9"/>
        <v>0</v>
      </c>
      <c r="CK46" s="293">
        <f t="shared" si="55"/>
        <v>0</v>
      </c>
      <c r="CL46" s="294">
        <f t="shared" si="10"/>
        <v>0</v>
      </c>
      <c r="CM46" s="293">
        <f t="shared" si="56"/>
        <v>0</v>
      </c>
      <c r="CN46" s="294">
        <f t="shared" si="11"/>
        <v>0</v>
      </c>
      <c r="CO46" s="293">
        <f t="shared" si="57"/>
        <v>0</v>
      </c>
      <c r="CP46" s="294">
        <f t="shared" si="12"/>
        <v>0</v>
      </c>
      <c r="CQ46" s="293">
        <f t="shared" si="58"/>
        <v>0</v>
      </c>
      <c r="CR46" s="294">
        <f t="shared" si="13"/>
        <v>0</v>
      </c>
      <c r="CS46" s="293">
        <f t="shared" si="59"/>
        <v>0</v>
      </c>
      <c r="CT46" s="294">
        <f t="shared" si="14"/>
        <v>0</v>
      </c>
      <c r="CU46" s="293">
        <f t="shared" si="60"/>
        <v>0</v>
      </c>
      <c r="CV46" s="292">
        <f t="shared" si="15"/>
        <v>0</v>
      </c>
      <c r="CW46" s="293">
        <f t="shared" si="16"/>
        <v>0</v>
      </c>
      <c r="CX46" s="294">
        <f t="shared" si="17"/>
        <v>0</v>
      </c>
      <c r="CY46" s="293">
        <f t="shared" si="18"/>
        <v>0</v>
      </c>
      <c r="CZ46" s="294">
        <f t="shared" si="19"/>
        <v>0</v>
      </c>
      <c r="DA46" s="293">
        <f t="shared" si="20"/>
        <v>0</v>
      </c>
      <c r="DB46" s="294">
        <f t="shared" si="21"/>
        <v>0</v>
      </c>
      <c r="DC46" s="293">
        <f t="shared" si="22"/>
        <v>0</v>
      </c>
      <c r="DD46" s="258"/>
      <c r="DE46" s="259"/>
      <c r="DF46" s="259"/>
      <c r="DG46" s="259"/>
      <c r="DH46" s="259"/>
      <c r="DI46" s="479">
        <v>24</v>
      </c>
      <c r="DJ46" s="478">
        <f t="shared" si="23"/>
        <v>0</v>
      </c>
      <c r="DK46" s="372">
        <f t="shared" si="24"/>
        <v>0</v>
      </c>
      <c r="DL46" s="129">
        <f t="shared" si="25"/>
        <v>0</v>
      </c>
      <c r="DM46" s="375">
        <f t="shared" si="26"/>
        <v>9.9772598067083536</v>
      </c>
      <c r="DN46" s="166"/>
      <c r="EB46" s="130">
        <f t="shared" si="61"/>
        <v>0</v>
      </c>
      <c r="EC46" s="131">
        <f t="shared" si="61"/>
        <v>0</v>
      </c>
      <c r="ED46" s="110">
        <f t="shared" si="27"/>
        <v>0</v>
      </c>
      <c r="EE46" s="111" t="e">
        <f t="shared" si="28"/>
        <v>#DIV/0!</v>
      </c>
      <c r="EF46" s="382" t="e">
        <f t="shared" si="29"/>
        <v>#DIV/0!</v>
      </c>
    </row>
    <row r="47" spans="1:147" ht="13.2" customHeight="1" x14ac:dyDescent="0.2">
      <c r="A47" s="69"/>
      <c r="B47" s="163"/>
      <c r="C47" s="164"/>
      <c r="D47" s="506" t="str">
        <f t="shared" si="30"/>
        <v>C</v>
      </c>
      <c r="E47" s="319"/>
      <c r="F47" s="320"/>
      <c r="G47" s="366"/>
      <c r="H47" s="337"/>
      <c r="I47" s="320"/>
      <c r="J47" s="366"/>
      <c r="K47" s="337"/>
      <c r="L47" s="320"/>
      <c r="M47" s="366"/>
      <c r="N47" s="337"/>
      <c r="O47" s="320"/>
      <c r="P47" s="321"/>
      <c r="Q47" s="337"/>
      <c r="R47" s="321"/>
      <c r="S47" s="337"/>
      <c r="T47" s="320"/>
      <c r="U47" s="321"/>
      <c r="V47" s="337"/>
      <c r="W47" s="320"/>
      <c r="X47" s="321"/>
      <c r="Y47" s="337"/>
      <c r="Z47" s="320"/>
      <c r="AA47" s="321"/>
      <c r="AB47" s="337"/>
      <c r="AC47" s="320"/>
      <c r="AD47" s="321"/>
      <c r="AE47" s="337"/>
      <c r="AF47" s="320"/>
      <c r="AG47" s="321"/>
      <c r="AH47" s="337"/>
      <c r="AI47" s="320"/>
      <c r="AJ47" s="321"/>
      <c r="AK47" s="337"/>
      <c r="AL47" s="320"/>
      <c r="AM47" s="349"/>
      <c r="AN47" s="319"/>
      <c r="AO47" s="320"/>
      <c r="AP47" s="320"/>
      <c r="AQ47" s="320"/>
      <c r="AR47" s="321"/>
      <c r="AS47" s="337"/>
      <c r="AT47" s="321"/>
      <c r="AU47" s="337"/>
      <c r="AV47" s="320"/>
      <c r="AW47" s="320"/>
      <c r="AX47" s="321"/>
      <c r="AY47" s="337"/>
      <c r="AZ47" s="320"/>
      <c r="BA47" s="320"/>
      <c r="BB47" s="349"/>
      <c r="BC47" s="136">
        <f t="shared" si="31"/>
        <v>0</v>
      </c>
      <c r="BD47" s="503" t="str">
        <f t="shared" si="32"/>
        <v>C</v>
      </c>
      <c r="BE47" s="137">
        <f t="shared" si="33"/>
        <v>0</v>
      </c>
      <c r="BF47" s="506" t="str">
        <f t="shared" si="34"/>
        <v>C</v>
      </c>
      <c r="BG47" s="136">
        <f t="shared" si="35"/>
        <v>0</v>
      </c>
      <c r="BH47" s="137">
        <f t="shared" si="36"/>
        <v>0</v>
      </c>
      <c r="BI47" s="137">
        <f t="shared" si="37"/>
        <v>0</v>
      </c>
      <c r="BJ47" s="138">
        <f t="shared" si="38"/>
        <v>0</v>
      </c>
      <c r="BK47" s="139">
        <f t="shared" si="39"/>
        <v>0</v>
      </c>
      <c r="BL47" s="140">
        <f t="shared" si="40"/>
        <v>9.9772598067083536</v>
      </c>
      <c r="BM47" s="256"/>
      <c r="BN47" s="55">
        <f t="shared" si="41"/>
        <v>0</v>
      </c>
      <c r="BO47" s="132">
        <f t="shared" si="1"/>
        <v>0</v>
      </c>
      <c r="BP47" s="141">
        <f t="shared" si="42"/>
        <v>0</v>
      </c>
      <c r="BQ47" s="142" t="str">
        <f t="shared" si="43"/>
        <v>C</v>
      </c>
      <c r="BR47" s="143">
        <f t="shared" si="44"/>
        <v>0</v>
      </c>
      <c r="BS47" s="134" t="str">
        <f t="shared" si="45"/>
        <v>C</v>
      </c>
      <c r="BT47" s="141">
        <f t="shared" si="46"/>
        <v>0</v>
      </c>
      <c r="BU47" s="143">
        <f t="shared" si="47"/>
        <v>0</v>
      </c>
      <c r="BV47" s="143">
        <f t="shared" si="48"/>
        <v>0</v>
      </c>
      <c r="BW47" s="144">
        <f t="shared" si="49"/>
        <v>0</v>
      </c>
      <c r="BX47" s="100">
        <f t="shared" si="2"/>
        <v>0</v>
      </c>
      <c r="BY47" s="101">
        <f t="shared" si="50"/>
        <v>0</v>
      </c>
      <c r="BZ47" s="102">
        <f t="shared" si="3"/>
        <v>0</v>
      </c>
      <c r="CA47" s="101">
        <f t="shared" si="51"/>
        <v>0</v>
      </c>
      <c r="CB47" s="102">
        <f t="shared" si="4"/>
        <v>0</v>
      </c>
      <c r="CC47" s="101">
        <f t="shared" si="52"/>
        <v>0</v>
      </c>
      <c r="CD47" s="102">
        <f t="shared" si="5"/>
        <v>0</v>
      </c>
      <c r="CE47" s="101">
        <f t="shared" si="53"/>
        <v>0</v>
      </c>
      <c r="CF47" s="102">
        <f t="shared" si="6"/>
        <v>0</v>
      </c>
      <c r="CG47" s="101">
        <f t="shared" si="7"/>
        <v>0</v>
      </c>
      <c r="CH47" s="102">
        <f t="shared" si="8"/>
        <v>0</v>
      </c>
      <c r="CI47" s="101">
        <f t="shared" si="54"/>
        <v>0</v>
      </c>
      <c r="CJ47" s="102">
        <f t="shared" si="9"/>
        <v>0</v>
      </c>
      <c r="CK47" s="101">
        <f t="shared" si="55"/>
        <v>0</v>
      </c>
      <c r="CL47" s="102">
        <f t="shared" si="10"/>
        <v>0</v>
      </c>
      <c r="CM47" s="101">
        <f t="shared" si="56"/>
        <v>0</v>
      </c>
      <c r="CN47" s="102">
        <f t="shared" si="11"/>
        <v>0</v>
      </c>
      <c r="CO47" s="101">
        <f t="shared" si="57"/>
        <v>0</v>
      </c>
      <c r="CP47" s="102">
        <f t="shared" si="12"/>
        <v>0</v>
      </c>
      <c r="CQ47" s="101">
        <f t="shared" si="58"/>
        <v>0</v>
      </c>
      <c r="CR47" s="102">
        <f t="shared" si="13"/>
        <v>0</v>
      </c>
      <c r="CS47" s="101">
        <f t="shared" si="59"/>
        <v>0</v>
      </c>
      <c r="CT47" s="102">
        <f t="shared" si="14"/>
        <v>0</v>
      </c>
      <c r="CU47" s="101">
        <f t="shared" si="60"/>
        <v>0</v>
      </c>
      <c r="CV47" s="100">
        <f t="shared" si="15"/>
        <v>0</v>
      </c>
      <c r="CW47" s="101">
        <f t="shared" si="16"/>
        <v>0</v>
      </c>
      <c r="CX47" s="102">
        <f t="shared" si="17"/>
        <v>0</v>
      </c>
      <c r="CY47" s="101">
        <f t="shared" si="18"/>
        <v>0</v>
      </c>
      <c r="CZ47" s="102">
        <f t="shared" si="19"/>
        <v>0</v>
      </c>
      <c r="DA47" s="101">
        <f t="shared" si="20"/>
        <v>0</v>
      </c>
      <c r="DB47" s="102">
        <f t="shared" si="21"/>
        <v>0</v>
      </c>
      <c r="DC47" s="101">
        <f t="shared" si="22"/>
        <v>0</v>
      </c>
      <c r="DD47" s="258"/>
      <c r="DE47" s="259"/>
      <c r="DF47" s="259"/>
      <c r="DG47" s="259"/>
      <c r="DH47" s="259"/>
      <c r="DI47" s="479">
        <v>25</v>
      </c>
      <c r="DJ47" s="478">
        <f t="shared" si="23"/>
        <v>0</v>
      </c>
      <c r="DK47" s="372">
        <f t="shared" si="24"/>
        <v>0</v>
      </c>
      <c r="DL47" s="129">
        <f t="shared" si="25"/>
        <v>0</v>
      </c>
      <c r="DM47" s="375">
        <f t="shared" si="26"/>
        <v>9.9772598067083536</v>
      </c>
      <c r="DN47" s="166"/>
      <c r="EB47" s="130">
        <f t="shared" si="61"/>
        <v>0</v>
      </c>
      <c r="EC47" s="131">
        <f t="shared" si="61"/>
        <v>0</v>
      </c>
      <c r="ED47" s="110">
        <f t="shared" si="27"/>
        <v>0</v>
      </c>
      <c r="EE47" s="111" t="e">
        <f t="shared" si="28"/>
        <v>#DIV/0!</v>
      </c>
      <c r="EF47" s="382" t="e">
        <f t="shared" si="29"/>
        <v>#DIV/0!</v>
      </c>
    </row>
    <row r="48" spans="1:147" ht="13.2" customHeight="1" x14ac:dyDescent="0.2">
      <c r="A48" s="159"/>
      <c r="B48" s="160"/>
      <c r="C48" s="161"/>
      <c r="D48" s="505" t="str">
        <f t="shared" si="30"/>
        <v>C</v>
      </c>
      <c r="E48" s="316"/>
      <c r="F48" s="317"/>
      <c r="G48" s="365"/>
      <c r="H48" s="336"/>
      <c r="I48" s="317"/>
      <c r="J48" s="365"/>
      <c r="K48" s="336"/>
      <c r="L48" s="317"/>
      <c r="M48" s="365"/>
      <c r="N48" s="336"/>
      <c r="O48" s="317"/>
      <c r="P48" s="318"/>
      <c r="Q48" s="336"/>
      <c r="R48" s="318"/>
      <c r="S48" s="336"/>
      <c r="T48" s="317"/>
      <c r="U48" s="318"/>
      <c r="V48" s="336"/>
      <c r="W48" s="317"/>
      <c r="X48" s="318"/>
      <c r="Y48" s="336"/>
      <c r="Z48" s="317"/>
      <c r="AA48" s="318"/>
      <c r="AB48" s="336"/>
      <c r="AC48" s="317"/>
      <c r="AD48" s="318"/>
      <c r="AE48" s="336"/>
      <c r="AF48" s="317"/>
      <c r="AG48" s="318"/>
      <c r="AH48" s="336"/>
      <c r="AI48" s="317"/>
      <c r="AJ48" s="318"/>
      <c r="AK48" s="336"/>
      <c r="AL48" s="317"/>
      <c r="AM48" s="348"/>
      <c r="AN48" s="316"/>
      <c r="AO48" s="317"/>
      <c r="AP48" s="317"/>
      <c r="AQ48" s="317"/>
      <c r="AR48" s="318"/>
      <c r="AS48" s="336"/>
      <c r="AT48" s="318"/>
      <c r="AU48" s="336"/>
      <c r="AV48" s="317"/>
      <c r="AW48" s="317"/>
      <c r="AX48" s="318"/>
      <c r="AY48" s="336"/>
      <c r="AZ48" s="317"/>
      <c r="BA48" s="317"/>
      <c r="BB48" s="348"/>
      <c r="BC48" s="119">
        <f t="shared" si="31"/>
        <v>0</v>
      </c>
      <c r="BD48" s="502" t="str">
        <f t="shared" si="32"/>
        <v>C</v>
      </c>
      <c r="BE48" s="120">
        <f t="shared" si="33"/>
        <v>0</v>
      </c>
      <c r="BF48" s="505" t="str">
        <f t="shared" si="34"/>
        <v>C</v>
      </c>
      <c r="BG48" s="119">
        <f t="shared" si="35"/>
        <v>0</v>
      </c>
      <c r="BH48" s="120">
        <f t="shared" si="36"/>
        <v>0</v>
      </c>
      <c r="BI48" s="120">
        <f t="shared" si="37"/>
        <v>0</v>
      </c>
      <c r="BJ48" s="121">
        <f t="shared" si="38"/>
        <v>0</v>
      </c>
      <c r="BK48" s="122">
        <f t="shared" si="39"/>
        <v>0</v>
      </c>
      <c r="BL48" s="123">
        <f t="shared" si="40"/>
        <v>9.9772598067083536</v>
      </c>
      <c r="BM48" s="256"/>
      <c r="BN48" s="114">
        <f t="shared" si="41"/>
        <v>0</v>
      </c>
      <c r="BO48" s="115">
        <f t="shared" si="1"/>
        <v>0</v>
      </c>
      <c r="BP48" s="124">
        <f t="shared" si="42"/>
        <v>0</v>
      </c>
      <c r="BQ48" s="125" t="str">
        <f t="shared" si="43"/>
        <v>C</v>
      </c>
      <c r="BR48" s="126">
        <f t="shared" si="44"/>
        <v>0</v>
      </c>
      <c r="BS48" s="117" t="str">
        <f t="shared" si="45"/>
        <v>C</v>
      </c>
      <c r="BT48" s="124">
        <f t="shared" si="46"/>
        <v>0</v>
      </c>
      <c r="BU48" s="126">
        <f t="shared" si="47"/>
        <v>0</v>
      </c>
      <c r="BV48" s="126">
        <f t="shared" si="48"/>
        <v>0</v>
      </c>
      <c r="BW48" s="127">
        <f t="shared" si="49"/>
        <v>0</v>
      </c>
      <c r="BX48" s="292">
        <f t="shared" si="2"/>
        <v>0</v>
      </c>
      <c r="BY48" s="293">
        <f t="shared" si="50"/>
        <v>0</v>
      </c>
      <c r="BZ48" s="294">
        <f t="shared" si="3"/>
        <v>0</v>
      </c>
      <c r="CA48" s="293">
        <f t="shared" si="51"/>
        <v>0</v>
      </c>
      <c r="CB48" s="294">
        <f t="shared" si="4"/>
        <v>0</v>
      </c>
      <c r="CC48" s="293">
        <f t="shared" si="52"/>
        <v>0</v>
      </c>
      <c r="CD48" s="294">
        <f t="shared" si="5"/>
        <v>0</v>
      </c>
      <c r="CE48" s="293">
        <f t="shared" si="53"/>
        <v>0</v>
      </c>
      <c r="CF48" s="294">
        <f t="shared" si="6"/>
        <v>0</v>
      </c>
      <c r="CG48" s="293">
        <f t="shared" si="7"/>
        <v>0</v>
      </c>
      <c r="CH48" s="294">
        <f t="shared" si="8"/>
        <v>0</v>
      </c>
      <c r="CI48" s="293">
        <f t="shared" si="54"/>
        <v>0</v>
      </c>
      <c r="CJ48" s="294">
        <f t="shared" si="9"/>
        <v>0</v>
      </c>
      <c r="CK48" s="293">
        <f t="shared" si="55"/>
        <v>0</v>
      </c>
      <c r="CL48" s="294">
        <f t="shared" si="10"/>
        <v>0</v>
      </c>
      <c r="CM48" s="293">
        <f t="shared" si="56"/>
        <v>0</v>
      </c>
      <c r="CN48" s="294">
        <f t="shared" si="11"/>
        <v>0</v>
      </c>
      <c r="CO48" s="293">
        <f t="shared" si="57"/>
        <v>0</v>
      </c>
      <c r="CP48" s="294">
        <f t="shared" si="12"/>
        <v>0</v>
      </c>
      <c r="CQ48" s="293">
        <f t="shared" si="58"/>
        <v>0</v>
      </c>
      <c r="CR48" s="294">
        <f t="shared" si="13"/>
        <v>0</v>
      </c>
      <c r="CS48" s="293">
        <f t="shared" si="59"/>
        <v>0</v>
      </c>
      <c r="CT48" s="294">
        <f t="shared" si="14"/>
        <v>0</v>
      </c>
      <c r="CU48" s="293">
        <f t="shared" si="60"/>
        <v>0</v>
      </c>
      <c r="CV48" s="292">
        <f t="shared" si="15"/>
        <v>0</v>
      </c>
      <c r="CW48" s="293">
        <f t="shared" si="16"/>
        <v>0</v>
      </c>
      <c r="CX48" s="294">
        <f t="shared" si="17"/>
        <v>0</v>
      </c>
      <c r="CY48" s="293">
        <f t="shared" si="18"/>
        <v>0</v>
      </c>
      <c r="CZ48" s="294">
        <f t="shared" si="19"/>
        <v>0</v>
      </c>
      <c r="DA48" s="293">
        <f t="shared" si="20"/>
        <v>0</v>
      </c>
      <c r="DB48" s="294">
        <f t="shared" si="21"/>
        <v>0</v>
      </c>
      <c r="DC48" s="293">
        <f t="shared" si="22"/>
        <v>0</v>
      </c>
      <c r="DD48" s="258"/>
      <c r="DE48" s="259"/>
      <c r="DF48" s="259"/>
      <c r="DG48" s="259"/>
      <c r="DH48" s="259"/>
      <c r="DI48" s="479">
        <v>26</v>
      </c>
      <c r="DJ48" s="478">
        <f t="shared" si="23"/>
        <v>0</v>
      </c>
      <c r="DK48" s="372">
        <f t="shared" si="24"/>
        <v>0</v>
      </c>
      <c r="DL48" s="129">
        <f t="shared" si="25"/>
        <v>0</v>
      </c>
      <c r="DM48" s="375">
        <f t="shared" si="26"/>
        <v>9.9772598067083536</v>
      </c>
      <c r="DN48" s="166"/>
      <c r="EB48" s="130">
        <f t="shared" si="61"/>
        <v>0</v>
      </c>
      <c r="EC48" s="131">
        <f t="shared" si="61"/>
        <v>0</v>
      </c>
      <c r="ED48" s="110">
        <f t="shared" si="27"/>
        <v>0</v>
      </c>
      <c r="EE48" s="111" t="e">
        <f t="shared" si="28"/>
        <v>#DIV/0!</v>
      </c>
      <c r="EF48" s="382" t="e">
        <f t="shared" si="29"/>
        <v>#DIV/0!</v>
      </c>
    </row>
    <row r="49" spans="1:136" ht="13.2" customHeight="1" x14ac:dyDescent="0.2">
      <c r="A49" s="69"/>
      <c r="B49" s="163"/>
      <c r="C49" s="164"/>
      <c r="D49" s="506" t="str">
        <f t="shared" si="30"/>
        <v>C</v>
      </c>
      <c r="E49" s="319"/>
      <c r="F49" s="320"/>
      <c r="G49" s="366"/>
      <c r="H49" s="337"/>
      <c r="I49" s="320"/>
      <c r="J49" s="366"/>
      <c r="K49" s="337"/>
      <c r="L49" s="320"/>
      <c r="M49" s="366"/>
      <c r="N49" s="337"/>
      <c r="O49" s="320"/>
      <c r="P49" s="321"/>
      <c r="Q49" s="337"/>
      <c r="R49" s="321"/>
      <c r="S49" s="337"/>
      <c r="T49" s="320"/>
      <c r="U49" s="321"/>
      <c r="V49" s="337"/>
      <c r="W49" s="320"/>
      <c r="X49" s="321"/>
      <c r="Y49" s="337"/>
      <c r="Z49" s="320"/>
      <c r="AA49" s="321"/>
      <c r="AB49" s="337"/>
      <c r="AC49" s="320"/>
      <c r="AD49" s="321"/>
      <c r="AE49" s="337"/>
      <c r="AF49" s="320"/>
      <c r="AG49" s="321"/>
      <c r="AH49" s="337"/>
      <c r="AI49" s="320"/>
      <c r="AJ49" s="321"/>
      <c r="AK49" s="337"/>
      <c r="AL49" s="320"/>
      <c r="AM49" s="349"/>
      <c r="AN49" s="319"/>
      <c r="AO49" s="320"/>
      <c r="AP49" s="320"/>
      <c r="AQ49" s="320"/>
      <c r="AR49" s="321"/>
      <c r="AS49" s="337"/>
      <c r="AT49" s="321"/>
      <c r="AU49" s="337"/>
      <c r="AV49" s="320"/>
      <c r="AW49" s="320"/>
      <c r="AX49" s="321"/>
      <c r="AY49" s="337"/>
      <c r="AZ49" s="320"/>
      <c r="BA49" s="320"/>
      <c r="BB49" s="349"/>
      <c r="BC49" s="136">
        <f t="shared" si="31"/>
        <v>0</v>
      </c>
      <c r="BD49" s="503" t="str">
        <f t="shared" si="32"/>
        <v>C</v>
      </c>
      <c r="BE49" s="137">
        <f t="shared" si="33"/>
        <v>0</v>
      </c>
      <c r="BF49" s="506" t="str">
        <f t="shared" si="34"/>
        <v>C</v>
      </c>
      <c r="BG49" s="136">
        <f t="shared" si="35"/>
        <v>0</v>
      </c>
      <c r="BH49" s="137">
        <f t="shared" si="36"/>
        <v>0</v>
      </c>
      <c r="BI49" s="137">
        <f t="shared" si="37"/>
        <v>0</v>
      </c>
      <c r="BJ49" s="138">
        <f t="shared" si="38"/>
        <v>0</v>
      </c>
      <c r="BK49" s="139">
        <f t="shared" si="39"/>
        <v>0</v>
      </c>
      <c r="BL49" s="140">
        <f t="shared" si="40"/>
        <v>9.9772598067083536</v>
      </c>
      <c r="BM49" s="256"/>
      <c r="BN49" s="55">
        <f t="shared" si="41"/>
        <v>0</v>
      </c>
      <c r="BO49" s="132">
        <f t="shared" si="1"/>
        <v>0</v>
      </c>
      <c r="BP49" s="141">
        <f t="shared" si="42"/>
        <v>0</v>
      </c>
      <c r="BQ49" s="142" t="str">
        <f t="shared" si="43"/>
        <v>C</v>
      </c>
      <c r="BR49" s="143">
        <f t="shared" si="44"/>
        <v>0</v>
      </c>
      <c r="BS49" s="134" t="str">
        <f t="shared" si="45"/>
        <v>C</v>
      </c>
      <c r="BT49" s="141">
        <f t="shared" si="46"/>
        <v>0</v>
      </c>
      <c r="BU49" s="143">
        <f t="shared" si="47"/>
        <v>0</v>
      </c>
      <c r="BV49" s="143">
        <f t="shared" si="48"/>
        <v>0</v>
      </c>
      <c r="BW49" s="144">
        <f t="shared" si="49"/>
        <v>0</v>
      </c>
      <c r="BX49" s="100">
        <f t="shared" si="2"/>
        <v>0</v>
      </c>
      <c r="BY49" s="101">
        <f t="shared" si="50"/>
        <v>0</v>
      </c>
      <c r="BZ49" s="102">
        <f t="shared" si="3"/>
        <v>0</v>
      </c>
      <c r="CA49" s="101">
        <f t="shared" si="51"/>
        <v>0</v>
      </c>
      <c r="CB49" s="102">
        <f t="shared" si="4"/>
        <v>0</v>
      </c>
      <c r="CC49" s="101">
        <f t="shared" si="52"/>
        <v>0</v>
      </c>
      <c r="CD49" s="102">
        <f t="shared" si="5"/>
        <v>0</v>
      </c>
      <c r="CE49" s="101">
        <f t="shared" si="53"/>
        <v>0</v>
      </c>
      <c r="CF49" s="102">
        <f t="shared" si="6"/>
        <v>0</v>
      </c>
      <c r="CG49" s="101">
        <f t="shared" si="7"/>
        <v>0</v>
      </c>
      <c r="CH49" s="102">
        <f t="shared" si="8"/>
        <v>0</v>
      </c>
      <c r="CI49" s="101">
        <f t="shared" si="54"/>
        <v>0</v>
      </c>
      <c r="CJ49" s="102">
        <f t="shared" si="9"/>
        <v>0</v>
      </c>
      <c r="CK49" s="101">
        <f t="shared" si="55"/>
        <v>0</v>
      </c>
      <c r="CL49" s="102">
        <f t="shared" si="10"/>
        <v>0</v>
      </c>
      <c r="CM49" s="101">
        <f t="shared" si="56"/>
        <v>0</v>
      </c>
      <c r="CN49" s="102">
        <f t="shared" si="11"/>
        <v>0</v>
      </c>
      <c r="CO49" s="101">
        <f t="shared" si="57"/>
        <v>0</v>
      </c>
      <c r="CP49" s="102">
        <f t="shared" si="12"/>
        <v>0</v>
      </c>
      <c r="CQ49" s="101">
        <f t="shared" si="58"/>
        <v>0</v>
      </c>
      <c r="CR49" s="102">
        <f t="shared" si="13"/>
        <v>0</v>
      </c>
      <c r="CS49" s="101">
        <f t="shared" si="59"/>
        <v>0</v>
      </c>
      <c r="CT49" s="102">
        <f t="shared" si="14"/>
        <v>0</v>
      </c>
      <c r="CU49" s="101">
        <f t="shared" si="60"/>
        <v>0</v>
      </c>
      <c r="CV49" s="100">
        <f t="shared" si="15"/>
        <v>0</v>
      </c>
      <c r="CW49" s="101">
        <f t="shared" si="16"/>
        <v>0</v>
      </c>
      <c r="CX49" s="102">
        <f t="shared" si="17"/>
        <v>0</v>
      </c>
      <c r="CY49" s="101">
        <f t="shared" si="18"/>
        <v>0</v>
      </c>
      <c r="CZ49" s="102">
        <f t="shared" si="19"/>
        <v>0</v>
      </c>
      <c r="DA49" s="101">
        <f t="shared" si="20"/>
        <v>0</v>
      </c>
      <c r="DB49" s="102">
        <f t="shared" si="21"/>
        <v>0</v>
      </c>
      <c r="DC49" s="101">
        <f t="shared" si="22"/>
        <v>0</v>
      </c>
      <c r="DD49" s="258"/>
      <c r="DE49" s="259"/>
      <c r="DF49" s="259"/>
      <c r="DG49" s="259"/>
      <c r="DH49" s="259"/>
      <c r="DI49" s="479">
        <v>27</v>
      </c>
      <c r="DJ49" s="478">
        <f t="shared" si="23"/>
        <v>0</v>
      </c>
      <c r="DK49" s="372">
        <f t="shared" si="24"/>
        <v>0</v>
      </c>
      <c r="DL49" s="129">
        <f t="shared" si="25"/>
        <v>0</v>
      </c>
      <c r="DM49" s="375">
        <f t="shared" si="26"/>
        <v>9.9772598067083536</v>
      </c>
      <c r="DN49" s="166"/>
      <c r="EB49" s="130">
        <f t="shared" si="61"/>
        <v>0</v>
      </c>
      <c r="EC49" s="131">
        <f t="shared" si="61"/>
        <v>0</v>
      </c>
      <c r="ED49" s="110">
        <f t="shared" si="27"/>
        <v>0</v>
      </c>
      <c r="EE49" s="111" t="e">
        <f t="shared" si="28"/>
        <v>#DIV/0!</v>
      </c>
      <c r="EF49" s="382" t="e">
        <f t="shared" si="29"/>
        <v>#DIV/0!</v>
      </c>
    </row>
    <row r="50" spans="1:136" ht="13.2" customHeight="1" x14ac:dyDescent="0.2">
      <c r="A50" s="159"/>
      <c r="B50" s="160"/>
      <c r="C50" s="161"/>
      <c r="D50" s="505" t="str">
        <f t="shared" si="30"/>
        <v>C</v>
      </c>
      <c r="E50" s="316"/>
      <c r="F50" s="317"/>
      <c r="G50" s="365"/>
      <c r="H50" s="336"/>
      <c r="I50" s="317"/>
      <c r="J50" s="365"/>
      <c r="K50" s="336"/>
      <c r="L50" s="317"/>
      <c r="M50" s="365"/>
      <c r="N50" s="336"/>
      <c r="O50" s="317"/>
      <c r="P50" s="318"/>
      <c r="Q50" s="336"/>
      <c r="R50" s="318"/>
      <c r="S50" s="336"/>
      <c r="T50" s="317"/>
      <c r="U50" s="318"/>
      <c r="V50" s="336"/>
      <c r="W50" s="317"/>
      <c r="X50" s="318"/>
      <c r="Y50" s="336"/>
      <c r="Z50" s="317"/>
      <c r="AA50" s="318"/>
      <c r="AB50" s="336"/>
      <c r="AC50" s="317"/>
      <c r="AD50" s="318"/>
      <c r="AE50" s="336"/>
      <c r="AF50" s="317"/>
      <c r="AG50" s="318"/>
      <c r="AH50" s="336"/>
      <c r="AI50" s="317"/>
      <c r="AJ50" s="318"/>
      <c r="AK50" s="336"/>
      <c r="AL50" s="317"/>
      <c r="AM50" s="348"/>
      <c r="AN50" s="316"/>
      <c r="AO50" s="317"/>
      <c r="AP50" s="317"/>
      <c r="AQ50" s="317"/>
      <c r="AR50" s="318"/>
      <c r="AS50" s="336"/>
      <c r="AT50" s="318"/>
      <c r="AU50" s="336"/>
      <c r="AV50" s="317"/>
      <c r="AW50" s="317"/>
      <c r="AX50" s="318"/>
      <c r="AY50" s="336"/>
      <c r="AZ50" s="317"/>
      <c r="BA50" s="317"/>
      <c r="BB50" s="348"/>
      <c r="BC50" s="119">
        <f t="shared" si="31"/>
        <v>0</v>
      </c>
      <c r="BD50" s="502" t="str">
        <f t="shared" si="32"/>
        <v>C</v>
      </c>
      <c r="BE50" s="120">
        <f t="shared" si="33"/>
        <v>0</v>
      </c>
      <c r="BF50" s="505" t="str">
        <f t="shared" si="34"/>
        <v>C</v>
      </c>
      <c r="BG50" s="119">
        <f t="shared" si="35"/>
        <v>0</v>
      </c>
      <c r="BH50" s="120">
        <f t="shared" si="36"/>
        <v>0</v>
      </c>
      <c r="BI50" s="120">
        <f t="shared" si="37"/>
        <v>0</v>
      </c>
      <c r="BJ50" s="121">
        <f t="shared" si="38"/>
        <v>0</v>
      </c>
      <c r="BK50" s="122">
        <f t="shared" si="39"/>
        <v>0</v>
      </c>
      <c r="BL50" s="123">
        <f t="shared" si="40"/>
        <v>9.9772598067083536</v>
      </c>
      <c r="BM50" s="256"/>
      <c r="BN50" s="114">
        <f t="shared" si="41"/>
        <v>0</v>
      </c>
      <c r="BO50" s="115">
        <f t="shared" si="1"/>
        <v>0</v>
      </c>
      <c r="BP50" s="124">
        <f t="shared" si="42"/>
        <v>0</v>
      </c>
      <c r="BQ50" s="125" t="str">
        <f t="shared" si="43"/>
        <v>C</v>
      </c>
      <c r="BR50" s="126">
        <f t="shared" si="44"/>
        <v>0</v>
      </c>
      <c r="BS50" s="117" t="str">
        <f t="shared" si="45"/>
        <v>C</v>
      </c>
      <c r="BT50" s="124">
        <f t="shared" si="46"/>
        <v>0</v>
      </c>
      <c r="BU50" s="126">
        <f t="shared" si="47"/>
        <v>0</v>
      </c>
      <c r="BV50" s="126">
        <f t="shared" si="48"/>
        <v>0</v>
      </c>
      <c r="BW50" s="127">
        <f t="shared" si="49"/>
        <v>0</v>
      </c>
      <c r="BX50" s="292">
        <f t="shared" si="2"/>
        <v>0</v>
      </c>
      <c r="BY50" s="293">
        <f t="shared" si="50"/>
        <v>0</v>
      </c>
      <c r="BZ50" s="294">
        <f t="shared" si="3"/>
        <v>0</v>
      </c>
      <c r="CA50" s="293">
        <f t="shared" si="51"/>
        <v>0</v>
      </c>
      <c r="CB50" s="294">
        <f t="shared" si="4"/>
        <v>0</v>
      </c>
      <c r="CC50" s="293">
        <f t="shared" si="52"/>
        <v>0</v>
      </c>
      <c r="CD50" s="294">
        <f t="shared" si="5"/>
        <v>0</v>
      </c>
      <c r="CE50" s="293">
        <f t="shared" si="53"/>
        <v>0</v>
      </c>
      <c r="CF50" s="294">
        <f t="shared" si="6"/>
        <v>0</v>
      </c>
      <c r="CG50" s="293">
        <f t="shared" si="7"/>
        <v>0</v>
      </c>
      <c r="CH50" s="294">
        <f t="shared" si="8"/>
        <v>0</v>
      </c>
      <c r="CI50" s="293">
        <f t="shared" si="54"/>
        <v>0</v>
      </c>
      <c r="CJ50" s="294">
        <f t="shared" si="9"/>
        <v>0</v>
      </c>
      <c r="CK50" s="293">
        <f t="shared" si="55"/>
        <v>0</v>
      </c>
      <c r="CL50" s="294">
        <f t="shared" si="10"/>
        <v>0</v>
      </c>
      <c r="CM50" s="293">
        <f t="shared" si="56"/>
        <v>0</v>
      </c>
      <c r="CN50" s="294">
        <f t="shared" si="11"/>
        <v>0</v>
      </c>
      <c r="CO50" s="293">
        <f t="shared" si="57"/>
        <v>0</v>
      </c>
      <c r="CP50" s="294">
        <f t="shared" si="12"/>
        <v>0</v>
      </c>
      <c r="CQ50" s="293">
        <f t="shared" si="58"/>
        <v>0</v>
      </c>
      <c r="CR50" s="294">
        <f t="shared" si="13"/>
        <v>0</v>
      </c>
      <c r="CS50" s="293">
        <f t="shared" si="59"/>
        <v>0</v>
      </c>
      <c r="CT50" s="294">
        <f t="shared" si="14"/>
        <v>0</v>
      </c>
      <c r="CU50" s="293">
        <f t="shared" si="60"/>
        <v>0</v>
      </c>
      <c r="CV50" s="292">
        <f t="shared" si="15"/>
        <v>0</v>
      </c>
      <c r="CW50" s="293">
        <f t="shared" si="16"/>
        <v>0</v>
      </c>
      <c r="CX50" s="294">
        <f t="shared" si="17"/>
        <v>0</v>
      </c>
      <c r="CY50" s="293">
        <f t="shared" si="18"/>
        <v>0</v>
      </c>
      <c r="CZ50" s="294">
        <f t="shared" si="19"/>
        <v>0</v>
      </c>
      <c r="DA50" s="293">
        <f t="shared" si="20"/>
        <v>0</v>
      </c>
      <c r="DB50" s="294">
        <f t="shared" si="21"/>
        <v>0</v>
      </c>
      <c r="DC50" s="293">
        <f t="shared" si="22"/>
        <v>0</v>
      </c>
      <c r="DD50" s="258"/>
      <c r="DE50" s="259"/>
      <c r="DF50" s="259"/>
      <c r="DG50" s="259"/>
      <c r="DH50" s="259"/>
      <c r="DI50" s="479">
        <v>28</v>
      </c>
      <c r="DJ50" s="478">
        <f t="shared" si="23"/>
        <v>0</v>
      </c>
      <c r="DK50" s="372">
        <f t="shared" si="24"/>
        <v>0</v>
      </c>
      <c r="DL50" s="129">
        <f t="shared" si="25"/>
        <v>0</v>
      </c>
      <c r="DM50" s="375">
        <f t="shared" si="26"/>
        <v>9.9772598067083536</v>
      </c>
      <c r="DN50" s="166"/>
      <c r="DO50" s="167"/>
      <c r="DP50" s="166"/>
      <c r="DQ50" s="166"/>
      <c r="DR50" s="166"/>
      <c r="DS50" s="166"/>
      <c r="DT50" s="166"/>
      <c r="EB50" s="130">
        <f t="shared" si="61"/>
        <v>0</v>
      </c>
      <c r="EC50" s="131">
        <f t="shared" si="61"/>
        <v>0</v>
      </c>
      <c r="ED50" s="110">
        <f t="shared" si="27"/>
        <v>0</v>
      </c>
      <c r="EE50" s="111" t="e">
        <f t="shared" si="28"/>
        <v>#DIV/0!</v>
      </c>
      <c r="EF50" s="382" t="e">
        <f t="shared" si="29"/>
        <v>#DIV/0!</v>
      </c>
    </row>
    <row r="51" spans="1:136" ht="13.2" customHeight="1" x14ac:dyDescent="0.2">
      <c r="A51" s="69"/>
      <c r="B51" s="163"/>
      <c r="C51" s="164"/>
      <c r="D51" s="506" t="str">
        <f t="shared" si="30"/>
        <v>C</v>
      </c>
      <c r="E51" s="319"/>
      <c r="F51" s="320"/>
      <c r="G51" s="366"/>
      <c r="H51" s="337"/>
      <c r="I51" s="320"/>
      <c r="J51" s="366"/>
      <c r="K51" s="337"/>
      <c r="L51" s="320"/>
      <c r="M51" s="366"/>
      <c r="N51" s="337"/>
      <c r="O51" s="320"/>
      <c r="P51" s="321"/>
      <c r="Q51" s="337"/>
      <c r="R51" s="321"/>
      <c r="S51" s="337"/>
      <c r="T51" s="320"/>
      <c r="U51" s="321"/>
      <c r="V51" s="337"/>
      <c r="W51" s="320"/>
      <c r="X51" s="321"/>
      <c r="Y51" s="337"/>
      <c r="Z51" s="320"/>
      <c r="AA51" s="321"/>
      <c r="AB51" s="337"/>
      <c r="AC51" s="320"/>
      <c r="AD51" s="321"/>
      <c r="AE51" s="337"/>
      <c r="AF51" s="320"/>
      <c r="AG51" s="321"/>
      <c r="AH51" s="337"/>
      <c r="AI51" s="320"/>
      <c r="AJ51" s="321"/>
      <c r="AK51" s="337"/>
      <c r="AL51" s="320"/>
      <c r="AM51" s="349"/>
      <c r="AN51" s="319"/>
      <c r="AO51" s="320"/>
      <c r="AP51" s="320"/>
      <c r="AQ51" s="320"/>
      <c r="AR51" s="321"/>
      <c r="AS51" s="337"/>
      <c r="AT51" s="321"/>
      <c r="AU51" s="337"/>
      <c r="AV51" s="320"/>
      <c r="AW51" s="320"/>
      <c r="AX51" s="321"/>
      <c r="AY51" s="337"/>
      <c r="AZ51" s="320"/>
      <c r="BA51" s="320"/>
      <c r="BB51" s="349"/>
      <c r="BC51" s="136">
        <f t="shared" si="31"/>
        <v>0</v>
      </c>
      <c r="BD51" s="503" t="str">
        <f t="shared" si="32"/>
        <v>C</v>
      </c>
      <c r="BE51" s="137">
        <f t="shared" si="33"/>
        <v>0</v>
      </c>
      <c r="BF51" s="506" t="str">
        <f t="shared" si="34"/>
        <v>C</v>
      </c>
      <c r="BG51" s="136">
        <f t="shared" si="35"/>
        <v>0</v>
      </c>
      <c r="BH51" s="137">
        <f t="shared" si="36"/>
        <v>0</v>
      </c>
      <c r="BI51" s="137">
        <f t="shared" si="37"/>
        <v>0</v>
      </c>
      <c r="BJ51" s="138">
        <f t="shared" si="38"/>
        <v>0</v>
      </c>
      <c r="BK51" s="139">
        <f t="shared" si="39"/>
        <v>0</v>
      </c>
      <c r="BL51" s="140">
        <f t="shared" si="40"/>
        <v>9.9772598067083536</v>
      </c>
      <c r="BM51" s="256"/>
      <c r="BN51" s="55">
        <f t="shared" si="41"/>
        <v>0</v>
      </c>
      <c r="BO51" s="132">
        <f t="shared" si="1"/>
        <v>0</v>
      </c>
      <c r="BP51" s="141">
        <f t="shared" si="42"/>
        <v>0</v>
      </c>
      <c r="BQ51" s="142" t="str">
        <f t="shared" si="43"/>
        <v>C</v>
      </c>
      <c r="BR51" s="143">
        <f t="shared" si="44"/>
        <v>0</v>
      </c>
      <c r="BS51" s="134" t="str">
        <f t="shared" si="45"/>
        <v>C</v>
      </c>
      <c r="BT51" s="141">
        <f t="shared" si="46"/>
        <v>0</v>
      </c>
      <c r="BU51" s="143">
        <f t="shared" si="47"/>
        <v>0</v>
      </c>
      <c r="BV51" s="143">
        <f t="shared" si="48"/>
        <v>0</v>
      </c>
      <c r="BW51" s="144">
        <f t="shared" si="49"/>
        <v>0</v>
      </c>
      <c r="BX51" s="100">
        <f t="shared" si="2"/>
        <v>0</v>
      </c>
      <c r="BY51" s="101">
        <f t="shared" si="50"/>
        <v>0</v>
      </c>
      <c r="BZ51" s="102">
        <f t="shared" si="3"/>
        <v>0</v>
      </c>
      <c r="CA51" s="101">
        <f t="shared" si="51"/>
        <v>0</v>
      </c>
      <c r="CB51" s="102">
        <f t="shared" si="4"/>
        <v>0</v>
      </c>
      <c r="CC51" s="101">
        <f t="shared" si="52"/>
        <v>0</v>
      </c>
      <c r="CD51" s="102">
        <f t="shared" si="5"/>
        <v>0</v>
      </c>
      <c r="CE51" s="101">
        <f t="shared" si="53"/>
        <v>0</v>
      </c>
      <c r="CF51" s="102">
        <f t="shared" si="6"/>
        <v>0</v>
      </c>
      <c r="CG51" s="101">
        <f t="shared" si="7"/>
        <v>0</v>
      </c>
      <c r="CH51" s="102">
        <f t="shared" si="8"/>
        <v>0</v>
      </c>
      <c r="CI51" s="101">
        <f t="shared" si="54"/>
        <v>0</v>
      </c>
      <c r="CJ51" s="102">
        <f t="shared" si="9"/>
        <v>0</v>
      </c>
      <c r="CK51" s="101">
        <f t="shared" si="55"/>
        <v>0</v>
      </c>
      <c r="CL51" s="102">
        <f t="shared" si="10"/>
        <v>0</v>
      </c>
      <c r="CM51" s="101">
        <f t="shared" si="56"/>
        <v>0</v>
      </c>
      <c r="CN51" s="102">
        <f t="shared" si="11"/>
        <v>0</v>
      </c>
      <c r="CO51" s="101">
        <f t="shared" si="57"/>
        <v>0</v>
      </c>
      <c r="CP51" s="102">
        <f t="shared" si="12"/>
        <v>0</v>
      </c>
      <c r="CQ51" s="101">
        <f t="shared" si="58"/>
        <v>0</v>
      </c>
      <c r="CR51" s="102">
        <f t="shared" si="13"/>
        <v>0</v>
      </c>
      <c r="CS51" s="101">
        <f t="shared" si="59"/>
        <v>0</v>
      </c>
      <c r="CT51" s="102">
        <f t="shared" si="14"/>
        <v>0</v>
      </c>
      <c r="CU51" s="101">
        <f t="shared" si="60"/>
        <v>0</v>
      </c>
      <c r="CV51" s="100">
        <f t="shared" si="15"/>
        <v>0</v>
      </c>
      <c r="CW51" s="101">
        <f t="shared" si="16"/>
        <v>0</v>
      </c>
      <c r="CX51" s="102">
        <f t="shared" si="17"/>
        <v>0</v>
      </c>
      <c r="CY51" s="101">
        <f t="shared" si="18"/>
        <v>0</v>
      </c>
      <c r="CZ51" s="102">
        <f t="shared" si="19"/>
        <v>0</v>
      </c>
      <c r="DA51" s="101">
        <f t="shared" si="20"/>
        <v>0</v>
      </c>
      <c r="DB51" s="102">
        <f t="shared" si="21"/>
        <v>0</v>
      </c>
      <c r="DC51" s="101">
        <f t="shared" si="22"/>
        <v>0</v>
      </c>
      <c r="DD51" s="258"/>
      <c r="DE51" s="259"/>
      <c r="DF51" s="259"/>
      <c r="DG51" s="259"/>
      <c r="DH51" s="259"/>
      <c r="DI51" s="479">
        <v>29</v>
      </c>
      <c r="DJ51" s="478">
        <f t="shared" si="23"/>
        <v>0</v>
      </c>
      <c r="DK51" s="372">
        <f t="shared" si="24"/>
        <v>0</v>
      </c>
      <c r="DL51" s="129">
        <f t="shared" si="25"/>
        <v>0</v>
      </c>
      <c r="DM51" s="375">
        <f t="shared" si="26"/>
        <v>9.9772598067083536</v>
      </c>
      <c r="DN51" s="166"/>
      <c r="DO51" s="153"/>
      <c r="DP51" s="166"/>
      <c r="DQ51" s="166"/>
      <c r="DR51" s="166"/>
      <c r="DS51" s="166"/>
      <c r="DT51" s="166"/>
      <c r="EB51" s="130">
        <f t="shared" si="61"/>
        <v>0</v>
      </c>
      <c r="EC51" s="131">
        <f t="shared" si="61"/>
        <v>0</v>
      </c>
      <c r="ED51" s="110">
        <f t="shared" si="27"/>
        <v>0</v>
      </c>
      <c r="EE51" s="111" t="e">
        <f t="shared" si="28"/>
        <v>#DIV/0!</v>
      </c>
      <c r="EF51" s="382" t="e">
        <f t="shared" si="29"/>
        <v>#DIV/0!</v>
      </c>
    </row>
    <row r="52" spans="1:136" ht="13.2" customHeight="1" x14ac:dyDescent="0.2">
      <c r="A52" s="159"/>
      <c r="B52" s="160"/>
      <c r="C52" s="161"/>
      <c r="D52" s="505" t="str">
        <f t="shared" si="30"/>
        <v>C</v>
      </c>
      <c r="E52" s="316"/>
      <c r="F52" s="317"/>
      <c r="G52" s="365"/>
      <c r="H52" s="336"/>
      <c r="I52" s="317"/>
      <c r="J52" s="365"/>
      <c r="K52" s="336"/>
      <c r="L52" s="317"/>
      <c r="M52" s="365"/>
      <c r="N52" s="336"/>
      <c r="O52" s="317"/>
      <c r="P52" s="318"/>
      <c r="Q52" s="336"/>
      <c r="R52" s="318"/>
      <c r="S52" s="336"/>
      <c r="T52" s="317"/>
      <c r="U52" s="318"/>
      <c r="V52" s="336"/>
      <c r="W52" s="317"/>
      <c r="X52" s="318"/>
      <c r="Y52" s="336"/>
      <c r="Z52" s="317"/>
      <c r="AA52" s="318"/>
      <c r="AB52" s="336"/>
      <c r="AC52" s="317"/>
      <c r="AD52" s="318"/>
      <c r="AE52" s="336"/>
      <c r="AF52" s="317"/>
      <c r="AG52" s="318"/>
      <c r="AH52" s="336"/>
      <c r="AI52" s="317"/>
      <c r="AJ52" s="318"/>
      <c r="AK52" s="336"/>
      <c r="AL52" s="317"/>
      <c r="AM52" s="348"/>
      <c r="AN52" s="316"/>
      <c r="AO52" s="317"/>
      <c r="AP52" s="317"/>
      <c r="AQ52" s="317"/>
      <c r="AR52" s="318"/>
      <c r="AS52" s="336"/>
      <c r="AT52" s="318"/>
      <c r="AU52" s="336"/>
      <c r="AV52" s="317"/>
      <c r="AW52" s="317"/>
      <c r="AX52" s="318"/>
      <c r="AY52" s="336"/>
      <c r="AZ52" s="317"/>
      <c r="BA52" s="317"/>
      <c r="BB52" s="348"/>
      <c r="BC52" s="119">
        <f t="shared" si="31"/>
        <v>0</v>
      </c>
      <c r="BD52" s="502" t="str">
        <f t="shared" si="32"/>
        <v>C</v>
      </c>
      <c r="BE52" s="120">
        <f t="shared" si="33"/>
        <v>0</v>
      </c>
      <c r="BF52" s="505" t="str">
        <f t="shared" si="34"/>
        <v>C</v>
      </c>
      <c r="BG52" s="119">
        <f t="shared" si="35"/>
        <v>0</v>
      </c>
      <c r="BH52" s="120">
        <f t="shared" si="36"/>
        <v>0</v>
      </c>
      <c r="BI52" s="120">
        <f t="shared" si="37"/>
        <v>0</v>
      </c>
      <c r="BJ52" s="121">
        <f t="shared" si="38"/>
        <v>0</v>
      </c>
      <c r="BK52" s="122">
        <f t="shared" si="39"/>
        <v>0</v>
      </c>
      <c r="BL52" s="123">
        <f t="shared" si="40"/>
        <v>9.9772598067083536</v>
      </c>
      <c r="BM52" s="256"/>
      <c r="BN52" s="114">
        <f t="shared" si="41"/>
        <v>0</v>
      </c>
      <c r="BO52" s="115">
        <f t="shared" si="1"/>
        <v>0</v>
      </c>
      <c r="BP52" s="124">
        <f t="shared" si="42"/>
        <v>0</v>
      </c>
      <c r="BQ52" s="125" t="str">
        <f t="shared" si="43"/>
        <v>C</v>
      </c>
      <c r="BR52" s="126">
        <f t="shared" si="44"/>
        <v>0</v>
      </c>
      <c r="BS52" s="117" t="str">
        <f t="shared" si="45"/>
        <v>C</v>
      </c>
      <c r="BT52" s="124">
        <f t="shared" si="46"/>
        <v>0</v>
      </c>
      <c r="BU52" s="126">
        <f t="shared" si="47"/>
        <v>0</v>
      </c>
      <c r="BV52" s="126">
        <f t="shared" si="48"/>
        <v>0</v>
      </c>
      <c r="BW52" s="127">
        <f t="shared" si="49"/>
        <v>0</v>
      </c>
      <c r="BX52" s="292">
        <f t="shared" si="2"/>
        <v>0</v>
      </c>
      <c r="BY52" s="293">
        <f t="shared" si="50"/>
        <v>0</v>
      </c>
      <c r="BZ52" s="294">
        <f t="shared" si="3"/>
        <v>0</v>
      </c>
      <c r="CA52" s="293">
        <f t="shared" si="51"/>
        <v>0</v>
      </c>
      <c r="CB52" s="294">
        <f t="shared" si="4"/>
        <v>0</v>
      </c>
      <c r="CC52" s="293">
        <f t="shared" si="52"/>
        <v>0</v>
      </c>
      <c r="CD52" s="294">
        <f t="shared" si="5"/>
        <v>0</v>
      </c>
      <c r="CE52" s="293">
        <f t="shared" si="53"/>
        <v>0</v>
      </c>
      <c r="CF52" s="294">
        <f t="shared" si="6"/>
        <v>0</v>
      </c>
      <c r="CG52" s="293">
        <f t="shared" si="7"/>
        <v>0</v>
      </c>
      <c r="CH52" s="294">
        <f t="shared" si="8"/>
        <v>0</v>
      </c>
      <c r="CI52" s="293">
        <f t="shared" si="54"/>
        <v>0</v>
      </c>
      <c r="CJ52" s="294">
        <f t="shared" si="9"/>
        <v>0</v>
      </c>
      <c r="CK52" s="293">
        <f t="shared" si="55"/>
        <v>0</v>
      </c>
      <c r="CL52" s="294">
        <f t="shared" si="10"/>
        <v>0</v>
      </c>
      <c r="CM52" s="293">
        <f t="shared" si="56"/>
        <v>0</v>
      </c>
      <c r="CN52" s="294">
        <f t="shared" si="11"/>
        <v>0</v>
      </c>
      <c r="CO52" s="293">
        <f t="shared" si="57"/>
        <v>0</v>
      </c>
      <c r="CP52" s="294">
        <f t="shared" si="12"/>
        <v>0</v>
      </c>
      <c r="CQ52" s="293">
        <f t="shared" si="58"/>
        <v>0</v>
      </c>
      <c r="CR52" s="294">
        <f t="shared" si="13"/>
        <v>0</v>
      </c>
      <c r="CS52" s="293">
        <f t="shared" si="59"/>
        <v>0</v>
      </c>
      <c r="CT52" s="294">
        <f t="shared" si="14"/>
        <v>0</v>
      </c>
      <c r="CU52" s="293">
        <f t="shared" si="60"/>
        <v>0</v>
      </c>
      <c r="CV52" s="292">
        <f t="shared" si="15"/>
        <v>0</v>
      </c>
      <c r="CW52" s="293">
        <f t="shared" si="16"/>
        <v>0</v>
      </c>
      <c r="CX52" s="294">
        <f t="shared" si="17"/>
        <v>0</v>
      </c>
      <c r="CY52" s="293">
        <f t="shared" si="18"/>
        <v>0</v>
      </c>
      <c r="CZ52" s="294">
        <f t="shared" si="19"/>
        <v>0</v>
      </c>
      <c r="DA52" s="293">
        <f t="shared" si="20"/>
        <v>0</v>
      </c>
      <c r="DB52" s="294">
        <f t="shared" si="21"/>
        <v>0</v>
      </c>
      <c r="DC52" s="293">
        <f t="shared" si="22"/>
        <v>0</v>
      </c>
      <c r="DD52" s="258"/>
      <c r="DE52" s="259"/>
      <c r="DF52" s="259"/>
      <c r="DG52" s="259"/>
      <c r="DH52" s="259"/>
      <c r="DI52" s="479">
        <v>30</v>
      </c>
      <c r="DJ52" s="478">
        <f t="shared" si="23"/>
        <v>0</v>
      </c>
      <c r="DK52" s="372">
        <f t="shared" si="24"/>
        <v>0</v>
      </c>
      <c r="DL52" s="129">
        <f t="shared" si="25"/>
        <v>0</v>
      </c>
      <c r="DM52" s="375">
        <f t="shared" si="26"/>
        <v>9.9772598067083536</v>
      </c>
      <c r="DN52" s="166"/>
      <c r="DO52" s="169"/>
      <c r="DP52" s="169"/>
      <c r="DQ52" s="170"/>
      <c r="DR52" s="151"/>
      <c r="DS52" s="151"/>
      <c r="DT52" s="151"/>
      <c r="DU52" s="151"/>
      <c r="DV52" s="148"/>
      <c r="DW52" s="151"/>
      <c r="DX52" s="151"/>
      <c r="DY52" s="151"/>
      <c r="DZ52" s="151"/>
      <c r="EB52" s="130">
        <f t="shared" si="61"/>
        <v>0</v>
      </c>
      <c r="EC52" s="131">
        <f t="shared" si="61"/>
        <v>0</v>
      </c>
      <c r="ED52" s="110">
        <f t="shared" si="27"/>
        <v>0</v>
      </c>
      <c r="EE52" s="111" t="e">
        <f t="shared" si="28"/>
        <v>#DIV/0!</v>
      </c>
      <c r="EF52" s="382" t="e">
        <f t="shared" si="29"/>
        <v>#DIV/0!</v>
      </c>
    </row>
    <row r="53" spans="1:136" ht="13.2" customHeight="1" x14ac:dyDescent="0.2">
      <c r="A53" s="69"/>
      <c r="B53" s="163"/>
      <c r="C53" s="164"/>
      <c r="D53" s="506" t="str">
        <f t="shared" si="30"/>
        <v>C</v>
      </c>
      <c r="E53" s="319"/>
      <c r="F53" s="320"/>
      <c r="G53" s="366"/>
      <c r="H53" s="337"/>
      <c r="I53" s="320"/>
      <c r="J53" s="366"/>
      <c r="K53" s="337"/>
      <c r="L53" s="320"/>
      <c r="M53" s="366"/>
      <c r="N53" s="337"/>
      <c r="O53" s="320"/>
      <c r="P53" s="321"/>
      <c r="Q53" s="337"/>
      <c r="R53" s="321"/>
      <c r="S53" s="337"/>
      <c r="T53" s="320"/>
      <c r="U53" s="321"/>
      <c r="V53" s="337"/>
      <c r="W53" s="320"/>
      <c r="X53" s="321"/>
      <c r="Y53" s="337"/>
      <c r="Z53" s="320"/>
      <c r="AA53" s="321"/>
      <c r="AB53" s="337"/>
      <c r="AC53" s="320"/>
      <c r="AD53" s="321"/>
      <c r="AE53" s="337"/>
      <c r="AF53" s="320"/>
      <c r="AG53" s="321"/>
      <c r="AH53" s="337"/>
      <c r="AI53" s="320"/>
      <c r="AJ53" s="321"/>
      <c r="AK53" s="337"/>
      <c r="AL53" s="320"/>
      <c r="AM53" s="349"/>
      <c r="AN53" s="319"/>
      <c r="AO53" s="320"/>
      <c r="AP53" s="320"/>
      <c r="AQ53" s="320"/>
      <c r="AR53" s="321"/>
      <c r="AS53" s="337"/>
      <c r="AT53" s="321"/>
      <c r="AU53" s="337"/>
      <c r="AV53" s="320"/>
      <c r="AW53" s="320"/>
      <c r="AX53" s="321"/>
      <c r="AY53" s="337"/>
      <c r="AZ53" s="320"/>
      <c r="BA53" s="320"/>
      <c r="BB53" s="349"/>
      <c r="BC53" s="136">
        <f t="shared" si="31"/>
        <v>0</v>
      </c>
      <c r="BD53" s="503" t="str">
        <f t="shared" si="32"/>
        <v>C</v>
      </c>
      <c r="BE53" s="137">
        <f t="shared" si="33"/>
        <v>0</v>
      </c>
      <c r="BF53" s="506" t="str">
        <f t="shared" si="34"/>
        <v>C</v>
      </c>
      <c r="BG53" s="136">
        <f t="shared" si="35"/>
        <v>0</v>
      </c>
      <c r="BH53" s="137">
        <f t="shared" si="36"/>
        <v>0</v>
      </c>
      <c r="BI53" s="137">
        <f t="shared" si="37"/>
        <v>0</v>
      </c>
      <c r="BJ53" s="138">
        <f t="shared" si="38"/>
        <v>0</v>
      </c>
      <c r="BK53" s="139">
        <f t="shared" si="39"/>
        <v>0</v>
      </c>
      <c r="BL53" s="140">
        <f t="shared" si="40"/>
        <v>9.9772598067083536</v>
      </c>
      <c r="BM53" s="256"/>
      <c r="BN53" s="55">
        <f t="shared" si="41"/>
        <v>0</v>
      </c>
      <c r="BO53" s="132">
        <f t="shared" si="1"/>
        <v>0</v>
      </c>
      <c r="BP53" s="141">
        <f t="shared" si="42"/>
        <v>0</v>
      </c>
      <c r="BQ53" s="142" t="str">
        <f t="shared" si="43"/>
        <v>C</v>
      </c>
      <c r="BR53" s="143">
        <f t="shared" si="44"/>
        <v>0</v>
      </c>
      <c r="BS53" s="134" t="str">
        <f t="shared" si="45"/>
        <v>C</v>
      </c>
      <c r="BT53" s="141">
        <f t="shared" si="46"/>
        <v>0</v>
      </c>
      <c r="BU53" s="143">
        <f t="shared" si="47"/>
        <v>0</v>
      </c>
      <c r="BV53" s="143">
        <f t="shared" si="48"/>
        <v>0</v>
      </c>
      <c r="BW53" s="144">
        <f t="shared" si="49"/>
        <v>0</v>
      </c>
      <c r="BX53" s="100">
        <f t="shared" si="2"/>
        <v>0</v>
      </c>
      <c r="BY53" s="101">
        <f t="shared" si="50"/>
        <v>0</v>
      </c>
      <c r="BZ53" s="102">
        <f t="shared" si="3"/>
        <v>0</v>
      </c>
      <c r="CA53" s="101">
        <f t="shared" si="51"/>
        <v>0</v>
      </c>
      <c r="CB53" s="102">
        <f t="shared" si="4"/>
        <v>0</v>
      </c>
      <c r="CC53" s="101">
        <f t="shared" si="52"/>
        <v>0</v>
      </c>
      <c r="CD53" s="102">
        <f t="shared" si="5"/>
        <v>0</v>
      </c>
      <c r="CE53" s="101">
        <f t="shared" si="53"/>
        <v>0</v>
      </c>
      <c r="CF53" s="102">
        <f t="shared" si="6"/>
        <v>0</v>
      </c>
      <c r="CG53" s="101">
        <f t="shared" si="7"/>
        <v>0</v>
      </c>
      <c r="CH53" s="102">
        <f t="shared" si="8"/>
        <v>0</v>
      </c>
      <c r="CI53" s="101">
        <f t="shared" si="54"/>
        <v>0</v>
      </c>
      <c r="CJ53" s="102">
        <f t="shared" si="9"/>
        <v>0</v>
      </c>
      <c r="CK53" s="101">
        <f t="shared" si="55"/>
        <v>0</v>
      </c>
      <c r="CL53" s="102">
        <f t="shared" si="10"/>
        <v>0</v>
      </c>
      <c r="CM53" s="101">
        <f t="shared" si="56"/>
        <v>0</v>
      </c>
      <c r="CN53" s="102">
        <f t="shared" si="11"/>
        <v>0</v>
      </c>
      <c r="CO53" s="101">
        <f t="shared" si="57"/>
        <v>0</v>
      </c>
      <c r="CP53" s="102">
        <f t="shared" si="12"/>
        <v>0</v>
      </c>
      <c r="CQ53" s="101">
        <f t="shared" si="58"/>
        <v>0</v>
      </c>
      <c r="CR53" s="102">
        <f t="shared" si="13"/>
        <v>0</v>
      </c>
      <c r="CS53" s="101">
        <f t="shared" si="59"/>
        <v>0</v>
      </c>
      <c r="CT53" s="102">
        <f t="shared" si="14"/>
        <v>0</v>
      </c>
      <c r="CU53" s="101">
        <f t="shared" si="60"/>
        <v>0</v>
      </c>
      <c r="CV53" s="100">
        <f t="shared" si="15"/>
        <v>0</v>
      </c>
      <c r="CW53" s="101">
        <f t="shared" si="16"/>
        <v>0</v>
      </c>
      <c r="CX53" s="102">
        <f t="shared" si="17"/>
        <v>0</v>
      </c>
      <c r="CY53" s="101">
        <f t="shared" si="18"/>
        <v>0</v>
      </c>
      <c r="CZ53" s="102">
        <f t="shared" si="19"/>
        <v>0</v>
      </c>
      <c r="DA53" s="101">
        <f t="shared" si="20"/>
        <v>0</v>
      </c>
      <c r="DB53" s="102">
        <f t="shared" si="21"/>
        <v>0</v>
      </c>
      <c r="DC53" s="101">
        <f t="shared" si="22"/>
        <v>0</v>
      </c>
      <c r="DD53" s="258"/>
      <c r="DE53" s="259"/>
      <c r="DF53" s="259"/>
      <c r="DG53" s="259"/>
      <c r="DH53" s="259"/>
      <c r="DI53" s="479">
        <v>31</v>
      </c>
      <c r="DJ53" s="478">
        <f t="shared" si="23"/>
        <v>0</v>
      </c>
      <c r="DK53" s="372">
        <f t="shared" si="24"/>
        <v>0</v>
      </c>
      <c r="DL53" s="129">
        <f t="shared" si="25"/>
        <v>0</v>
      </c>
      <c r="DM53" s="375">
        <f t="shared" si="26"/>
        <v>9.9772598067083536</v>
      </c>
      <c r="DN53" s="166"/>
      <c r="DO53" s="171"/>
      <c r="DP53" s="171"/>
      <c r="DQ53" s="151"/>
      <c r="DR53" s="172"/>
      <c r="DS53" s="172"/>
      <c r="DT53" s="172"/>
      <c r="DU53" s="172"/>
      <c r="DV53" s="173"/>
      <c r="DW53" s="154"/>
      <c r="DX53" s="154"/>
      <c r="DY53" s="154"/>
      <c r="DZ53" s="154"/>
      <c r="EB53" s="130">
        <f t="shared" si="61"/>
        <v>0</v>
      </c>
      <c r="EC53" s="131">
        <f t="shared" si="61"/>
        <v>0</v>
      </c>
      <c r="ED53" s="110">
        <f t="shared" si="27"/>
        <v>0</v>
      </c>
      <c r="EE53" s="111" t="e">
        <f t="shared" si="28"/>
        <v>#DIV/0!</v>
      </c>
      <c r="EF53" s="382" t="e">
        <f t="shared" si="29"/>
        <v>#DIV/0!</v>
      </c>
    </row>
    <row r="54" spans="1:136" ht="13.2" customHeight="1" x14ac:dyDescent="0.2">
      <c r="A54" s="159"/>
      <c r="B54" s="160"/>
      <c r="C54" s="161"/>
      <c r="D54" s="505" t="str">
        <f t="shared" si="30"/>
        <v>C</v>
      </c>
      <c r="E54" s="316"/>
      <c r="F54" s="317"/>
      <c r="G54" s="365"/>
      <c r="H54" s="336"/>
      <c r="I54" s="317"/>
      <c r="J54" s="365"/>
      <c r="K54" s="336"/>
      <c r="L54" s="317"/>
      <c r="M54" s="365"/>
      <c r="N54" s="336"/>
      <c r="O54" s="317"/>
      <c r="P54" s="318"/>
      <c r="Q54" s="336"/>
      <c r="R54" s="318"/>
      <c r="S54" s="336"/>
      <c r="T54" s="317"/>
      <c r="U54" s="318"/>
      <c r="V54" s="336"/>
      <c r="W54" s="317"/>
      <c r="X54" s="318"/>
      <c r="Y54" s="336"/>
      <c r="Z54" s="317"/>
      <c r="AA54" s="318"/>
      <c r="AB54" s="336"/>
      <c r="AC54" s="317"/>
      <c r="AD54" s="318"/>
      <c r="AE54" s="336"/>
      <c r="AF54" s="317"/>
      <c r="AG54" s="318"/>
      <c r="AH54" s="336"/>
      <c r="AI54" s="317"/>
      <c r="AJ54" s="318"/>
      <c r="AK54" s="336"/>
      <c r="AL54" s="317"/>
      <c r="AM54" s="348"/>
      <c r="AN54" s="316"/>
      <c r="AO54" s="317"/>
      <c r="AP54" s="317"/>
      <c r="AQ54" s="317"/>
      <c r="AR54" s="318"/>
      <c r="AS54" s="336"/>
      <c r="AT54" s="318"/>
      <c r="AU54" s="336"/>
      <c r="AV54" s="317"/>
      <c r="AW54" s="317"/>
      <c r="AX54" s="318"/>
      <c r="AY54" s="336"/>
      <c r="AZ54" s="317"/>
      <c r="BA54" s="317"/>
      <c r="BB54" s="348"/>
      <c r="BC54" s="119">
        <f t="shared" si="31"/>
        <v>0</v>
      </c>
      <c r="BD54" s="502" t="str">
        <f t="shared" si="32"/>
        <v>C</v>
      </c>
      <c r="BE54" s="120">
        <f t="shared" si="33"/>
        <v>0</v>
      </c>
      <c r="BF54" s="505" t="str">
        <f t="shared" si="34"/>
        <v>C</v>
      </c>
      <c r="BG54" s="119">
        <f t="shared" si="35"/>
        <v>0</v>
      </c>
      <c r="BH54" s="120">
        <f t="shared" si="36"/>
        <v>0</v>
      </c>
      <c r="BI54" s="120">
        <f t="shared" si="37"/>
        <v>0</v>
      </c>
      <c r="BJ54" s="121">
        <f t="shared" si="38"/>
        <v>0</v>
      </c>
      <c r="BK54" s="122">
        <f t="shared" si="39"/>
        <v>0</v>
      </c>
      <c r="BL54" s="123">
        <f t="shared" si="40"/>
        <v>9.9772598067083536</v>
      </c>
      <c r="BM54" s="256"/>
      <c r="BN54" s="114">
        <f t="shared" si="41"/>
        <v>0</v>
      </c>
      <c r="BO54" s="115">
        <f t="shared" si="1"/>
        <v>0</v>
      </c>
      <c r="BP54" s="124">
        <f t="shared" si="42"/>
        <v>0</v>
      </c>
      <c r="BQ54" s="125" t="str">
        <f t="shared" si="43"/>
        <v>C</v>
      </c>
      <c r="BR54" s="126">
        <f t="shared" si="44"/>
        <v>0</v>
      </c>
      <c r="BS54" s="117" t="str">
        <f t="shared" si="45"/>
        <v>C</v>
      </c>
      <c r="BT54" s="124">
        <f t="shared" si="46"/>
        <v>0</v>
      </c>
      <c r="BU54" s="126">
        <f t="shared" si="47"/>
        <v>0</v>
      </c>
      <c r="BV54" s="126">
        <f t="shared" si="48"/>
        <v>0</v>
      </c>
      <c r="BW54" s="127">
        <f t="shared" si="49"/>
        <v>0</v>
      </c>
      <c r="BX54" s="292">
        <f t="shared" si="2"/>
        <v>0</v>
      </c>
      <c r="BY54" s="293">
        <f t="shared" si="50"/>
        <v>0</v>
      </c>
      <c r="BZ54" s="294">
        <f t="shared" si="3"/>
        <v>0</v>
      </c>
      <c r="CA54" s="293">
        <f t="shared" si="51"/>
        <v>0</v>
      </c>
      <c r="CB54" s="294">
        <f t="shared" si="4"/>
        <v>0</v>
      </c>
      <c r="CC54" s="293">
        <f t="shared" si="52"/>
        <v>0</v>
      </c>
      <c r="CD54" s="294">
        <f t="shared" si="5"/>
        <v>0</v>
      </c>
      <c r="CE54" s="293">
        <f t="shared" si="53"/>
        <v>0</v>
      </c>
      <c r="CF54" s="294">
        <f t="shared" si="6"/>
        <v>0</v>
      </c>
      <c r="CG54" s="293">
        <f t="shared" si="7"/>
        <v>0</v>
      </c>
      <c r="CH54" s="294">
        <f t="shared" si="8"/>
        <v>0</v>
      </c>
      <c r="CI54" s="293">
        <f t="shared" si="54"/>
        <v>0</v>
      </c>
      <c r="CJ54" s="294">
        <f t="shared" si="9"/>
        <v>0</v>
      </c>
      <c r="CK54" s="293">
        <f t="shared" si="55"/>
        <v>0</v>
      </c>
      <c r="CL54" s="294">
        <f t="shared" si="10"/>
        <v>0</v>
      </c>
      <c r="CM54" s="293">
        <f t="shared" si="56"/>
        <v>0</v>
      </c>
      <c r="CN54" s="294">
        <f t="shared" si="11"/>
        <v>0</v>
      </c>
      <c r="CO54" s="293">
        <f t="shared" si="57"/>
        <v>0</v>
      </c>
      <c r="CP54" s="294">
        <f t="shared" si="12"/>
        <v>0</v>
      </c>
      <c r="CQ54" s="293">
        <f t="shared" si="58"/>
        <v>0</v>
      </c>
      <c r="CR54" s="294">
        <f t="shared" si="13"/>
        <v>0</v>
      </c>
      <c r="CS54" s="293">
        <f t="shared" si="59"/>
        <v>0</v>
      </c>
      <c r="CT54" s="294">
        <f t="shared" si="14"/>
        <v>0</v>
      </c>
      <c r="CU54" s="293">
        <f t="shared" si="60"/>
        <v>0</v>
      </c>
      <c r="CV54" s="292">
        <f t="shared" si="15"/>
        <v>0</v>
      </c>
      <c r="CW54" s="293">
        <f t="shared" si="16"/>
        <v>0</v>
      </c>
      <c r="CX54" s="294">
        <f t="shared" si="17"/>
        <v>0</v>
      </c>
      <c r="CY54" s="293">
        <f t="shared" si="18"/>
        <v>0</v>
      </c>
      <c r="CZ54" s="294">
        <f t="shared" si="19"/>
        <v>0</v>
      </c>
      <c r="DA54" s="293">
        <f t="shared" si="20"/>
        <v>0</v>
      </c>
      <c r="DB54" s="294">
        <f t="shared" si="21"/>
        <v>0</v>
      </c>
      <c r="DC54" s="293">
        <f t="shared" si="22"/>
        <v>0</v>
      </c>
      <c r="DD54" s="258"/>
      <c r="DE54" s="259"/>
      <c r="DF54" s="259"/>
      <c r="DG54" s="259"/>
      <c r="DH54" s="259"/>
      <c r="DI54" s="479">
        <v>32</v>
      </c>
      <c r="DJ54" s="478">
        <f t="shared" si="23"/>
        <v>0</v>
      </c>
      <c r="DK54" s="372">
        <f t="shared" si="24"/>
        <v>0</v>
      </c>
      <c r="DL54" s="129">
        <f t="shared" si="25"/>
        <v>0</v>
      </c>
      <c r="DM54" s="375">
        <f t="shared" si="26"/>
        <v>9.9772598067083536</v>
      </c>
      <c r="DN54" s="166"/>
      <c r="DO54" s="166"/>
      <c r="DP54" s="166"/>
      <c r="DQ54" s="166"/>
      <c r="DR54" s="166"/>
      <c r="DS54" s="166"/>
      <c r="DT54" s="166"/>
      <c r="EB54" s="130">
        <f t="shared" si="61"/>
        <v>0</v>
      </c>
      <c r="EC54" s="131">
        <f t="shared" si="61"/>
        <v>0</v>
      </c>
      <c r="ED54" s="110">
        <f t="shared" si="27"/>
        <v>0</v>
      </c>
      <c r="EE54" s="111" t="e">
        <f t="shared" si="28"/>
        <v>#DIV/0!</v>
      </c>
      <c r="EF54" s="382" t="e">
        <f t="shared" si="29"/>
        <v>#DIV/0!</v>
      </c>
    </row>
    <row r="55" spans="1:136" ht="13.2" customHeight="1" x14ac:dyDescent="0.2">
      <c r="A55" s="69"/>
      <c r="B55" s="163"/>
      <c r="C55" s="164"/>
      <c r="D55" s="506" t="str">
        <f t="shared" si="30"/>
        <v>C</v>
      </c>
      <c r="E55" s="319"/>
      <c r="F55" s="320"/>
      <c r="G55" s="366"/>
      <c r="H55" s="337"/>
      <c r="I55" s="320"/>
      <c r="J55" s="366"/>
      <c r="K55" s="337"/>
      <c r="L55" s="320"/>
      <c r="M55" s="366"/>
      <c r="N55" s="337"/>
      <c r="O55" s="320"/>
      <c r="P55" s="321"/>
      <c r="Q55" s="337"/>
      <c r="R55" s="321"/>
      <c r="S55" s="337"/>
      <c r="T55" s="320"/>
      <c r="U55" s="321"/>
      <c r="V55" s="337"/>
      <c r="W55" s="320"/>
      <c r="X55" s="321"/>
      <c r="Y55" s="337"/>
      <c r="Z55" s="320"/>
      <c r="AA55" s="321"/>
      <c r="AB55" s="337"/>
      <c r="AC55" s="320"/>
      <c r="AD55" s="321"/>
      <c r="AE55" s="337"/>
      <c r="AF55" s="320"/>
      <c r="AG55" s="321"/>
      <c r="AH55" s="337"/>
      <c r="AI55" s="320"/>
      <c r="AJ55" s="321"/>
      <c r="AK55" s="337"/>
      <c r="AL55" s="320"/>
      <c r="AM55" s="349"/>
      <c r="AN55" s="319"/>
      <c r="AO55" s="320"/>
      <c r="AP55" s="320"/>
      <c r="AQ55" s="320"/>
      <c r="AR55" s="321"/>
      <c r="AS55" s="337"/>
      <c r="AT55" s="321"/>
      <c r="AU55" s="337"/>
      <c r="AV55" s="320"/>
      <c r="AW55" s="320"/>
      <c r="AX55" s="321"/>
      <c r="AY55" s="337"/>
      <c r="AZ55" s="320"/>
      <c r="BA55" s="320"/>
      <c r="BB55" s="349"/>
      <c r="BC55" s="136">
        <f t="shared" si="31"/>
        <v>0</v>
      </c>
      <c r="BD55" s="503" t="str">
        <f t="shared" si="32"/>
        <v>C</v>
      </c>
      <c r="BE55" s="137">
        <f t="shared" si="33"/>
        <v>0</v>
      </c>
      <c r="BF55" s="506" t="str">
        <f t="shared" si="34"/>
        <v>C</v>
      </c>
      <c r="BG55" s="136">
        <f t="shared" si="35"/>
        <v>0</v>
      </c>
      <c r="BH55" s="137">
        <f t="shared" si="36"/>
        <v>0</v>
      </c>
      <c r="BI55" s="137">
        <f t="shared" si="37"/>
        <v>0</v>
      </c>
      <c r="BJ55" s="138">
        <f t="shared" si="38"/>
        <v>0</v>
      </c>
      <c r="BK55" s="139">
        <f t="shared" si="39"/>
        <v>0</v>
      </c>
      <c r="BL55" s="140">
        <f t="shared" si="40"/>
        <v>9.9772598067083536</v>
      </c>
      <c r="BM55" s="256"/>
      <c r="BN55" s="55">
        <f t="shared" si="41"/>
        <v>0</v>
      </c>
      <c r="BO55" s="132">
        <f t="shared" si="1"/>
        <v>0</v>
      </c>
      <c r="BP55" s="141">
        <f t="shared" si="42"/>
        <v>0</v>
      </c>
      <c r="BQ55" s="142" t="str">
        <f t="shared" si="43"/>
        <v>C</v>
      </c>
      <c r="BR55" s="143">
        <f t="shared" si="44"/>
        <v>0</v>
      </c>
      <c r="BS55" s="134" t="str">
        <f t="shared" si="45"/>
        <v>C</v>
      </c>
      <c r="BT55" s="141">
        <f t="shared" si="46"/>
        <v>0</v>
      </c>
      <c r="BU55" s="143">
        <f t="shared" si="47"/>
        <v>0</v>
      </c>
      <c r="BV55" s="143">
        <f t="shared" si="48"/>
        <v>0</v>
      </c>
      <c r="BW55" s="144">
        <f t="shared" si="49"/>
        <v>0</v>
      </c>
      <c r="BX55" s="100">
        <f t="shared" si="2"/>
        <v>0</v>
      </c>
      <c r="BY55" s="101">
        <f t="shared" si="50"/>
        <v>0</v>
      </c>
      <c r="BZ55" s="102">
        <f t="shared" si="3"/>
        <v>0</v>
      </c>
      <c r="CA55" s="101">
        <f t="shared" si="51"/>
        <v>0</v>
      </c>
      <c r="CB55" s="102">
        <f t="shared" si="4"/>
        <v>0</v>
      </c>
      <c r="CC55" s="101">
        <f t="shared" si="52"/>
        <v>0</v>
      </c>
      <c r="CD55" s="102">
        <f t="shared" si="5"/>
        <v>0</v>
      </c>
      <c r="CE55" s="101">
        <f t="shared" si="53"/>
        <v>0</v>
      </c>
      <c r="CF55" s="102">
        <f t="shared" si="6"/>
        <v>0</v>
      </c>
      <c r="CG55" s="101">
        <f t="shared" si="7"/>
        <v>0</v>
      </c>
      <c r="CH55" s="102">
        <f t="shared" si="8"/>
        <v>0</v>
      </c>
      <c r="CI55" s="101">
        <f t="shared" si="54"/>
        <v>0</v>
      </c>
      <c r="CJ55" s="102">
        <f t="shared" si="9"/>
        <v>0</v>
      </c>
      <c r="CK55" s="101">
        <f t="shared" si="55"/>
        <v>0</v>
      </c>
      <c r="CL55" s="102">
        <f t="shared" si="10"/>
        <v>0</v>
      </c>
      <c r="CM55" s="101">
        <f t="shared" si="56"/>
        <v>0</v>
      </c>
      <c r="CN55" s="102">
        <f t="shared" si="11"/>
        <v>0</v>
      </c>
      <c r="CO55" s="101">
        <f t="shared" si="57"/>
        <v>0</v>
      </c>
      <c r="CP55" s="102">
        <f t="shared" si="12"/>
        <v>0</v>
      </c>
      <c r="CQ55" s="101">
        <f t="shared" si="58"/>
        <v>0</v>
      </c>
      <c r="CR55" s="102">
        <f t="shared" si="13"/>
        <v>0</v>
      </c>
      <c r="CS55" s="101">
        <f t="shared" si="59"/>
        <v>0</v>
      </c>
      <c r="CT55" s="102">
        <f t="shared" si="14"/>
        <v>0</v>
      </c>
      <c r="CU55" s="101">
        <f t="shared" si="60"/>
        <v>0</v>
      </c>
      <c r="CV55" s="100">
        <f t="shared" si="15"/>
        <v>0</v>
      </c>
      <c r="CW55" s="101">
        <f t="shared" si="16"/>
        <v>0</v>
      </c>
      <c r="CX55" s="102">
        <f t="shared" si="17"/>
        <v>0</v>
      </c>
      <c r="CY55" s="101">
        <f t="shared" si="18"/>
        <v>0</v>
      </c>
      <c r="CZ55" s="102">
        <f t="shared" si="19"/>
        <v>0</v>
      </c>
      <c r="DA55" s="101">
        <f t="shared" si="20"/>
        <v>0</v>
      </c>
      <c r="DB55" s="102">
        <f t="shared" si="21"/>
        <v>0</v>
      </c>
      <c r="DC55" s="101">
        <f t="shared" si="22"/>
        <v>0</v>
      </c>
      <c r="DD55" s="258"/>
      <c r="DE55" s="259"/>
      <c r="DF55" s="259"/>
      <c r="DG55" s="259"/>
      <c r="DH55" s="259"/>
      <c r="DI55" s="479">
        <v>33</v>
      </c>
      <c r="DJ55" s="478">
        <f t="shared" si="23"/>
        <v>0</v>
      </c>
      <c r="DK55" s="372">
        <f t="shared" si="24"/>
        <v>0</v>
      </c>
      <c r="DL55" s="129">
        <f t="shared" si="25"/>
        <v>0</v>
      </c>
      <c r="DM55" s="375">
        <f t="shared" si="26"/>
        <v>9.9772598067083536</v>
      </c>
      <c r="DN55" s="166"/>
      <c r="DO55" s="153"/>
      <c r="DP55" s="166"/>
      <c r="DQ55" s="153"/>
      <c r="DR55" s="166"/>
      <c r="DS55" s="166"/>
      <c r="DT55" s="166"/>
      <c r="EB55" s="130">
        <f t="shared" si="61"/>
        <v>0</v>
      </c>
      <c r="EC55" s="131">
        <f t="shared" si="61"/>
        <v>0</v>
      </c>
      <c r="ED55" s="110">
        <f t="shared" si="27"/>
        <v>0</v>
      </c>
      <c r="EE55" s="111" t="e">
        <f t="shared" si="28"/>
        <v>#DIV/0!</v>
      </c>
      <c r="EF55" s="382" t="e">
        <f t="shared" si="29"/>
        <v>#DIV/0!</v>
      </c>
    </row>
    <row r="56" spans="1:136" ht="13.2" customHeight="1" x14ac:dyDescent="0.2">
      <c r="A56" s="159"/>
      <c r="B56" s="160"/>
      <c r="C56" s="161"/>
      <c r="D56" s="505" t="str">
        <f t="shared" si="30"/>
        <v>C</v>
      </c>
      <c r="E56" s="316"/>
      <c r="F56" s="317"/>
      <c r="G56" s="365"/>
      <c r="H56" s="336"/>
      <c r="I56" s="317"/>
      <c r="J56" s="365"/>
      <c r="K56" s="336"/>
      <c r="L56" s="317"/>
      <c r="M56" s="365"/>
      <c r="N56" s="336"/>
      <c r="O56" s="317"/>
      <c r="P56" s="318"/>
      <c r="Q56" s="336"/>
      <c r="R56" s="318"/>
      <c r="S56" s="336"/>
      <c r="T56" s="317"/>
      <c r="U56" s="318"/>
      <c r="V56" s="336"/>
      <c r="W56" s="317"/>
      <c r="X56" s="318"/>
      <c r="Y56" s="336"/>
      <c r="Z56" s="317"/>
      <c r="AA56" s="318"/>
      <c r="AB56" s="336"/>
      <c r="AC56" s="317"/>
      <c r="AD56" s="318"/>
      <c r="AE56" s="336"/>
      <c r="AF56" s="317"/>
      <c r="AG56" s="318"/>
      <c r="AH56" s="336"/>
      <c r="AI56" s="317"/>
      <c r="AJ56" s="318"/>
      <c r="AK56" s="336"/>
      <c r="AL56" s="317"/>
      <c r="AM56" s="348"/>
      <c r="AN56" s="316"/>
      <c r="AO56" s="317"/>
      <c r="AP56" s="317"/>
      <c r="AQ56" s="317"/>
      <c r="AR56" s="318"/>
      <c r="AS56" s="336"/>
      <c r="AT56" s="318"/>
      <c r="AU56" s="336"/>
      <c r="AV56" s="317"/>
      <c r="AW56" s="317"/>
      <c r="AX56" s="318"/>
      <c r="AY56" s="336"/>
      <c r="AZ56" s="317"/>
      <c r="BA56" s="317"/>
      <c r="BB56" s="348"/>
      <c r="BC56" s="119">
        <f t="shared" si="31"/>
        <v>0</v>
      </c>
      <c r="BD56" s="502" t="str">
        <f t="shared" si="32"/>
        <v>C</v>
      </c>
      <c r="BE56" s="120">
        <f t="shared" si="33"/>
        <v>0</v>
      </c>
      <c r="BF56" s="505" t="str">
        <f t="shared" si="34"/>
        <v>C</v>
      </c>
      <c r="BG56" s="119">
        <f t="shared" si="35"/>
        <v>0</v>
      </c>
      <c r="BH56" s="120">
        <f t="shared" si="36"/>
        <v>0</v>
      </c>
      <c r="BI56" s="120">
        <f t="shared" si="37"/>
        <v>0</v>
      </c>
      <c r="BJ56" s="121">
        <f t="shared" si="38"/>
        <v>0</v>
      </c>
      <c r="BK56" s="122">
        <f t="shared" si="39"/>
        <v>0</v>
      </c>
      <c r="BL56" s="123">
        <f t="shared" si="40"/>
        <v>9.9772598067083536</v>
      </c>
      <c r="BM56" s="256"/>
      <c r="BN56" s="114">
        <f t="shared" si="41"/>
        <v>0</v>
      </c>
      <c r="BO56" s="115">
        <f t="shared" si="1"/>
        <v>0</v>
      </c>
      <c r="BP56" s="124">
        <f t="shared" si="42"/>
        <v>0</v>
      </c>
      <c r="BQ56" s="125" t="str">
        <f t="shared" si="43"/>
        <v>C</v>
      </c>
      <c r="BR56" s="126">
        <f t="shared" si="44"/>
        <v>0</v>
      </c>
      <c r="BS56" s="117" t="str">
        <f t="shared" si="45"/>
        <v>C</v>
      </c>
      <c r="BT56" s="124">
        <f t="shared" si="46"/>
        <v>0</v>
      </c>
      <c r="BU56" s="126">
        <f t="shared" si="47"/>
        <v>0</v>
      </c>
      <c r="BV56" s="126">
        <f t="shared" si="48"/>
        <v>0</v>
      </c>
      <c r="BW56" s="127">
        <f t="shared" si="49"/>
        <v>0</v>
      </c>
      <c r="BX56" s="292">
        <f t="shared" si="2"/>
        <v>0</v>
      </c>
      <c r="BY56" s="293">
        <f t="shared" si="50"/>
        <v>0</v>
      </c>
      <c r="BZ56" s="294">
        <f t="shared" si="3"/>
        <v>0</v>
      </c>
      <c r="CA56" s="293">
        <f t="shared" si="51"/>
        <v>0</v>
      </c>
      <c r="CB56" s="294">
        <f t="shared" si="4"/>
        <v>0</v>
      </c>
      <c r="CC56" s="293">
        <f t="shared" si="52"/>
        <v>0</v>
      </c>
      <c r="CD56" s="294">
        <f t="shared" si="5"/>
        <v>0</v>
      </c>
      <c r="CE56" s="293">
        <f t="shared" si="53"/>
        <v>0</v>
      </c>
      <c r="CF56" s="294">
        <f t="shared" si="6"/>
        <v>0</v>
      </c>
      <c r="CG56" s="293">
        <f t="shared" si="7"/>
        <v>0</v>
      </c>
      <c r="CH56" s="294">
        <f t="shared" si="8"/>
        <v>0</v>
      </c>
      <c r="CI56" s="293">
        <f t="shared" si="54"/>
        <v>0</v>
      </c>
      <c r="CJ56" s="294">
        <f t="shared" si="9"/>
        <v>0</v>
      </c>
      <c r="CK56" s="293">
        <f t="shared" si="55"/>
        <v>0</v>
      </c>
      <c r="CL56" s="294">
        <f t="shared" si="10"/>
        <v>0</v>
      </c>
      <c r="CM56" s="293">
        <f t="shared" si="56"/>
        <v>0</v>
      </c>
      <c r="CN56" s="294">
        <f t="shared" si="11"/>
        <v>0</v>
      </c>
      <c r="CO56" s="293">
        <f t="shared" si="57"/>
        <v>0</v>
      </c>
      <c r="CP56" s="294">
        <f t="shared" si="12"/>
        <v>0</v>
      </c>
      <c r="CQ56" s="293">
        <f t="shared" si="58"/>
        <v>0</v>
      </c>
      <c r="CR56" s="294">
        <f t="shared" si="13"/>
        <v>0</v>
      </c>
      <c r="CS56" s="293">
        <f t="shared" si="59"/>
        <v>0</v>
      </c>
      <c r="CT56" s="294">
        <f t="shared" si="14"/>
        <v>0</v>
      </c>
      <c r="CU56" s="293">
        <f t="shared" si="60"/>
        <v>0</v>
      </c>
      <c r="CV56" s="292">
        <f t="shared" si="15"/>
        <v>0</v>
      </c>
      <c r="CW56" s="293">
        <f t="shared" si="16"/>
        <v>0</v>
      </c>
      <c r="CX56" s="294">
        <f t="shared" si="17"/>
        <v>0</v>
      </c>
      <c r="CY56" s="293">
        <f t="shared" si="18"/>
        <v>0</v>
      </c>
      <c r="CZ56" s="294">
        <f t="shared" si="19"/>
        <v>0</v>
      </c>
      <c r="DA56" s="293">
        <f t="shared" si="20"/>
        <v>0</v>
      </c>
      <c r="DB56" s="294">
        <f t="shared" si="21"/>
        <v>0</v>
      </c>
      <c r="DC56" s="293">
        <f t="shared" si="22"/>
        <v>0</v>
      </c>
      <c r="DD56" s="258"/>
      <c r="DE56" s="259"/>
      <c r="DF56" s="259"/>
      <c r="DG56" s="259"/>
      <c r="DH56" s="259"/>
      <c r="DI56" s="479">
        <v>34</v>
      </c>
      <c r="DJ56" s="478">
        <f t="shared" si="23"/>
        <v>0</v>
      </c>
      <c r="DK56" s="372">
        <f t="shared" si="24"/>
        <v>0</v>
      </c>
      <c r="DL56" s="129">
        <f t="shared" si="25"/>
        <v>0</v>
      </c>
      <c r="DM56" s="375">
        <f t="shared" si="26"/>
        <v>9.9772598067083536</v>
      </c>
      <c r="DN56" s="166"/>
      <c r="DO56" s="37"/>
      <c r="DP56" s="157"/>
      <c r="DQ56" s="166"/>
      <c r="DR56" s="166"/>
      <c r="DS56" s="166"/>
      <c r="DT56" s="166"/>
      <c r="DV56" s="157"/>
      <c r="EB56" s="130">
        <f t="shared" si="61"/>
        <v>0</v>
      </c>
      <c r="EC56" s="131">
        <f t="shared" si="61"/>
        <v>0</v>
      </c>
      <c r="ED56" s="110">
        <f t="shared" si="27"/>
        <v>0</v>
      </c>
      <c r="EE56" s="111" t="e">
        <f t="shared" si="28"/>
        <v>#DIV/0!</v>
      </c>
      <c r="EF56" s="382" t="e">
        <f t="shared" si="29"/>
        <v>#DIV/0!</v>
      </c>
    </row>
    <row r="57" spans="1:136" ht="13.2" customHeight="1" x14ac:dyDescent="0.2">
      <c r="A57" s="69"/>
      <c r="B57" s="163"/>
      <c r="C57" s="164"/>
      <c r="D57" s="506" t="str">
        <f t="shared" si="30"/>
        <v>C</v>
      </c>
      <c r="E57" s="319"/>
      <c r="F57" s="320"/>
      <c r="G57" s="366"/>
      <c r="H57" s="337"/>
      <c r="I57" s="320"/>
      <c r="J57" s="366"/>
      <c r="K57" s="337"/>
      <c r="L57" s="320"/>
      <c r="M57" s="366"/>
      <c r="N57" s="337"/>
      <c r="O57" s="320"/>
      <c r="P57" s="321"/>
      <c r="Q57" s="337"/>
      <c r="R57" s="321"/>
      <c r="S57" s="337"/>
      <c r="T57" s="320"/>
      <c r="U57" s="321"/>
      <c r="V57" s="337"/>
      <c r="W57" s="320"/>
      <c r="X57" s="321"/>
      <c r="Y57" s="337"/>
      <c r="Z57" s="320"/>
      <c r="AA57" s="321"/>
      <c r="AB57" s="337"/>
      <c r="AC57" s="320"/>
      <c r="AD57" s="321"/>
      <c r="AE57" s="337"/>
      <c r="AF57" s="320"/>
      <c r="AG57" s="321"/>
      <c r="AH57" s="337"/>
      <c r="AI57" s="320"/>
      <c r="AJ57" s="321"/>
      <c r="AK57" s="337"/>
      <c r="AL57" s="320"/>
      <c r="AM57" s="349"/>
      <c r="AN57" s="319"/>
      <c r="AO57" s="320"/>
      <c r="AP57" s="320"/>
      <c r="AQ57" s="320"/>
      <c r="AR57" s="321"/>
      <c r="AS57" s="337"/>
      <c r="AT57" s="321"/>
      <c r="AU57" s="337"/>
      <c r="AV57" s="320"/>
      <c r="AW57" s="320"/>
      <c r="AX57" s="321"/>
      <c r="AY57" s="337"/>
      <c r="AZ57" s="320"/>
      <c r="BA57" s="320"/>
      <c r="BB57" s="349"/>
      <c r="BC57" s="136">
        <f t="shared" si="31"/>
        <v>0</v>
      </c>
      <c r="BD57" s="503" t="str">
        <f t="shared" si="32"/>
        <v>C</v>
      </c>
      <c r="BE57" s="137">
        <f t="shared" si="33"/>
        <v>0</v>
      </c>
      <c r="BF57" s="506" t="str">
        <f t="shared" si="34"/>
        <v>C</v>
      </c>
      <c r="BG57" s="136">
        <f t="shared" si="35"/>
        <v>0</v>
      </c>
      <c r="BH57" s="137">
        <f t="shared" si="36"/>
        <v>0</v>
      </c>
      <c r="BI57" s="137">
        <f t="shared" si="37"/>
        <v>0</v>
      </c>
      <c r="BJ57" s="138">
        <f t="shared" si="38"/>
        <v>0</v>
      </c>
      <c r="BK57" s="139">
        <f t="shared" si="39"/>
        <v>0</v>
      </c>
      <c r="BL57" s="140">
        <f t="shared" si="40"/>
        <v>9.9772598067083536</v>
      </c>
      <c r="BM57" s="256"/>
      <c r="BN57" s="55">
        <f t="shared" si="41"/>
        <v>0</v>
      </c>
      <c r="BO57" s="132">
        <f t="shared" si="1"/>
        <v>0</v>
      </c>
      <c r="BP57" s="141">
        <f t="shared" si="42"/>
        <v>0</v>
      </c>
      <c r="BQ57" s="142" t="str">
        <f t="shared" si="43"/>
        <v>C</v>
      </c>
      <c r="BR57" s="143">
        <f t="shared" si="44"/>
        <v>0</v>
      </c>
      <c r="BS57" s="134" t="str">
        <f t="shared" si="45"/>
        <v>C</v>
      </c>
      <c r="BT57" s="141">
        <f t="shared" si="46"/>
        <v>0</v>
      </c>
      <c r="BU57" s="143">
        <f t="shared" si="47"/>
        <v>0</v>
      </c>
      <c r="BV57" s="143">
        <f t="shared" si="48"/>
        <v>0</v>
      </c>
      <c r="BW57" s="144">
        <f t="shared" si="49"/>
        <v>0</v>
      </c>
      <c r="BX57" s="100">
        <f t="shared" si="2"/>
        <v>0</v>
      </c>
      <c r="BY57" s="101">
        <f t="shared" si="50"/>
        <v>0</v>
      </c>
      <c r="BZ57" s="102">
        <f t="shared" si="3"/>
        <v>0</v>
      </c>
      <c r="CA57" s="101">
        <f t="shared" si="51"/>
        <v>0</v>
      </c>
      <c r="CB57" s="102">
        <f t="shared" si="4"/>
        <v>0</v>
      </c>
      <c r="CC57" s="101">
        <f t="shared" si="52"/>
        <v>0</v>
      </c>
      <c r="CD57" s="102">
        <f t="shared" si="5"/>
        <v>0</v>
      </c>
      <c r="CE57" s="101">
        <f t="shared" si="53"/>
        <v>0</v>
      </c>
      <c r="CF57" s="102">
        <f t="shared" si="6"/>
        <v>0</v>
      </c>
      <c r="CG57" s="101">
        <f t="shared" si="7"/>
        <v>0</v>
      </c>
      <c r="CH57" s="102">
        <f t="shared" si="8"/>
        <v>0</v>
      </c>
      <c r="CI57" s="101">
        <f t="shared" si="54"/>
        <v>0</v>
      </c>
      <c r="CJ57" s="102">
        <f t="shared" si="9"/>
        <v>0</v>
      </c>
      <c r="CK57" s="101">
        <f t="shared" si="55"/>
        <v>0</v>
      </c>
      <c r="CL57" s="102">
        <f t="shared" si="10"/>
        <v>0</v>
      </c>
      <c r="CM57" s="101">
        <f t="shared" si="56"/>
        <v>0</v>
      </c>
      <c r="CN57" s="102">
        <f t="shared" si="11"/>
        <v>0</v>
      </c>
      <c r="CO57" s="101">
        <f t="shared" si="57"/>
        <v>0</v>
      </c>
      <c r="CP57" s="102">
        <f t="shared" si="12"/>
        <v>0</v>
      </c>
      <c r="CQ57" s="101">
        <f t="shared" si="58"/>
        <v>0</v>
      </c>
      <c r="CR57" s="102">
        <f t="shared" si="13"/>
        <v>0</v>
      </c>
      <c r="CS57" s="101">
        <f t="shared" si="59"/>
        <v>0</v>
      </c>
      <c r="CT57" s="102">
        <f t="shared" si="14"/>
        <v>0</v>
      </c>
      <c r="CU57" s="101">
        <f t="shared" si="60"/>
        <v>0</v>
      </c>
      <c r="CV57" s="100">
        <f t="shared" si="15"/>
        <v>0</v>
      </c>
      <c r="CW57" s="101">
        <f t="shared" si="16"/>
        <v>0</v>
      </c>
      <c r="CX57" s="102">
        <f t="shared" si="17"/>
        <v>0</v>
      </c>
      <c r="CY57" s="101">
        <f t="shared" si="18"/>
        <v>0</v>
      </c>
      <c r="CZ57" s="102">
        <f t="shared" si="19"/>
        <v>0</v>
      </c>
      <c r="DA57" s="101">
        <f t="shared" si="20"/>
        <v>0</v>
      </c>
      <c r="DB57" s="102">
        <f t="shared" si="21"/>
        <v>0</v>
      </c>
      <c r="DC57" s="101">
        <f t="shared" si="22"/>
        <v>0</v>
      </c>
      <c r="DD57" s="258"/>
      <c r="DE57" s="259"/>
      <c r="DF57" s="259"/>
      <c r="DG57" s="259"/>
      <c r="DH57" s="259"/>
      <c r="DI57" s="479">
        <v>35</v>
      </c>
      <c r="DJ57" s="478">
        <f t="shared" si="23"/>
        <v>0</v>
      </c>
      <c r="DK57" s="372">
        <f t="shared" si="24"/>
        <v>0</v>
      </c>
      <c r="DL57" s="129">
        <f t="shared" si="25"/>
        <v>0</v>
      </c>
      <c r="DM57" s="375">
        <f t="shared" si="26"/>
        <v>9.9772598067083536</v>
      </c>
      <c r="DN57" s="166"/>
      <c r="DO57" s="37"/>
      <c r="DP57" s="37"/>
      <c r="DQ57" s="37"/>
      <c r="DR57" s="37"/>
      <c r="DS57" s="37"/>
      <c r="DT57" s="37"/>
      <c r="EB57" s="130">
        <f t="shared" si="61"/>
        <v>0</v>
      </c>
      <c r="EC57" s="131">
        <f t="shared" si="61"/>
        <v>0</v>
      </c>
      <c r="ED57" s="110">
        <f t="shared" si="27"/>
        <v>0</v>
      </c>
      <c r="EE57" s="111" t="e">
        <f t="shared" si="28"/>
        <v>#DIV/0!</v>
      </c>
      <c r="EF57" s="382" t="e">
        <f t="shared" si="29"/>
        <v>#DIV/0!</v>
      </c>
    </row>
    <row r="58" spans="1:136" ht="13.2" customHeight="1" x14ac:dyDescent="0.2">
      <c r="A58" s="159"/>
      <c r="B58" s="160"/>
      <c r="C58" s="161"/>
      <c r="D58" s="505" t="str">
        <f t="shared" si="30"/>
        <v>C</v>
      </c>
      <c r="E58" s="316"/>
      <c r="F58" s="317"/>
      <c r="G58" s="365"/>
      <c r="H58" s="336"/>
      <c r="I58" s="317"/>
      <c r="J58" s="365"/>
      <c r="K58" s="336"/>
      <c r="L58" s="317"/>
      <c r="M58" s="365"/>
      <c r="N58" s="336"/>
      <c r="O58" s="317"/>
      <c r="P58" s="318"/>
      <c r="Q58" s="336"/>
      <c r="R58" s="318"/>
      <c r="S58" s="336"/>
      <c r="T58" s="317"/>
      <c r="U58" s="318"/>
      <c r="V58" s="336"/>
      <c r="W58" s="317"/>
      <c r="X58" s="318"/>
      <c r="Y58" s="336"/>
      <c r="Z58" s="317"/>
      <c r="AA58" s="318"/>
      <c r="AB58" s="336"/>
      <c r="AC58" s="317"/>
      <c r="AD58" s="318"/>
      <c r="AE58" s="336"/>
      <c r="AF58" s="317"/>
      <c r="AG58" s="318"/>
      <c r="AH58" s="336"/>
      <c r="AI58" s="317"/>
      <c r="AJ58" s="318"/>
      <c r="AK58" s="336"/>
      <c r="AL58" s="317"/>
      <c r="AM58" s="348"/>
      <c r="AN58" s="316"/>
      <c r="AO58" s="317"/>
      <c r="AP58" s="317"/>
      <c r="AQ58" s="317"/>
      <c r="AR58" s="318"/>
      <c r="AS58" s="336"/>
      <c r="AT58" s="318"/>
      <c r="AU58" s="336"/>
      <c r="AV58" s="317"/>
      <c r="AW58" s="317"/>
      <c r="AX58" s="318"/>
      <c r="AY58" s="336"/>
      <c r="AZ58" s="317"/>
      <c r="BA58" s="317"/>
      <c r="BB58" s="348"/>
      <c r="BC58" s="119">
        <f t="shared" si="31"/>
        <v>0</v>
      </c>
      <c r="BD58" s="502" t="str">
        <f t="shared" si="32"/>
        <v>C</v>
      </c>
      <c r="BE58" s="120">
        <f t="shared" si="33"/>
        <v>0</v>
      </c>
      <c r="BF58" s="505" t="str">
        <f t="shared" si="34"/>
        <v>C</v>
      </c>
      <c r="BG58" s="119">
        <f t="shared" si="35"/>
        <v>0</v>
      </c>
      <c r="BH58" s="120">
        <f t="shared" si="36"/>
        <v>0</v>
      </c>
      <c r="BI58" s="120">
        <f t="shared" si="37"/>
        <v>0</v>
      </c>
      <c r="BJ58" s="121">
        <f t="shared" si="38"/>
        <v>0</v>
      </c>
      <c r="BK58" s="122">
        <f t="shared" si="39"/>
        <v>0</v>
      </c>
      <c r="BL58" s="123">
        <f t="shared" si="40"/>
        <v>9.9772598067083536</v>
      </c>
      <c r="BM58" s="256"/>
      <c r="BN58" s="114">
        <f t="shared" si="41"/>
        <v>0</v>
      </c>
      <c r="BO58" s="115">
        <f t="shared" si="1"/>
        <v>0</v>
      </c>
      <c r="BP58" s="124">
        <f t="shared" si="42"/>
        <v>0</v>
      </c>
      <c r="BQ58" s="125" t="str">
        <f t="shared" si="43"/>
        <v>C</v>
      </c>
      <c r="BR58" s="126">
        <f t="shared" si="44"/>
        <v>0</v>
      </c>
      <c r="BS58" s="117" t="str">
        <f t="shared" si="45"/>
        <v>C</v>
      </c>
      <c r="BT58" s="124">
        <f t="shared" si="46"/>
        <v>0</v>
      </c>
      <c r="BU58" s="126">
        <f t="shared" si="47"/>
        <v>0</v>
      </c>
      <c r="BV58" s="126">
        <f t="shared" si="48"/>
        <v>0</v>
      </c>
      <c r="BW58" s="127">
        <f t="shared" si="49"/>
        <v>0</v>
      </c>
      <c r="BX58" s="292">
        <f t="shared" si="2"/>
        <v>0</v>
      </c>
      <c r="BY58" s="293">
        <f t="shared" si="50"/>
        <v>0</v>
      </c>
      <c r="BZ58" s="294">
        <f t="shared" si="3"/>
        <v>0</v>
      </c>
      <c r="CA58" s="293">
        <f t="shared" si="51"/>
        <v>0</v>
      </c>
      <c r="CB58" s="294">
        <f t="shared" si="4"/>
        <v>0</v>
      </c>
      <c r="CC58" s="293">
        <f t="shared" si="52"/>
        <v>0</v>
      </c>
      <c r="CD58" s="294">
        <f t="shared" si="5"/>
        <v>0</v>
      </c>
      <c r="CE58" s="293">
        <f t="shared" si="53"/>
        <v>0</v>
      </c>
      <c r="CF58" s="294">
        <f t="shared" si="6"/>
        <v>0</v>
      </c>
      <c r="CG58" s="293">
        <f t="shared" si="7"/>
        <v>0</v>
      </c>
      <c r="CH58" s="294">
        <f t="shared" si="8"/>
        <v>0</v>
      </c>
      <c r="CI58" s="293">
        <f t="shared" si="54"/>
        <v>0</v>
      </c>
      <c r="CJ58" s="294">
        <f t="shared" si="9"/>
        <v>0</v>
      </c>
      <c r="CK58" s="293">
        <f t="shared" si="55"/>
        <v>0</v>
      </c>
      <c r="CL58" s="294">
        <f t="shared" si="10"/>
        <v>0</v>
      </c>
      <c r="CM58" s="293">
        <f t="shared" si="56"/>
        <v>0</v>
      </c>
      <c r="CN58" s="294">
        <f t="shared" si="11"/>
        <v>0</v>
      </c>
      <c r="CO58" s="293">
        <f t="shared" si="57"/>
        <v>0</v>
      </c>
      <c r="CP58" s="294">
        <f t="shared" si="12"/>
        <v>0</v>
      </c>
      <c r="CQ58" s="293">
        <f t="shared" si="58"/>
        <v>0</v>
      </c>
      <c r="CR58" s="294">
        <f t="shared" si="13"/>
        <v>0</v>
      </c>
      <c r="CS58" s="293">
        <f t="shared" si="59"/>
        <v>0</v>
      </c>
      <c r="CT58" s="294">
        <f t="shared" si="14"/>
        <v>0</v>
      </c>
      <c r="CU58" s="293">
        <f t="shared" si="60"/>
        <v>0</v>
      </c>
      <c r="CV58" s="292">
        <f t="shared" si="15"/>
        <v>0</v>
      </c>
      <c r="CW58" s="293">
        <f t="shared" si="16"/>
        <v>0</v>
      </c>
      <c r="CX58" s="294">
        <f t="shared" si="17"/>
        <v>0</v>
      </c>
      <c r="CY58" s="293">
        <f t="shared" si="18"/>
        <v>0</v>
      </c>
      <c r="CZ58" s="294">
        <f t="shared" si="19"/>
        <v>0</v>
      </c>
      <c r="DA58" s="293">
        <f t="shared" si="20"/>
        <v>0</v>
      </c>
      <c r="DB58" s="294">
        <f t="shared" si="21"/>
        <v>0</v>
      </c>
      <c r="DC58" s="293">
        <f t="shared" si="22"/>
        <v>0</v>
      </c>
      <c r="DD58" s="258"/>
      <c r="DE58" s="259"/>
      <c r="DF58" s="259"/>
      <c r="DG58" s="259"/>
      <c r="DH58" s="259"/>
      <c r="DI58" s="479">
        <v>36</v>
      </c>
      <c r="DJ58" s="478">
        <f t="shared" si="23"/>
        <v>0</v>
      </c>
      <c r="DK58" s="372">
        <f t="shared" si="24"/>
        <v>0</v>
      </c>
      <c r="DL58" s="129">
        <f t="shared" si="25"/>
        <v>0</v>
      </c>
      <c r="DM58" s="375">
        <f t="shared" si="26"/>
        <v>9.9772598067083536</v>
      </c>
      <c r="DN58" s="166"/>
      <c r="DO58" s="37"/>
      <c r="DP58" s="37"/>
      <c r="DQ58" s="37"/>
      <c r="DR58" s="37"/>
      <c r="DS58" s="37"/>
      <c r="DT58" s="37"/>
      <c r="EB58" s="130">
        <f t="shared" si="61"/>
        <v>0</v>
      </c>
      <c r="EC58" s="131">
        <f t="shared" si="61"/>
        <v>0</v>
      </c>
      <c r="ED58" s="110">
        <f t="shared" si="27"/>
        <v>0</v>
      </c>
      <c r="EE58" s="111" t="e">
        <f t="shared" si="28"/>
        <v>#DIV/0!</v>
      </c>
      <c r="EF58" s="382" t="e">
        <f t="shared" si="29"/>
        <v>#DIV/0!</v>
      </c>
    </row>
    <row r="59" spans="1:136" ht="13.2" customHeight="1" x14ac:dyDescent="0.2">
      <c r="A59" s="69"/>
      <c r="B59" s="163"/>
      <c r="C59" s="164"/>
      <c r="D59" s="506" t="str">
        <f t="shared" si="30"/>
        <v>C</v>
      </c>
      <c r="E59" s="319"/>
      <c r="F59" s="320"/>
      <c r="G59" s="366"/>
      <c r="H59" s="337"/>
      <c r="I59" s="320"/>
      <c r="J59" s="366"/>
      <c r="K59" s="337"/>
      <c r="L59" s="320"/>
      <c r="M59" s="366"/>
      <c r="N59" s="337"/>
      <c r="O59" s="320"/>
      <c r="P59" s="321"/>
      <c r="Q59" s="337"/>
      <c r="R59" s="321"/>
      <c r="S59" s="337"/>
      <c r="T59" s="320"/>
      <c r="U59" s="321"/>
      <c r="V59" s="337"/>
      <c r="W59" s="320"/>
      <c r="X59" s="321"/>
      <c r="Y59" s="337"/>
      <c r="Z59" s="320"/>
      <c r="AA59" s="321"/>
      <c r="AB59" s="337"/>
      <c r="AC59" s="320"/>
      <c r="AD59" s="321"/>
      <c r="AE59" s="337"/>
      <c r="AF59" s="320"/>
      <c r="AG59" s="321"/>
      <c r="AH59" s="337"/>
      <c r="AI59" s="320"/>
      <c r="AJ59" s="321"/>
      <c r="AK59" s="337"/>
      <c r="AL59" s="320"/>
      <c r="AM59" s="349"/>
      <c r="AN59" s="319"/>
      <c r="AO59" s="320"/>
      <c r="AP59" s="320"/>
      <c r="AQ59" s="320"/>
      <c r="AR59" s="321"/>
      <c r="AS59" s="337"/>
      <c r="AT59" s="321"/>
      <c r="AU59" s="337"/>
      <c r="AV59" s="320"/>
      <c r="AW59" s="320"/>
      <c r="AX59" s="321"/>
      <c r="AY59" s="337"/>
      <c r="AZ59" s="320"/>
      <c r="BA59" s="320"/>
      <c r="BB59" s="349"/>
      <c r="BC59" s="136">
        <f t="shared" si="31"/>
        <v>0</v>
      </c>
      <c r="BD59" s="503" t="str">
        <f t="shared" si="32"/>
        <v>C</v>
      </c>
      <c r="BE59" s="137">
        <f t="shared" si="33"/>
        <v>0</v>
      </c>
      <c r="BF59" s="506" t="str">
        <f t="shared" si="34"/>
        <v>C</v>
      </c>
      <c r="BG59" s="136">
        <f t="shared" si="35"/>
        <v>0</v>
      </c>
      <c r="BH59" s="137">
        <f t="shared" si="36"/>
        <v>0</v>
      </c>
      <c r="BI59" s="137">
        <f t="shared" si="37"/>
        <v>0</v>
      </c>
      <c r="BJ59" s="138">
        <f t="shared" si="38"/>
        <v>0</v>
      </c>
      <c r="BK59" s="139">
        <f t="shared" si="39"/>
        <v>0</v>
      </c>
      <c r="BL59" s="140">
        <f t="shared" si="40"/>
        <v>9.9772598067083536</v>
      </c>
      <c r="BM59" s="256"/>
      <c r="BN59" s="55">
        <f t="shared" si="41"/>
        <v>0</v>
      </c>
      <c r="BO59" s="132">
        <f t="shared" si="1"/>
        <v>0</v>
      </c>
      <c r="BP59" s="141">
        <f t="shared" si="42"/>
        <v>0</v>
      </c>
      <c r="BQ59" s="142" t="str">
        <f t="shared" si="43"/>
        <v>C</v>
      </c>
      <c r="BR59" s="143">
        <f t="shared" si="44"/>
        <v>0</v>
      </c>
      <c r="BS59" s="134" t="str">
        <f t="shared" si="45"/>
        <v>C</v>
      </c>
      <c r="BT59" s="141">
        <f t="shared" si="46"/>
        <v>0</v>
      </c>
      <c r="BU59" s="143">
        <f t="shared" si="47"/>
        <v>0</v>
      </c>
      <c r="BV59" s="143">
        <f t="shared" si="48"/>
        <v>0</v>
      </c>
      <c r="BW59" s="144">
        <f t="shared" si="49"/>
        <v>0</v>
      </c>
      <c r="BX59" s="100">
        <f t="shared" si="2"/>
        <v>0</v>
      </c>
      <c r="BY59" s="101">
        <f t="shared" si="50"/>
        <v>0</v>
      </c>
      <c r="BZ59" s="102">
        <f t="shared" si="3"/>
        <v>0</v>
      </c>
      <c r="CA59" s="101">
        <f t="shared" si="51"/>
        <v>0</v>
      </c>
      <c r="CB59" s="102">
        <f t="shared" si="4"/>
        <v>0</v>
      </c>
      <c r="CC59" s="101">
        <f t="shared" si="52"/>
        <v>0</v>
      </c>
      <c r="CD59" s="102">
        <f t="shared" si="5"/>
        <v>0</v>
      </c>
      <c r="CE59" s="101">
        <f t="shared" si="53"/>
        <v>0</v>
      </c>
      <c r="CF59" s="102">
        <f t="shared" si="6"/>
        <v>0</v>
      </c>
      <c r="CG59" s="101">
        <f t="shared" si="7"/>
        <v>0</v>
      </c>
      <c r="CH59" s="102">
        <f t="shared" si="8"/>
        <v>0</v>
      </c>
      <c r="CI59" s="101">
        <f t="shared" si="54"/>
        <v>0</v>
      </c>
      <c r="CJ59" s="102">
        <f t="shared" si="9"/>
        <v>0</v>
      </c>
      <c r="CK59" s="101">
        <f t="shared" si="55"/>
        <v>0</v>
      </c>
      <c r="CL59" s="102">
        <f t="shared" si="10"/>
        <v>0</v>
      </c>
      <c r="CM59" s="101">
        <f t="shared" si="56"/>
        <v>0</v>
      </c>
      <c r="CN59" s="102">
        <f t="shared" si="11"/>
        <v>0</v>
      </c>
      <c r="CO59" s="101">
        <f t="shared" si="57"/>
        <v>0</v>
      </c>
      <c r="CP59" s="102">
        <f t="shared" si="12"/>
        <v>0</v>
      </c>
      <c r="CQ59" s="101">
        <f t="shared" si="58"/>
        <v>0</v>
      </c>
      <c r="CR59" s="102">
        <f t="shared" si="13"/>
        <v>0</v>
      </c>
      <c r="CS59" s="101">
        <f t="shared" si="59"/>
        <v>0</v>
      </c>
      <c r="CT59" s="102">
        <f t="shared" si="14"/>
        <v>0</v>
      </c>
      <c r="CU59" s="101">
        <f t="shared" si="60"/>
        <v>0</v>
      </c>
      <c r="CV59" s="100">
        <f t="shared" si="15"/>
        <v>0</v>
      </c>
      <c r="CW59" s="101">
        <f t="shared" si="16"/>
        <v>0</v>
      </c>
      <c r="CX59" s="102">
        <f t="shared" si="17"/>
        <v>0</v>
      </c>
      <c r="CY59" s="101">
        <f t="shared" si="18"/>
        <v>0</v>
      </c>
      <c r="CZ59" s="102">
        <f t="shared" si="19"/>
        <v>0</v>
      </c>
      <c r="DA59" s="101">
        <f t="shared" si="20"/>
        <v>0</v>
      </c>
      <c r="DB59" s="102">
        <f t="shared" si="21"/>
        <v>0</v>
      </c>
      <c r="DC59" s="101">
        <f t="shared" si="22"/>
        <v>0</v>
      </c>
      <c r="DD59" s="258"/>
      <c r="DE59" s="259"/>
      <c r="DF59" s="259"/>
      <c r="DG59" s="259"/>
      <c r="DH59" s="259"/>
      <c r="DI59" s="479">
        <v>37</v>
      </c>
      <c r="DJ59" s="478">
        <f t="shared" si="23"/>
        <v>0</v>
      </c>
      <c r="DK59" s="372">
        <f t="shared" si="24"/>
        <v>0</v>
      </c>
      <c r="DL59" s="129">
        <f t="shared" si="25"/>
        <v>0</v>
      </c>
      <c r="DM59" s="375">
        <f t="shared" si="26"/>
        <v>9.9772598067083536</v>
      </c>
      <c r="DN59" s="166"/>
      <c r="DO59" s="166"/>
      <c r="DP59" s="166"/>
      <c r="DQ59" s="166"/>
      <c r="DR59" s="166"/>
      <c r="DS59" s="166"/>
      <c r="DT59" s="166"/>
      <c r="EB59" s="130">
        <f t="shared" si="61"/>
        <v>0</v>
      </c>
      <c r="EC59" s="131">
        <f t="shared" si="61"/>
        <v>0</v>
      </c>
      <c r="ED59" s="110">
        <f t="shared" si="27"/>
        <v>0</v>
      </c>
      <c r="EE59" s="111" t="e">
        <f t="shared" si="28"/>
        <v>#DIV/0!</v>
      </c>
      <c r="EF59" s="382" t="e">
        <f t="shared" si="29"/>
        <v>#DIV/0!</v>
      </c>
    </row>
    <row r="60" spans="1:136" ht="13.2" customHeight="1" x14ac:dyDescent="0.2">
      <c r="A60" s="159"/>
      <c r="B60" s="160"/>
      <c r="C60" s="161"/>
      <c r="D60" s="505" t="str">
        <f t="shared" si="30"/>
        <v>C</v>
      </c>
      <c r="E60" s="316"/>
      <c r="F60" s="317"/>
      <c r="G60" s="365"/>
      <c r="H60" s="336"/>
      <c r="I60" s="317"/>
      <c r="J60" s="365"/>
      <c r="K60" s="336"/>
      <c r="L60" s="317"/>
      <c r="M60" s="365"/>
      <c r="N60" s="336"/>
      <c r="O60" s="317"/>
      <c r="P60" s="318"/>
      <c r="Q60" s="336"/>
      <c r="R60" s="318"/>
      <c r="S60" s="336"/>
      <c r="T60" s="317"/>
      <c r="U60" s="318"/>
      <c r="V60" s="336"/>
      <c r="W60" s="317"/>
      <c r="X60" s="318"/>
      <c r="Y60" s="336"/>
      <c r="Z60" s="317"/>
      <c r="AA60" s="318"/>
      <c r="AB60" s="336"/>
      <c r="AC60" s="317"/>
      <c r="AD60" s="318"/>
      <c r="AE60" s="336"/>
      <c r="AF60" s="317"/>
      <c r="AG60" s="318"/>
      <c r="AH60" s="336"/>
      <c r="AI60" s="317"/>
      <c r="AJ60" s="318"/>
      <c r="AK60" s="336"/>
      <c r="AL60" s="317"/>
      <c r="AM60" s="348"/>
      <c r="AN60" s="316"/>
      <c r="AO60" s="317"/>
      <c r="AP60" s="317"/>
      <c r="AQ60" s="317"/>
      <c r="AR60" s="318"/>
      <c r="AS60" s="336"/>
      <c r="AT60" s="318"/>
      <c r="AU60" s="336"/>
      <c r="AV60" s="317"/>
      <c r="AW60" s="317"/>
      <c r="AX60" s="318"/>
      <c r="AY60" s="336"/>
      <c r="AZ60" s="317"/>
      <c r="BA60" s="317"/>
      <c r="BB60" s="348"/>
      <c r="BC60" s="119">
        <f t="shared" si="31"/>
        <v>0</v>
      </c>
      <c r="BD60" s="502" t="str">
        <f t="shared" si="32"/>
        <v>C</v>
      </c>
      <c r="BE60" s="120">
        <f t="shared" si="33"/>
        <v>0</v>
      </c>
      <c r="BF60" s="505" t="str">
        <f t="shared" si="34"/>
        <v>C</v>
      </c>
      <c r="BG60" s="119">
        <f t="shared" si="35"/>
        <v>0</v>
      </c>
      <c r="BH60" s="120">
        <f t="shared" si="36"/>
        <v>0</v>
      </c>
      <c r="BI60" s="120">
        <f t="shared" si="37"/>
        <v>0</v>
      </c>
      <c r="BJ60" s="121">
        <f t="shared" si="38"/>
        <v>0</v>
      </c>
      <c r="BK60" s="122">
        <f t="shared" si="39"/>
        <v>0</v>
      </c>
      <c r="BL60" s="123">
        <f t="shared" si="40"/>
        <v>9.9772598067083536</v>
      </c>
      <c r="BM60" s="256"/>
      <c r="BN60" s="114">
        <f t="shared" si="41"/>
        <v>0</v>
      </c>
      <c r="BO60" s="115">
        <f t="shared" si="1"/>
        <v>0</v>
      </c>
      <c r="BP60" s="124">
        <f t="shared" si="42"/>
        <v>0</v>
      </c>
      <c r="BQ60" s="125" t="str">
        <f t="shared" si="43"/>
        <v>C</v>
      </c>
      <c r="BR60" s="126">
        <f t="shared" si="44"/>
        <v>0</v>
      </c>
      <c r="BS60" s="117" t="str">
        <f t="shared" si="45"/>
        <v>C</v>
      </c>
      <c r="BT60" s="124">
        <f t="shared" si="46"/>
        <v>0</v>
      </c>
      <c r="BU60" s="126">
        <f t="shared" si="47"/>
        <v>0</v>
      </c>
      <c r="BV60" s="126">
        <f t="shared" si="48"/>
        <v>0</v>
      </c>
      <c r="BW60" s="127">
        <f t="shared" si="49"/>
        <v>0</v>
      </c>
      <c r="BX60" s="292">
        <f t="shared" si="2"/>
        <v>0</v>
      </c>
      <c r="BY60" s="293">
        <f t="shared" si="50"/>
        <v>0</v>
      </c>
      <c r="BZ60" s="294">
        <f t="shared" si="3"/>
        <v>0</v>
      </c>
      <c r="CA60" s="293">
        <f t="shared" si="51"/>
        <v>0</v>
      </c>
      <c r="CB60" s="294">
        <f t="shared" si="4"/>
        <v>0</v>
      </c>
      <c r="CC60" s="293">
        <f t="shared" si="52"/>
        <v>0</v>
      </c>
      <c r="CD60" s="294">
        <f t="shared" si="5"/>
        <v>0</v>
      </c>
      <c r="CE60" s="293">
        <f t="shared" si="53"/>
        <v>0</v>
      </c>
      <c r="CF60" s="294">
        <f t="shared" si="6"/>
        <v>0</v>
      </c>
      <c r="CG60" s="293">
        <f t="shared" si="7"/>
        <v>0</v>
      </c>
      <c r="CH60" s="294">
        <f t="shared" si="8"/>
        <v>0</v>
      </c>
      <c r="CI60" s="293">
        <f t="shared" si="54"/>
        <v>0</v>
      </c>
      <c r="CJ60" s="294">
        <f t="shared" si="9"/>
        <v>0</v>
      </c>
      <c r="CK60" s="293">
        <f t="shared" si="55"/>
        <v>0</v>
      </c>
      <c r="CL60" s="294">
        <f t="shared" si="10"/>
        <v>0</v>
      </c>
      <c r="CM60" s="293">
        <f t="shared" si="56"/>
        <v>0</v>
      </c>
      <c r="CN60" s="294">
        <f t="shared" si="11"/>
        <v>0</v>
      </c>
      <c r="CO60" s="293">
        <f t="shared" si="57"/>
        <v>0</v>
      </c>
      <c r="CP60" s="294">
        <f t="shared" si="12"/>
        <v>0</v>
      </c>
      <c r="CQ60" s="293">
        <f t="shared" si="58"/>
        <v>0</v>
      </c>
      <c r="CR60" s="294">
        <f t="shared" si="13"/>
        <v>0</v>
      </c>
      <c r="CS60" s="293">
        <f t="shared" si="59"/>
        <v>0</v>
      </c>
      <c r="CT60" s="294">
        <f t="shared" si="14"/>
        <v>0</v>
      </c>
      <c r="CU60" s="293">
        <f t="shared" si="60"/>
        <v>0</v>
      </c>
      <c r="CV60" s="292">
        <f t="shared" si="15"/>
        <v>0</v>
      </c>
      <c r="CW60" s="293">
        <f t="shared" si="16"/>
        <v>0</v>
      </c>
      <c r="CX60" s="294">
        <f t="shared" si="17"/>
        <v>0</v>
      </c>
      <c r="CY60" s="293">
        <f t="shared" si="18"/>
        <v>0</v>
      </c>
      <c r="CZ60" s="294">
        <f t="shared" si="19"/>
        <v>0</v>
      </c>
      <c r="DA60" s="293">
        <f t="shared" si="20"/>
        <v>0</v>
      </c>
      <c r="DB60" s="294">
        <f t="shared" si="21"/>
        <v>0</v>
      </c>
      <c r="DC60" s="293">
        <f t="shared" si="22"/>
        <v>0</v>
      </c>
      <c r="DD60" s="258"/>
      <c r="DE60" s="259"/>
      <c r="DF60" s="259"/>
      <c r="DG60" s="259"/>
      <c r="DH60" s="259"/>
      <c r="DI60" s="479">
        <v>38</v>
      </c>
      <c r="DJ60" s="478">
        <f t="shared" si="23"/>
        <v>0</v>
      </c>
      <c r="DK60" s="372">
        <f t="shared" si="24"/>
        <v>0</v>
      </c>
      <c r="DL60" s="129">
        <f t="shared" si="25"/>
        <v>0</v>
      </c>
      <c r="DM60" s="375">
        <f t="shared" si="26"/>
        <v>9.9772598067083536</v>
      </c>
      <c r="DN60" s="166"/>
      <c r="DO60" s="166"/>
      <c r="DP60" s="166"/>
      <c r="DQ60" s="166"/>
      <c r="DR60" s="166"/>
      <c r="DS60" s="166"/>
      <c r="DT60" s="166"/>
      <c r="EB60" s="130">
        <f t="shared" si="61"/>
        <v>0</v>
      </c>
      <c r="EC60" s="131">
        <f t="shared" si="61"/>
        <v>0</v>
      </c>
      <c r="ED60" s="110">
        <f t="shared" si="27"/>
        <v>0</v>
      </c>
      <c r="EE60" s="111" t="e">
        <f t="shared" si="28"/>
        <v>#DIV/0!</v>
      </c>
      <c r="EF60" s="382" t="e">
        <f t="shared" si="29"/>
        <v>#DIV/0!</v>
      </c>
    </row>
    <row r="61" spans="1:136" ht="13.2" customHeight="1" x14ac:dyDescent="0.2">
      <c r="A61" s="69"/>
      <c r="B61" s="163"/>
      <c r="C61" s="164"/>
      <c r="D61" s="506" t="str">
        <f t="shared" si="30"/>
        <v>C</v>
      </c>
      <c r="E61" s="319"/>
      <c r="F61" s="320"/>
      <c r="G61" s="366"/>
      <c r="H61" s="337"/>
      <c r="I61" s="320"/>
      <c r="J61" s="366"/>
      <c r="K61" s="337"/>
      <c r="L61" s="320"/>
      <c r="M61" s="366"/>
      <c r="N61" s="337"/>
      <c r="O61" s="320"/>
      <c r="P61" s="321"/>
      <c r="Q61" s="337"/>
      <c r="R61" s="321"/>
      <c r="S61" s="337"/>
      <c r="T61" s="320"/>
      <c r="U61" s="321"/>
      <c r="V61" s="337"/>
      <c r="W61" s="320"/>
      <c r="X61" s="321"/>
      <c r="Y61" s="337"/>
      <c r="Z61" s="320"/>
      <c r="AA61" s="321"/>
      <c r="AB61" s="337"/>
      <c r="AC61" s="320"/>
      <c r="AD61" s="321"/>
      <c r="AE61" s="337"/>
      <c r="AF61" s="320"/>
      <c r="AG61" s="321"/>
      <c r="AH61" s="337"/>
      <c r="AI61" s="320"/>
      <c r="AJ61" s="321"/>
      <c r="AK61" s="337"/>
      <c r="AL61" s="320"/>
      <c r="AM61" s="349"/>
      <c r="AN61" s="319"/>
      <c r="AO61" s="320"/>
      <c r="AP61" s="320"/>
      <c r="AQ61" s="320"/>
      <c r="AR61" s="321"/>
      <c r="AS61" s="337"/>
      <c r="AT61" s="321"/>
      <c r="AU61" s="337"/>
      <c r="AV61" s="320"/>
      <c r="AW61" s="320"/>
      <c r="AX61" s="321"/>
      <c r="AY61" s="337"/>
      <c r="AZ61" s="314"/>
      <c r="BA61" s="320"/>
      <c r="BB61" s="349"/>
      <c r="BC61" s="136">
        <f t="shared" si="31"/>
        <v>0</v>
      </c>
      <c r="BD61" s="503" t="str">
        <f t="shared" si="32"/>
        <v>C</v>
      </c>
      <c r="BE61" s="137">
        <f t="shared" si="33"/>
        <v>0</v>
      </c>
      <c r="BF61" s="506" t="str">
        <f t="shared" si="34"/>
        <v>C</v>
      </c>
      <c r="BG61" s="136">
        <f t="shared" si="35"/>
        <v>0</v>
      </c>
      <c r="BH61" s="137">
        <f t="shared" si="36"/>
        <v>0</v>
      </c>
      <c r="BI61" s="137">
        <f t="shared" si="37"/>
        <v>0</v>
      </c>
      <c r="BJ61" s="138">
        <f t="shared" si="38"/>
        <v>0</v>
      </c>
      <c r="BK61" s="139">
        <f t="shared" si="39"/>
        <v>0</v>
      </c>
      <c r="BL61" s="140">
        <f t="shared" si="40"/>
        <v>9.9772598067083536</v>
      </c>
      <c r="BM61" s="256"/>
      <c r="BN61" s="55">
        <f t="shared" si="41"/>
        <v>0</v>
      </c>
      <c r="BO61" s="132">
        <f t="shared" si="1"/>
        <v>0</v>
      </c>
      <c r="BP61" s="141">
        <f t="shared" si="42"/>
        <v>0</v>
      </c>
      <c r="BQ61" s="142" t="str">
        <f t="shared" si="43"/>
        <v>C</v>
      </c>
      <c r="BR61" s="143">
        <f t="shared" si="44"/>
        <v>0</v>
      </c>
      <c r="BS61" s="134" t="str">
        <f t="shared" si="45"/>
        <v>C</v>
      </c>
      <c r="BT61" s="141">
        <f t="shared" si="46"/>
        <v>0</v>
      </c>
      <c r="BU61" s="143">
        <f t="shared" si="47"/>
        <v>0</v>
      </c>
      <c r="BV61" s="143">
        <f t="shared" si="48"/>
        <v>0</v>
      </c>
      <c r="BW61" s="144">
        <f t="shared" si="49"/>
        <v>0</v>
      </c>
      <c r="BX61" s="100">
        <f t="shared" si="2"/>
        <v>0</v>
      </c>
      <c r="BY61" s="101">
        <f t="shared" si="50"/>
        <v>0</v>
      </c>
      <c r="BZ61" s="102">
        <f t="shared" si="3"/>
        <v>0</v>
      </c>
      <c r="CA61" s="101">
        <f t="shared" si="51"/>
        <v>0</v>
      </c>
      <c r="CB61" s="102">
        <f t="shared" si="4"/>
        <v>0</v>
      </c>
      <c r="CC61" s="101">
        <f t="shared" si="52"/>
        <v>0</v>
      </c>
      <c r="CD61" s="102">
        <f t="shared" si="5"/>
        <v>0</v>
      </c>
      <c r="CE61" s="101">
        <f t="shared" si="53"/>
        <v>0</v>
      </c>
      <c r="CF61" s="102">
        <f t="shared" si="6"/>
        <v>0</v>
      </c>
      <c r="CG61" s="101">
        <f t="shared" si="7"/>
        <v>0</v>
      </c>
      <c r="CH61" s="102">
        <f t="shared" si="8"/>
        <v>0</v>
      </c>
      <c r="CI61" s="101">
        <f t="shared" si="54"/>
        <v>0</v>
      </c>
      <c r="CJ61" s="102">
        <f t="shared" si="9"/>
        <v>0</v>
      </c>
      <c r="CK61" s="101">
        <f t="shared" si="55"/>
        <v>0</v>
      </c>
      <c r="CL61" s="102">
        <f t="shared" si="10"/>
        <v>0</v>
      </c>
      <c r="CM61" s="101">
        <f t="shared" si="56"/>
        <v>0</v>
      </c>
      <c r="CN61" s="102">
        <f t="shared" si="11"/>
        <v>0</v>
      </c>
      <c r="CO61" s="101">
        <f t="shared" si="57"/>
        <v>0</v>
      </c>
      <c r="CP61" s="102">
        <f t="shared" si="12"/>
        <v>0</v>
      </c>
      <c r="CQ61" s="101">
        <f t="shared" si="58"/>
        <v>0</v>
      </c>
      <c r="CR61" s="102">
        <f t="shared" si="13"/>
        <v>0</v>
      </c>
      <c r="CS61" s="101">
        <f t="shared" si="59"/>
        <v>0</v>
      </c>
      <c r="CT61" s="102">
        <f t="shared" si="14"/>
        <v>0</v>
      </c>
      <c r="CU61" s="101">
        <f t="shared" si="60"/>
        <v>0</v>
      </c>
      <c r="CV61" s="100">
        <f t="shared" si="15"/>
        <v>0</v>
      </c>
      <c r="CW61" s="101">
        <f t="shared" si="16"/>
        <v>0</v>
      </c>
      <c r="CX61" s="102">
        <f t="shared" si="17"/>
        <v>0</v>
      </c>
      <c r="CY61" s="101">
        <f t="shared" si="18"/>
        <v>0</v>
      </c>
      <c r="CZ61" s="102">
        <f t="shared" si="19"/>
        <v>0</v>
      </c>
      <c r="DA61" s="101">
        <f t="shared" si="20"/>
        <v>0</v>
      </c>
      <c r="DB61" s="102">
        <f t="shared" si="21"/>
        <v>0</v>
      </c>
      <c r="DC61" s="101">
        <f t="shared" si="22"/>
        <v>0</v>
      </c>
      <c r="DD61" s="258"/>
      <c r="DE61" s="259"/>
      <c r="DF61" s="259"/>
      <c r="DG61" s="259"/>
      <c r="DH61" s="259"/>
      <c r="DI61" s="479">
        <v>39</v>
      </c>
      <c r="DJ61" s="478">
        <f t="shared" si="23"/>
        <v>0</v>
      </c>
      <c r="DK61" s="372">
        <f t="shared" si="24"/>
        <v>0</v>
      </c>
      <c r="DL61" s="129">
        <f t="shared" si="25"/>
        <v>0</v>
      </c>
      <c r="DM61" s="375">
        <f t="shared" si="26"/>
        <v>9.9772598067083536</v>
      </c>
      <c r="DN61" s="166"/>
      <c r="DO61" s="166"/>
      <c r="DP61" s="166"/>
      <c r="DQ61" s="166"/>
      <c r="DR61" s="166"/>
      <c r="DS61" s="166"/>
      <c r="DT61" s="166"/>
      <c r="EB61" s="130">
        <f t="shared" si="61"/>
        <v>0</v>
      </c>
      <c r="EC61" s="131">
        <f t="shared" si="61"/>
        <v>0</v>
      </c>
      <c r="ED61" s="110">
        <f t="shared" si="27"/>
        <v>0</v>
      </c>
      <c r="EE61" s="111" t="e">
        <f t="shared" si="28"/>
        <v>#DIV/0!</v>
      </c>
      <c r="EF61" s="382" t="e">
        <f t="shared" si="29"/>
        <v>#DIV/0!</v>
      </c>
    </row>
    <row r="62" spans="1:136" ht="13.2" customHeight="1" thickBot="1" x14ac:dyDescent="0.25">
      <c r="A62" s="174"/>
      <c r="B62" s="175"/>
      <c r="C62" s="176"/>
      <c r="D62" s="507" t="str">
        <f t="shared" si="30"/>
        <v>C</v>
      </c>
      <c r="E62" s="322"/>
      <c r="F62" s="323"/>
      <c r="G62" s="367"/>
      <c r="H62" s="338"/>
      <c r="I62" s="323"/>
      <c r="J62" s="367"/>
      <c r="K62" s="338"/>
      <c r="L62" s="323"/>
      <c r="M62" s="367"/>
      <c r="N62" s="338"/>
      <c r="O62" s="323"/>
      <c r="P62" s="324"/>
      <c r="Q62" s="338"/>
      <c r="R62" s="324"/>
      <c r="S62" s="338"/>
      <c r="T62" s="323"/>
      <c r="U62" s="324"/>
      <c r="V62" s="338"/>
      <c r="W62" s="323"/>
      <c r="X62" s="324"/>
      <c r="Y62" s="338"/>
      <c r="Z62" s="323"/>
      <c r="AA62" s="324"/>
      <c r="AB62" s="338"/>
      <c r="AC62" s="323"/>
      <c r="AD62" s="324"/>
      <c r="AE62" s="338"/>
      <c r="AF62" s="323"/>
      <c r="AG62" s="324"/>
      <c r="AH62" s="338"/>
      <c r="AI62" s="323"/>
      <c r="AJ62" s="324"/>
      <c r="AK62" s="338"/>
      <c r="AL62" s="323"/>
      <c r="AM62" s="350"/>
      <c r="AN62" s="322"/>
      <c r="AO62" s="323"/>
      <c r="AP62" s="323"/>
      <c r="AQ62" s="323"/>
      <c r="AR62" s="324"/>
      <c r="AS62" s="338"/>
      <c r="AT62" s="324"/>
      <c r="AU62" s="338"/>
      <c r="AV62" s="323"/>
      <c r="AW62" s="323"/>
      <c r="AX62" s="324"/>
      <c r="AY62" s="338"/>
      <c r="AZ62" s="323"/>
      <c r="BA62" s="323"/>
      <c r="BB62" s="350"/>
      <c r="BC62" s="288">
        <f t="shared" si="31"/>
        <v>0</v>
      </c>
      <c r="BD62" s="504" t="str">
        <f t="shared" si="32"/>
        <v>C</v>
      </c>
      <c r="BE62" s="289">
        <f t="shared" si="33"/>
        <v>0</v>
      </c>
      <c r="BF62" s="507" t="str">
        <f t="shared" si="34"/>
        <v>C</v>
      </c>
      <c r="BG62" s="288">
        <f t="shared" si="35"/>
        <v>0</v>
      </c>
      <c r="BH62" s="289">
        <f t="shared" si="36"/>
        <v>0</v>
      </c>
      <c r="BI62" s="289">
        <f t="shared" si="37"/>
        <v>0</v>
      </c>
      <c r="BJ62" s="290">
        <f t="shared" si="38"/>
        <v>0</v>
      </c>
      <c r="BK62" s="291">
        <f t="shared" si="39"/>
        <v>0</v>
      </c>
      <c r="BL62" s="178">
        <f t="shared" si="40"/>
        <v>9.9772598067083536</v>
      </c>
      <c r="BM62" s="256"/>
      <c r="BN62" s="114">
        <f t="shared" si="41"/>
        <v>0</v>
      </c>
      <c r="BO62" s="175">
        <f t="shared" si="1"/>
        <v>0</v>
      </c>
      <c r="BP62" s="298">
        <f t="shared" si="42"/>
        <v>0</v>
      </c>
      <c r="BQ62" s="179" t="str">
        <f t="shared" si="43"/>
        <v>C</v>
      </c>
      <c r="BR62" s="299">
        <f t="shared" si="44"/>
        <v>0</v>
      </c>
      <c r="BS62" s="180" t="str">
        <f t="shared" si="45"/>
        <v>C</v>
      </c>
      <c r="BT62" s="298">
        <f t="shared" si="46"/>
        <v>0</v>
      </c>
      <c r="BU62" s="299">
        <f t="shared" si="47"/>
        <v>0</v>
      </c>
      <c r="BV62" s="299">
        <f t="shared" si="48"/>
        <v>0</v>
      </c>
      <c r="BW62" s="300">
        <f t="shared" si="49"/>
        <v>0</v>
      </c>
      <c r="BX62" s="292">
        <f t="shared" si="2"/>
        <v>0</v>
      </c>
      <c r="BY62" s="293">
        <f t="shared" si="50"/>
        <v>0</v>
      </c>
      <c r="BZ62" s="294">
        <f t="shared" si="3"/>
        <v>0</v>
      </c>
      <c r="CA62" s="293">
        <f t="shared" si="51"/>
        <v>0</v>
      </c>
      <c r="CB62" s="294">
        <f t="shared" si="4"/>
        <v>0</v>
      </c>
      <c r="CC62" s="293">
        <f t="shared" si="52"/>
        <v>0</v>
      </c>
      <c r="CD62" s="294">
        <f t="shared" si="5"/>
        <v>0</v>
      </c>
      <c r="CE62" s="293">
        <f t="shared" si="53"/>
        <v>0</v>
      </c>
      <c r="CF62" s="294">
        <f t="shared" si="6"/>
        <v>0</v>
      </c>
      <c r="CG62" s="293">
        <f t="shared" si="7"/>
        <v>0</v>
      </c>
      <c r="CH62" s="294">
        <f t="shared" si="8"/>
        <v>0</v>
      </c>
      <c r="CI62" s="293">
        <f t="shared" si="54"/>
        <v>0</v>
      </c>
      <c r="CJ62" s="294">
        <f t="shared" si="9"/>
        <v>0</v>
      </c>
      <c r="CK62" s="293">
        <f t="shared" si="55"/>
        <v>0</v>
      </c>
      <c r="CL62" s="294">
        <f t="shared" si="10"/>
        <v>0</v>
      </c>
      <c r="CM62" s="293">
        <f t="shared" si="56"/>
        <v>0</v>
      </c>
      <c r="CN62" s="294">
        <f t="shared" si="11"/>
        <v>0</v>
      </c>
      <c r="CO62" s="293">
        <f t="shared" si="57"/>
        <v>0</v>
      </c>
      <c r="CP62" s="294">
        <f t="shared" si="12"/>
        <v>0</v>
      </c>
      <c r="CQ62" s="293">
        <f t="shared" si="58"/>
        <v>0</v>
      </c>
      <c r="CR62" s="294">
        <f t="shared" si="13"/>
        <v>0</v>
      </c>
      <c r="CS62" s="293">
        <f t="shared" si="59"/>
        <v>0</v>
      </c>
      <c r="CT62" s="294">
        <f t="shared" si="14"/>
        <v>0</v>
      </c>
      <c r="CU62" s="293">
        <f t="shared" si="60"/>
        <v>0</v>
      </c>
      <c r="CV62" s="292">
        <f t="shared" si="15"/>
        <v>0</v>
      </c>
      <c r="CW62" s="293">
        <f t="shared" si="16"/>
        <v>0</v>
      </c>
      <c r="CX62" s="294">
        <f t="shared" si="17"/>
        <v>0</v>
      </c>
      <c r="CY62" s="293">
        <f t="shared" si="18"/>
        <v>0</v>
      </c>
      <c r="CZ62" s="294">
        <f t="shared" si="19"/>
        <v>0</v>
      </c>
      <c r="DA62" s="293">
        <f t="shared" si="20"/>
        <v>0</v>
      </c>
      <c r="DB62" s="294">
        <f t="shared" si="21"/>
        <v>0</v>
      </c>
      <c r="DC62" s="293">
        <f t="shared" si="22"/>
        <v>0</v>
      </c>
      <c r="DD62" s="258"/>
      <c r="DE62" s="259"/>
      <c r="DF62" s="259"/>
      <c r="DG62" s="259"/>
      <c r="DH62" s="259"/>
      <c r="DI62" s="480">
        <v>40</v>
      </c>
      <c r="DJ62" s="481">
        <f t="shared" si="23"/>
        <v>0</v>
      </c>
      <c r="DK62" s="378">
        <f t="shared" si="24"/>
        <v>0</v>
      </c>
      <c r="DL62" s="376">
        <f t="shared" si="25"/>
        <v>0</v>
      </c>
      <c r="DM62" s="377">
        <f t="shared" si="26"/>
        <v>9.9772598067083536</v>
      </c>
      <c r="DN62" s="166"/>
      <c r="DO62" s="166"/>
      <c r="DP62" s="166"/>
      <c r="DQ62" s="166"/>
      <c r="DR62" s="166"/>
      <c r="DS62" s="166"/>
      <c r="DT62" s="166"/>
      <c r="EB62" s="182">
        <f t="shared" si="61"/>
        <v>0</v>
      </c>
      <c r="EC62" s="183">
        <f>B62</f>
        <v>0</v>
      </c>
      <c r="ED62" s="285">
        <f t="shared" si="27"/>
        <v>0</v>
      </c>
      <c r="EE62" s="287" t="e">
        <f t="shared" si="28"/>
        <v>#DIV/0!</v>
      </c>
      <c r="EF62" s="384" t="e">
        <f t="shared" si="29"/>
        <v>#DIV/0!</v>
      </c>
    </row>
    <row r="63" spans="1:136" ht="13.2" customHeight="1" thickBot="1" x14ac:dyDescent="0.25">
      <c r="A63" s="591" t="s">
        <v>185</v>
      </c>
      <c r="B63" s="592"/>
      <c r="C63" s="592"/>
      <c r="D63" s="484">
        <f>COUNTA(A23:A62)</f>
        <v>0</v>
      </c>
      <c r="E63" s="325">
        <f>SUM(E23:E62)</f>
        <v>0</v>
      </c>
      <c r="F63" s="326">
        <f t="shared" ref="F63:BB63" si="62">SUM(F23:F62)</f>
        <v>0</v>
      </c>
      <c r="G63" s="327">
        <f t="shared" si="62"/>
        <v>0</v>
      </c>
      <c r="H63" s="339">
        <f t="shared" si="62"/>
        <v>0</v>
      </c>
      <c r="I63" s="326">
        <f t="shared" si="62"/>
        <v>0</v>
      </c>
      <c r="J63" s="327">
        <f t="shared" si="62"/>
        <v>0</v>
      </c>
      <c r="K63" s="339">
        <f t="shared" si="62"/>
        <v>0</v>
      </c>
      <c r="L63" s="326">
        <f t="shared" si="62"/>
        <v>0</v>
      </c>
      <c r="M63" s="327">
        <f t="shared" si="62"/>
        <v>0</v>
      </c>
      <c r="N63" s="339">
        <f t="shared" si="62"/>
        <v>0</v>
      </c>
      <c r="O63" s="326">
        <f t="shared" si="62"/>
        <v>0</v>
      </c>
      <c r="P63" s="327">
        <f t="shared" si="62"/>
        <v>0</v>
      </c>
      <c r="Q63" s="339">
        <f t="shared" si="62"/>
        <v>0</v>
      </c>
      <c r="R63" s="327">
        <f t="shared" si="62"/>
        <v>0</v>
      </c>
      <c r="S63" s="339">
        <f t="shared" si="62"/>
        <v>0</v>
      </c>
      <c r="T63" s="326">
        <f t="shared" si="62"/>
        <v>0</v>
      </c>
      <c r="U63" s="327">
        <f t="shared" si="62"/>
        <v>0</v>
      </c>
      <c r="V63" s="369">
        <f t="shared" si="62"/>
        <v>0</v>
      </c>
      <c r="W63" s="370">
        <f t="shared" si="62"/>
        <v>0</v>
      </c>
      <c r="X63" s="371">
        <f t="shared" si="62"/>
        <v>0</v>
      </c>
      <c r="Y63" s="339">
        <f t="shared" si="62"/>
        <v>0</v>
      </c>
      <c r="Z63" s="326">
        <f t="shared" si="62"/>
        <v>0</v>
      </c>
      <c r="AA63" s="327">
        <f t="shared" si="62"/>
        <v>0</v>
      </c>
      <c r="AB63" s="339">
        <f t="shared" si="62"/>
        <v>0</v>
      </c>
      <c r="AC63" s="326">
        <f t="shared" si="62"/>
        <v>0</v>
      </c>
      <c r="AD63" s="327">
        <f t="shared" si="62"/>
        <v>0</v>
      </c>
      <c r="AE63" s="339">
        <f t="shared" si="62"/>
        <v>0</v>
      </c>
      <c r="AF63" s="326">
        <f t="shared" si="62"/>
        <v>0</v>
      </c>
      <c r="AG63" s="327">
        <f t="shared" si="62"/>
        <v>0</v>
      </c>
      <c r="AH63" s="339">
        <f t="shared" si="62"/>
        <v>0</v>
      </c>
      <c r="AI63" s="326">
        <f t="shared" si="62"/>
        <v>0</v>
      </c>
      <c r="AJ63" s="327">
        <f t="shared" si="62"/>
        <v>0</v>
      </c>
      <c r="AK63" s="339">
        <f t="shared" si="62"/>
        <v>0</v>
      </c>
      <c r="AL63" s="326">
        <f t="shared" si="62"/>
        <v>0</v>
      </c>
      <c r="AM63" s="351">
        <f t="shared" si="62"/>
        <v>0</v>
      </c>
      <c r="AN63" s="325">
        <f t="shared" si="62"/>
        <v>0</v>
      </c>
      <c r="AO63" s="326">
        <f t="shared" si="62"/>
        <v>0</v>
      </c>
      <c r="AP63" s="326">
        <f t="shared" si="62"/>
        <v>0</v>
      </c>
      <c r="AQ63" s="326">
        <f t="shared" si="62"/>
        <v>0</v>
      </c>
      <c r="AR63" s="327">
        <f t="shared" si="62"/>
        <v>0</v>
      </c>
      <c r="AS63" s="379">
        <f t="shared" si="62"/>
        <v>0</v>
      </c>
      <c r="AT63" s="380">
        <f t="shared" si="62"/>
        <v>0</v>
      </c>
      <c r="AU63" s="379">
        <f t="shared" si="62"/>
        <v>0</v>
      </c>
      <c r="AV63" s="381">
        <f t="shared" si="62"/>
        <v>0</v>
      </c>
      <c r="AW63" s="381">
        <f t="shared" si="62"/>
        <v>0</v>
      </c>
      <c r="AX63" s="380">
        <f t="shared" si="62"/>
        <v>0</v>
      </c>
      <c r="AY63" s="339">
        <f t="shared" si="62"/>
        <v>0</v>
      </c>
      <c r="AZ63" s="326">
        <f t="shared" si="62"/>
        <v>0</v>
      </c>
      <c r="BA63" s="326">
        <f t="shared" si="62"/>
        <v>0</v>
      </c>
      <c r="BB63" s="351">
        <f t="shared" si="62"/>
        <v>0</v>
      </c>
      <c r="BC63" s="185"/>
      <c r="BD63" s="186"/>
      <c r="BE63" s="186"/>
      <c r="BF63" s="187"/>
      <c r="BG63" s="188"/>
      <c r="BH63" s="186"/>
      <c r="BI63" s="189"/>
      <c r="BJ63" s="260"/>
      <c r="BK63" s="190"/>
      <c r="BL63" s="593"/>
      <c r="BN63" s="568" t="s">
        <v>145</v>
      </c>
      <c r="BO63" s="596"/>
      <c r="BP63" s="192" t="e">
        <f>BC64</f>
        <v>#DIV/0!</v>
      </c>
      <c r="BQ63" s="193"/>
      <c r="BR63" s="194" t="e">
        <f>BE64</f>
        <v>#DIV/0!</v>
      </c>
      <c r="BS63" s="195"/>
      <c r="BT63" s="192" t="e">
        <f t="shared" ref="BT63:BW65" si="63">BG64</f>
        <v>#DIV/0!</v>
      </c>
      <c r="BU63" s="194" t="e">
        <f t="shared" si="63"/>
        <v>#DIV/0!</v>
      </c>
      <c r="BV63" s="194" t="e">
        <f t="shared" si="63"/>
        <v>#DIV/0!</v>
      </c>
      <c r="BW63" s="196" t="e">
        <f t="shared" si="63"/>
        <v>#DIV/0!</v>
      </c>
      <c r="BX63" s="197"/>
      <c r="BY63" s="198" t="e">
        <f>SUM(BY23:BY62)/$D$63</f>
        <v>#DIV/0!</v>
      </c>
      <c r="BZ63" s="199"/>
      <c r="CA63" s="198" t="e">
        <f>SUM(CA23:CA62)/$D$63</f>
        <v>#DIV/0!</v>
      </c>
      <c r="CB63" s="199"/>
      <c r="CC63" s="198" t="e">
        <f>SUM(CC23:CC62)/$D$63</f>
        <v>#DIV/0!</v>
      </c>
      <c r="CD63" s="199"/>
      <c r="CE63" s="198" t="e">
        <f>SUM(CE23:CE62)/$D$63</f>
        <v>#DIV/0!</v>
      </c>
      <c r="CF63" s="199"/>
      <c r="CG63" s="198" t="e">
        <f>SUM(CG23:CG62)/$D$63</f>
        <v>#DIV/0!</v>
      </c>
      <c r="CH63" s="199"/>
      <c r="CI63" s="198" t="e">
        <f>SUM(CI23:CI62)/$D$63</f>
        <v>#DIV/0!</v>
      </c>
      <c r="CJ63" s="199"/>
      <c r="CK63" s="198" t="e">
        <f>SUM(CK23:CK62)/$D$63</f>
        <v>#DIV/0!</v>
      </c>
      <c r="CL63" s="199"/>
      <c r="CM63" s="198" t="e">
        <f>SUM(CM23:CM62)/$D$63</f>
        <v>#DIV/0!</v>
      </c>
      <c r="CN63" s="199"/>
      <c r="CO63" s="198" t="e">
        <f>SUM(CO23:CO62)/$D$63</f>
        <v>#DIV/0!</v>
      </c>
      <c r="CP63" s="199"/>
      <c r="CQ63" s="198" t="e">
        <f>SUM(CQ23:CQ62)/$D$63</f>
        <v>#DIV/0!</v>
      </c>
      <c r="CR63" s="199"/>
      <c r="CS63" s="198" t="e">
        <f>SUM(CS23:CS62)/$D$63</f>
        <v>#DIV/0!</v>
      </c>
      <c r="CT63" s="199"/>
      <c r="CU63" s="198" t="e">
        <f>SUM(CU23:CU62)/$D$63</f>
        <v>#DIV/0!</v>
      </c>
      <c r="CV63" s="197"/>
      <c r="CW63" s="198" t="e">
        <f>SUM(CW23:CW62)/$D$63</f>
        <v>#DIV/0!</v>
      </c>
      <c r="CX63" s="199"/>
      <c r="CY63" s="198" t="e">
        <f>SUM(CY23:CY62)/$D$63</f>
        <v>#DIV/0!</v>
      </c>
      <c r="CZ63" s="199"/>
      <c r="DA63" s="198" t="e">
        <f>SUM(DA23:DA62)/$D$63</f>
        <v>#DIV/0!</v>
      </c>
      <c r="DB63" s="199"/>
      <c r="DC63" s="198" t="e">
        <f>SUM(DC23:DC62)/$D$63</f>
        <v>#DIV/0!</v>
      </c>
      <c r="DD63" s="262"/>
      <c r="DE63" s="263"/>
      <c r="DF63" s="263"/>
      <c r="DG63" s="263"/>
      <c r="DH63" s="263"/>
      <c r="DI63" s="148"/>
      <c r="DJ63" s="154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</row>
    <row r="64" spans="1:136" ht="13.2" customHeight="1" thickBot="1" x14ac:dyDescent="0.25">
      <c r="A64" s="597" t="s">
        <v>146</v>
      </c>
      <c r="B64" s="598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BB64" si="64">F63/$D$63*100</f>
        <v>#DIV/0!</v>
      </c>
      <c r="G64" s="330" t="e">
        <f t="shared" si="64"/>
        <v>#DIV/0!</v>
      </c>
      <c r="H64" s="340" t="e">
        <f>H63/$D$63*100</f>
        <v>#DIV/0!</v>
      </c>
      <c r="I64" s="329" t="e">
        <f t="shared" si="64"/>
        <v>#DIV/0!</v>
      </c>
      <c r="J64" s="330" t="e">
        <f t="shared" si="64"/>
        <v>#DIV/0!</v>
      </c>
      <c r="K64" s="340" t="e">
        <f t="shared" si="64"/>
        <v>#DIV/0!</v>
      </c>
      <c r="L64" s="329" t="e">
        <f t="shared" si="64"/>
        <v>#DIV/0!</v>
      </c>
      <c r="M64" s="330" t="e">
        <f t="shared" si="64"/>
        <v>#DIV/0!</v>
      </c>
      <c r="N64" s="340" t="e">
        <f t="shared" si="64"/>
        <v>#DIV/0!</v>
      </c>
      <c r="O64" s="329" t="e">
        <f t="shared" si="64"/>
        <v>#DIV/0!</v>
      </c>
      <c r="P64" s="330" t="e">
        <f t="shared" si="64"/>
        <v>#DIV/0!</v>
      </c>
      <c r="Q64" s="340" t="e">
        <f t="shared" si="64"/>
        <v>#DIV/0!</v>
      </c>
      <c r="R64" s="330" t="e">
        <f t="shared" si="64"/>
        <v>#DIV/0!</v>
      </c>
      <c r="S64" s="340" t="e">
        <f t="shared" si="64"/>
        <v>#DIV/0!</v>
      </c>
      <c r="T64" s="329" t="e">
        <f t="shared" si="64"/>
        <v>#DIV/0!</v>
      </c>
      <c r="U64" s="330" t="e">
        <f t="shared" si="64"/>
        <v>#DIV/0!</v>
      </c>
      <c r="V64" s="340" t="e">
        <f t="shared" si="64"/>
        <v>#DIV/0!</v>
      </c>
      <c r="W64" s="329" t="e">
        <f t="shared" si="64"/>
        <v>#DIV/0!</v>
      </c>
      <c r="X64" s="330" t="e">
        <f t="shared" si="64"/>
        <v>#DIV/0!</v>
      </c>
      <c r="Y64" s="340" t="e">
        <f t="shared" si="64"/>
        <v>#DIV/0!</v>
      </c>
      <c r="Z64" s="329" t="e">
        <f t="shared" si="64"/>
        <v>#DIV/0!</v>
      </c>
      <c r="AA64" s="330" t="e">
        <f t="shared" si="64"/>
        <v>#DIV/0!</v>
      </c>
      <c r="AB64" s="340" t="e">
        <f t="shared" si="64"/>
        <v>#DIV/0!</v>
      </c>
      <c r="AC64" s="329" t="e">
        <f t="shared" si="64"/>
        <v>#DIV/0!</v>
      </c>
      <c r="AD64" s="330" t="e">
        <f t="shared" si="64"/>
        <v>#DIV/0!</v>
      </c>
      <c r="AE64" s="340" t="e">
        <f t="shared" si="64"/>
        <v>#DIV/0!</v>
      </c>
      <c r="AF64" s="329" t="e">
        <f t="shared" si="64"/>
        <v>#DIV/0!</v>
      </c>
      <c r="AG64" s="330" t="e">
        <f t="shared" si="64"/>
        <v>#DIV/0!</v>
      </c>
      <c r="AH64" s="340" t="e">
        <f t="shared" si="64"/>
        <v>#DIV/0!</v>
      </c>
      <c r="AI64" s="329" t="e">
        <f t="shared" si="64"/>
        <v>#DIV/0!</v>
      </c>
      <c r="AJ64" s="330" t="e">
        <f t="shared" si="64"/>
        <v>#DIV/0!</v>
      </c>
      <c r="AK64" s="340" t="e">
        <f t="shared" si="64"/>
        <v>#DIV/0!</v>
      </c>
      <c r="AL64" s="329" t="e">
        <f t="shared" si="64"/>
        <v>#DIV/0!</v>
      </c>
      <c r="AM64" s="352" t="e">
        <f t="shared" si="64"/>
        <v>#DIV/0!</v>
      </c>
      <c r="AN64" s="328" t="e">
        <f t="shared" si="64"/>
        <v>#DIV/0!</v>
      </c>
      <c r="AO64" s="329" t="e">
        <f t="shared" si="64"/>
        <v>#DIV/0!</v>
      </c>
      <c r="AP64" s="329" t="e">
        <f t="shared" si="64"/>
        <v>#DIV/0!</v>
      </c>
      <c r="AQ64" s="329" t="e">
        <f t="shared" si="64"/>
        <v>#DIV/0!</v>
      </c>
      <c r="AR64" s="330" t="e">
        <f t="shared" si="64"/>
        <v>#DIV/0!</v>
      </c>
      <c r="AS64" s="340" t="e">
        <f t="shared" si="64"/>
        <v>#DIV/0!</v>
      </c>
      <c r="AT64" s="330" t="e">
        <f t="shared" si="64"/>
        <v>#DIV/0!</v>
      </c>
      <c r="AU64" s="340" t="e">
        <f t="shared" si="64"/>
        <v>#DIV/0!</v>
      </c>
      <c r="AV64" s="329" t="e">
        <f t="shared" si="64"/>
        <v>#DIV/0!</v>
      </c>
      <c r="AW64" s="329" t="e">
        <f t="shared" si="64"/>
        <v>#DIV/0!</v>
      </c>
      <c r="AX64" s="330" t="e">
        <f t="shared" si="64"/>
        <v>#DIV/0!</v>
      </c>
      <c r="AY64" s="340" t="e">
        <f t="shared" si="64"/>
        <v>#DIV/0!</v>
      </c>
      <c r="AZ64" s="329" t="e">
        <f t="shared" si="64"/>
        <v>#DIV/0!</v>
      </c>
      <c r="BA64" s="329" t="e">
        <f t="shared" si="64"/>
        <v>#DIV/0!</v>
      </c>
      <c r="BB64" s="352" t="e">
        <f t="shared" si="64"/>
        <v>#DIV/0!</v>
      </c>
      <c r="BC64" s="205" t="e">
        <f>SUM(BC23:BC62)/$D$63/70*100</f>
        <v>#DIV/0!</v>
      </c>
      <c r="BD64" s="206"/>
      <c r="BE64" s="207" t="e">
        <f>SUM(BE23:BE62)/$D$63/30*100</f>
        <v>#DIV/0!</v>
      </c>
      <c r="BF64" s="208"/>
      <c r="BG64" s="205" t="e">
        <f>SUM(BG23:BG62)/$D$63/22*100</f>
        <v>#DIV/0!</v>
      </c>
      <c r="BH64" s="207" t="e">
        <f>SUM(BH23:BH62)/$D$63/24*100</f>
        <v>#DIV/0!</v>
      </c>
      <c r="BI64" s="207" t="e">
        <f>SUM(BI23:BI62)/$D$63/30*100</f>
        <v>#DIV/0!</v>
      </c>
      <c r="BJ64" s="278" t="e">
        <f>SUM(BJ23:BJ62)/$D$63/24*100</f>
        <v>#DIV/0!</v>
      </c>
      <c r="BK64" s="209" t="e">
        <f>SUM(BK23:BK62)/$D$63</f>
        <v>#DIV/0!</v>
      </c>
      <c r="BL64" s="594"/>
      <c r="BN64" s="566" t="s">
        <v>147</v>
      </c>
      <c r="BO64" s="599"/>
      <c r="BP64" s="210">
        <f>BC65</f>
        <v>72.400000000000006</v>
      </c>
      <c r="BQ64" s="193"/>
      <c r="BR64" s="211">
        <f>BE65</f>
        <v>65.8</v>
      </c>
      <c r="BS64" s="195"/>
      <c r="BT64" s="210">
        <f t="shared" si="63"/>
        <v>64.7</v>
      </c>
      <c r="BU64" s="211">
        <f t="shared" si="63"/>
        <v>65.5</v>
      </c>
      <c r="BV64" s="211">
        <f t="shared" si="63"/>
        <v>74.3</v>
      </c>
      <c r="BW64" s="212">
        <f t="shared" si="63"/>
        <v>75.8</v>
      </c>
      <c r="BX64" s="197"/>
      <c r="BY64" s="198">
        <v>74.2</v>
      </c>
      <c r="BZ64" s="199"/>
      <c r="CA64" s="198">
        <v>81.8</v>
      </c>
      <c r="CB64" s="199"/>
      <c r="CC64" s="198">
        <v>73.7</v>
      </c>
      <c r="CD64" s="199"/>
      <c r="CE64" s="198">
        <v>82.5</v>
      </c>
      <c r="CF64" s="199"/>
      <c r="CG64" s="198">
        <v>41.6</v>
      </c>
      <c r="CH64" s="199"/>
      <c r="CI64" s="198">
        <v>76.099999999999994</v>
      </c>
      <c r="CJ64" s="199"/>
      <c r="CK64" s="198">
        <v>64.5</v>
      </c>
      <c r="CL64" s="199"/>
      <c r="CM64" s="198">
        <v>80.2</v>
      </c>
      <c r="CN64" s="199"/>
      <c r="CO64" s="198">
        <v>74.599999999999994</v>
      </c>
      <c r="CP64" s="199"/>
      <c r="CQ64" s="198">
        <v>61.4</v>
      </c>
      <c r="CR64" s="199"/>
      <c r="CS64" s="198">
        <v>64.8</v>
      </c>
      <c r="CT64" s="199"/>
      <c r="CU64" s="261">
        <v>83.7</v>
      </c>
      <c r="CV64" s="197"/>
      <c r="CW64" s="198">
        <v>64.599999999999994</v>
      </c>
      <c r="CX64" s="199"/>
      <c r="CY64" s="198">
        <v>65.599999999999994</v>
      </c>
      <c r="CZ64" s="199"/>
      <c r="DA64" s="198">
        <v>76.2</v>
      </c>
      <c r="DB64" s="199"/>
      <c r="DC64" s="261">
        <v>57.2</v>
      </c>
      <c r="DD64" s="262"/>
      <c r="DE64" s="263"/>
      <c r="DF64" s="263"/>
      <c r="DG64" s="263"/>
      <c r="DH64" s="263"/>
      <c r="DI64" s="148"/>
      <c r="DJ64" s="600" t="s">
        <v>283</v>
      </c>
      <c r="DK64" s="600"/>
      <c r="DL64" s="600"/>
      <c r="DM64" s="600"/>
      <c r="DN64" s="213"/>
      <c r="DO64" s="166"/>
      <c r="DP64" s="166"/>
      <c r="DQ64" s="166"/>
      <c r="DR64" s="166"/>
      <c r="DS64" s="166"/>
      <c r="DT64" s="166"/>
      <c r="EB64" s="565" t="s">
        <v>285</v>
      </c>
      <c r="EC64" s="565"/>
      <c r="ED64" s="565"/>
      <c r="EE64" s="565"/>
      <c r="EF64" s="565"/>
    </row>
    <row r="65" spans="1:136" ht="13.2" customHeight="1" thickBot="1" x14ac:dyDescent="0.25">
      <c r="A65" s="566" t="s">
        <v>147</v>
      </c>
      <c r="B65" s="567"/>
      <c r="C65" s="214">
        <v>81.900000000000006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210">
        <v>72.400000000000006</v>
      </c>
      <c r="BD65" s="193"/>
      <c r="BE65" s="211">
        <v>65.8</v>
      </c>
      <c r="BF65" s="195"/>
      <c r="BG65" s="210">
        <v>64.7</v>
      </c>
      <c r="BH65" s="211">
        <v>65.5</v>
      </c>
      <c r="BI65" s="211">
        <v>74.3</v>
      </c>
      <c r="BJ65" s="212">
        <v>75.8</v>
      </c>
      <c r="BK65" s="219"/>
      <c r="BL65" s="594"/>
      <c r="BN65" s="568" t="s">
        <v>148</v>
      </c>
      <c r="BO65" s="569"/>
      <c r="BP65" s="355" t="e">
        <f>BC66</f>
        <v>#DIV/0!</v>
      </c>
      <c r="BQ65" s="229"/>
      <c r="BR65" s="356" t="e">
        <f>BE66</f>
        <v>#DIV/0!</v>
      </c>
      <c r="BS65" s="231"/>
      <c r="BT65" s="355" t="e">
        <f t="shared" si="63"/>
        <v>#DIV/0!</v>
      </c>
      <c r="BU65" s="356" t="e">
        <f t="shared" si="63"/>
        <v>#DIV/0!</v>
      </c>
      <c r="BV65" s="356" t="e">
        <f t="shared" si="63"/>
        <v>#DIV/0!</v>
      </c>
      <c r="BW65" s="357" t="e">
        <f t="shared" si="63"/>
        <v>#DIV/0!</v>
      </c>
      <c r="BX65" s="220"/>
      <c r="BY65" s="221" t="e">
        <f>BY63-BY64</f>
        <v>#DIV/0!</v>
      </c>
      <c r="BZ65" s="222"/>
      <c r="CA65" s="221" t="e">
        <f>CA63-CA64</f>
        <v>#DIV/0!</v>
      </c>
      <c r="CB65" s="222"/>
      <c r="CC65" s="221" t="e">
        <f>CC63-CC64</f>
        <v>#DIV/0!</v>
      </c>
      <c r="CD65" s="222"/>
      <c r="CE65" s="221" t="e">
        <f>CE63-CE64</f>
        <v>#DIV/0!</v>
      </c>
      <c r="CF65" s="222"/>
      <c r="CG65" s="221" t="e">
        <f>CG63-CG64</f>
        <v>#DIV/0!</v>
      </c>
      <c r="CH65" s="222"/>
      <c r="CI65" s="221" t="e">
        <f>CI63-CI64</f>
        <v>#DIV/0!</v>
      </c>
      <c r="CJ65" s="222"/>
      <c r="CK65" s="221" t="e">
        <f>CK63-CK64</f>
        <v>#DIV/0!</v>
      </c>
      <c r="CL65" s="222"/>
      <c r="CM65" s="221" t="e">
        <f>CM63-CM64</f>
        <v>#DIV/0!</v>
      </c>
      <c r="CN65" s="222"/>
      <c r="CO65" s="221" t="e">
        <f>CO63-CO64</f>
        <v>#DIV/0!</v>
      </c>
      <c r="CP65" s="222"/>
      <c r="CQ65" s="221" t="e">
        <f>CQ63-CQ64</f>
        <v>#DIV/0!</v>
      </c>
      <c r="CR65" s="222"/>
      <c r="CS65" s="221" t="e">
        <f>CS63-CS64</f>
        <v>#DIV/0!</v>
      </c>
      <c r="CT65" s="222"/>
      <c r="CU65" s="221" t="e">
        <f>CU63-CU64</f>
        <v>#DIV/0!</v>
      </c>
      <c r="CV65" s="220"/>
      <c r="CW65" s="221" t="e">
        <f>CW63-CW64</f>
        <v>#DIV/0!</v>
      </c>
      <c r="CX65" s="222"/>
      <c r="CY65" s="221" t="e">
        <f>CY63-CY64</f>
        <v>#DIV/0!</v>
      </c>
      <c r="CZ65" s="222"/>
      <c r="DA65" s="221" t="e">
        <f>DA63-DA64</f>
        <v>#DIV/0!</v>
      </c>
      <c r="DB65" s="222"/>
      <c r="DC65" s="221" t="e">
        <f>DC63-DC64</f>
        <v>#DIV/0!</v>
      </c>
      <c r="DD65" s="265"/>
      <c r="DE65" s="266"/>
      <c r="DF65" s="266"/>
      <c r="DG65" s="266"/>
      <c r="DH65" s="266"/>
      <c r="DJ65" s="600"/>
      <c r="DK65" s="600"/>
      <c r="DL65" s="600"/>
      <c r="DM65" s="600"/>
      <c r="DN65" s="213"/>
      <c r="DO65" s="37"/>
      <c r="DP65" s="37"/>
      <c r="DQ65" s="37"/>
      <c r="DR65" s="37"/>
      <c r="DS65" s="37"/>
      <c r="DT65" s="37"/>
      <c r="EB65" s="565"/>
      <c r="EC65" s="565"/>
      <c r="ED65" s="565"/>
      <c r="EE65" s="565"/>
      <c r="EF65" s="565"/>
    </row>
    <row r="66" spans="1:136" ht="13.2" customHeight="1" thickBot="1" x14ac:dyDescent="0.25">
      <c r="A66" s="566" t="s">
        <v>148</v>
      </c>
      <c r="B66" s="567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28" t="e">
        <f>BC64-BC65</f>
        <v>#DIV/0!</v>
      </c>
      <c r="BD66" s="229"/>
      <c r="BE66" s="230" t="e">
        <f>BE64-BE65</f>
        <v>#DIV/0!</v>
      </c>
      <c r="BF66" s="231"/>
      <c r="BG66" s="228" t="e">
        <f>BG64-BG65</f>
        <v>#DIV/0!</v>
      </c>
      <c r="BH66" s="230" t="e">
        <f>BH64-BH65</f>
        <v>#DIV/0!</v>
      </c>
      <c r="BI66" s="230" t="e">
        <f>BI64-BI65</f>
        <v>#DIV/0!</v>
      </c>
      <c r="BJ66" s="280" t="e">
        <f>BJ64-BJ65</f>
        <v>#DIV/0!</v>
      </c>
      <c r="BK66" s="232" t="e">
        <f>BK64-BK65</f>
        <v>#DIV/0!</v>
      </c>
      <c r="BL66" s="595"/>
      <c r="BN66" s="233"/>
      <c r="BO66" s="49" t="s">
        <v>149</v>
      </c>
      <c r="BP66" s="234"/>
      <c r="BQ66" s="234"/>
      <c r="BR66" s="234"/>
      <c r="BS66" s="234"/>
      <c r="BT66" s="234"/>
      <c r="BU66" s="234"/>
      <c r="BV66" s="234"/>
      <c r="BW66" s="234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J66" s="600"/>
      <c r="DK66" s="600"/>
      <c r="DL66" s="600"/>
      <c r="DM66" s="600"/>
      <c r="DN66" s="213"/>
      <c r="DO66" s="37"/>
      <c r="DP66" s="37"/>
      <c r="DQ66" s="37"/>
      <c r="DR66" s="37"/>
      <c r="DS66" s="37"/>
      <c r="DT66" s="37"/>
    </row>
    <row r="67" spans="1:136" ht="13.2" customHeight="1" x14ac:dyDescent="0.2">
      <c r="A67" s="584"/>
      <c r="B67" s="584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 t="s">
        <v>152</v>
      </c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9"/>
      <c r="BL67" s="239"/>
      <c r="BZ67" s="240"/>
      <c r="DJ67" s="601" t="s">
        <v>286</v>
      </c>
      <c r="DK67" s="601"/>
      <c r="DL67" s="601"/>
      <c r="DM67" s="601"/>
      <c r="DN67" s="241"/>
      <c r="DO67" s="37"/>
      <c r="DP67" s="37"/>
      <c r="DQ67" s="37"/>
      <c r="DR67" s="37"/>
      <c r="DS67" s="37"/>
      <c r="DT67" s="37"/>
    </row>
    <row r="68" spans="1:136" x14ac:dyDescent="0.2">
      <c r="A68" s="585"/>
      <c r="B68" s="585"/>
      <c r="C68" s="586" t="s">
        <v>184</v>
      </c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BK68" s="37"/>
      <c r="BL68" s="37"/>
      <c r="DJ68" s="601"/>
      <c r="DK68" s="601"/>
      <c r="DL68" s="601"/>
      <c r="DM68" s="601"/>
      <c r="DN68" s="241"/>
      <c r="DO68" s="37"/>
      <c r="DP68" s="37"/>
      <c r="DQ68" s="37"/>
      <c r="DR68" s="37"/>
      <c r="DS68" s="37"/>
      <c r="DT68" s="37"/>
    </row>
    <row r="69" spans="1:136" x14ac:dyDescent="0.2">
      <c r="C69" s="602" t="s">
        <v>287</v>
      </c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BK69" s="37"/>
      <c r="BL69" s="37"/>
      <c r="DJ69" s="601"/>
      <c r="DK69" s="601"/>
      <c r="DL69" s="601"/>
      <c r="DM69" s="601"/>
      <c r="DN69" s="37"/>
      <c r="DO69" s="37"/>
      <c r="DP69" s="37"/>
      <c r="DQ69" s="37"/>
      <c r="DR69" s="37"/>
      <c r="DS69" s="37"/>
      <c r="DT69" s="37"/>
    </row>
    <row r="70" spans="1:136" x14ac:dyDescent="0.2"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21">
    <mergeCell ref="H15:H16"/>
    <mergeCell ref="I15:I16"/>
    <mergeCell ref="J15:J16"/>
    <mergeCell ref="K15:K16"/>
    <mergeCell ref="E14:G14"/>
    <mergeCell ref="H14:J14"/>
    <mergeCell ref="K14:M14"/>
    <mergeCell ref="N14:P14"/>
    <mergeCell ref="CR12:CS12"/>
    <mergeCell ref="BW13:BW21"/>
    <mergeCell ref="BX13:BY16"/>
    <mergeCell ref="BZ13:CA16"/>
    <mergeCell ref="BK12:BK21"/>
    <mergeCell ref="BL12:BL21"/>
    <mergeCell ref="BN12:BN22"/>
    <mergeCell ref="CC18:CC21"/>
    <mergeCell ref="CD18:CD21"/>
    <mergeCell ref="CE18:CE21"/>
    <mergeCell ref="L15:L16"/>
    <mergeCell ref="V17:V18"/>
    <mergeCell ref="M17:M18"/>
    <mergeCell ref="N17:N18"/>
    <mergeCell ref="O17:O18"/>
    <mergeCell ref="P17:P18"/>
    <mergeCell ref="CT12:CU12"/>
    <mergeCell ref="CV12:CW12"/>
    <mergeCell ref="DI21:DI22"/>
    <mergeCell ref="AE14:AG14"/>
    <mergeCell ref="AH14:AJ14"/>
    <mergeCell ref="AK14:AM14"/>
    <mergeCell ref="AN14:AR14"/>
    <mergeCell ref="AS14:AT14"/>
    <mergeCell ref="AU14:AX14"/>
    <mergeCell ref="AY14:BB14"/>
    <mergeCell ref="CX12:CY12"/>
    <mergeCell ref="CZ12:DA12"/>
    <mergeCell ref="DB12:DC12"/>
    <mergeCell ref="CH12:CI12"/>
    <mergeCell ref="CJ12:CK12"/>
    <mergeCell ref="CL12:CM12"/>
    <mergeCell ref="CN12:CO12"/>
    <mergeCell ref="CP12:CQ12"/>
    <mergeCell ref="CL13:CM16"/>
    <mergeCell ref="CF12:CG12"/>
    <mergeCell ref="BZ12:CA12"/>
    <mergeCell ref="CB12:CC12"/>
    <mergeCell ref="CD12:CE12"/>
    <mergeCell ref="BV13:BV21"/>
    <mergeCell ref="A67:B67"/>
    <mergeCell ref="A68:B68"/>
    <mergeCell ref="EB64:EF65"/>
    <mergeCell ref="C68:X68"/>
    <mergeCell ref="A12:A22"/>
    <mergeCell ref="B12:B22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AU15:AU16"/>
    <mergeCell ref="Q14:R14"/>
    <mergeCell ref="S14:U14"/>
    <mergeCell ref="V14:X14"/>
    <mergeCell ref="E15:E16"/>
    <mergeCell ref="F15:F16"/>
    <mergeCell ref="C1:AA3"/>
    <mergeCell ref="DP2:EA4"/>
    <mergeCell ref="DL4:DL5"/>
    <mergeCell ref="DM4:DN5"/>
    <mergeCell ref="BD5:BK6"/>
    <mergeCell ref="DL6:DL9"/>
    <mergeCell ref="DM6:DN9"/>
    <mergeCell ref="EE6:EH7"/>
    <mergeCell ref="BD7:BK8"/>
    <mergeCell ref="BD9:BK10"/>
    <mergeCell ref="EE10:EH11"/>
    <mergeCell ref="DQ11:DX13"/>
    <mergeCell ref="BD12:BD21"/>
    <mergeCell ref="BE12:BE21"/>
    <mergeCell ref="BF12:BF21"/>
    <mergeCell ref="BP12:BP21"/>
    <mergeCell ref="BQ12:BQ21"/>
    <mergeCell ref="BU13:BU21"/>
    <mergeCell ref="BS12:BS21"/>
    <mergeCell ref="BX12:BY12"/>
    <mergeCell ref="C12:C21"/>
    <mergeCell ref="D12:D21"/>
    <mergeCell ref="E12:AR13"/>
    <mergeCell ref="BC12:BC21"/>
    <mergeCell ref="Y14:AA14"/>
    <mergeCell ref="AB14:AD14"/>
    <mergeCell ref="G15:G16"/>
    <mergeCell ref="T17:T18"/>
    <mergeCell ref="U17:U18"/>
    <mergeCell ref="AB15:AB16"/>
    <mergeCell ref="AQ15:AQ16"/>
    <mergeCell ref="AY15:AY16"/>
    <mergeCell ref="AZ15:AZ16"/>
    <mergeCell ref="AV17:AV18"/>
    <mergeCell ref="AN15:AN16"/>
    <mergeCell ref="AN17:AN18"/>
    <mergeCell ref="Y15:Y16"/>
    <mergeCell ref="Z15:Z16"/>
    <mergeCell ref="AA15:AA16"/>
    <mergeCell ref="Z17:Z18"/>
    <mergeCell ref="AO17:AO18"/>
    <mergeCell ref="AP17:AP18"/>
    <mergeCell ref="AR17:AR18"/>
    <mergeCell ref="AK17:AK18"/>
    <mergeCell ref="AL17:AL18"/>
    <mergeCell ref="AM17:AM18"/>
    <mergeCell ref="W17:W18"/>
    <mergeCell ref="X17:X18"/>
    <mergeCell ref="AD15:AD16"/>
    <mergeCell ref="AE15:AE16"/>
    <mergeCell ref="AF15:AF16"/>
    <mergeCell ref="AG15:AG16"/>
    <mergeCell ref="CQ18:CQ21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BZ18:BZ21"/>
    <mergeCell ref="CA18:CA21"/>
    <mergeCell ref="CB18:CB21"/>
    <mergeCell ref="AD19:AD20"/>
    <mergeCell ref="AE19:AE20"/>
    <mergeCell ref="BJ13:BJ21"/>
    <mergeCell ref="BB15:BB16"/>
    <mergeCell ref="E19:E20"/>
    <mergeCell ref="F19:F20"/>
    <mergeCell ref="G19:G20"/>
    <mergeCell ref="H19:H20"/>
    <mergeCell ref="I19:I20"/>
    <mergeCell ref="J19:J20"/>
    <mergeCell ref="AX17:AX18"/>
    <mergeCell ref="AY17:AY18"/>
    <mergeCell ref="AZ17:AZ18"/>
    <mergeCell ref="E17:E18"/>
    <mergeCell ref="F17:F18"/>
    <mergeCell ref="G17:G18"/>
    <mergeCell ref="H17:H18"/>
    <mergeCell ref="I17:I18"/>
    <mergeCell ref="J17:J18"/>
    <mergeCell ref="K17:K18"/>
    <mergeCell ref="L17:L18"/>
    <mergeCell ref="Q19:Q20"/>
    <mergeCell ref="Y17:Y18"/>
    <mergeCell ref="AU17:AU18"/>
    <mergeCell ref="AW17:AW18"/>
    <mergeCell ref="Q17:Q18"/>
    <mergeCell ref="R17:R18"/>
    <mergeCell ref="S17:S18"/>
    <mergeCell ref="ED21:ED22"/>
    <mergeCell ref="CH18:CH21"/>
    <mergeCell ref="CL18:CL21"/>
    <mergeCell ref="CO18:CO21"/>
    <mergeCell ref="BH13:BH21"/>
    <mergeCell ref="K19:K20"/>
    <mergeCell ref="L19:L20"/>
    <mergeCell ref="M19:M20"/>
    <mergeCell ref="N19:N20"/>
    <mergeCell ref="O19:O20"/>
    <mergeCell ref="P19:P20"/>
    <mergeCell ref="R19:R20"/>
    <mergeCell ref="S19:S20"/>
    <mergeCell ref="AC19:AC20"/>
    <mergeCell ref="W19:W20"/>
    <mergeCell ref="X19:X20"/>
    <mergeCell ref="Y19:Y20"/>
    <mergeCell ref="Z19:Z20"/>
    <mergeCell ref="AA19:AA20"/>
    <mergeCell ref="AB19:AB20"/>
    <mergeCell ref="T19:T20"/>
    <mergeCell ref="U19:U20"/>
    <mergeCell ref="V19:V20"/>
    <mergeCell ref="AC15:AC16"/>
    <mergeCell ref="EC18:EE19"/>
    <mergeCell ref="EB21:EB22"/>
    <mergeCell ref="CJ18:CJ21"/>
    <mergeCell ref="BG13:BG21"/>
    <mergeCell ref="EC21:EC22"/>
    <mergeCell ref="EF21:EF22"/>
    <mergeCell ref="DO22:DP23"/>
    <mergeCell ref="DQ22:DR23"/>
    <mergeCell ref="AU19:AU20"/>
    <mergeCell ref="AV19:AV20"/>
    <mergeCell ref="AW19:AW20"/>
    <mergeCell ref="AX19:AX20"/>
    <mergeCell ref="AY19:AY20"/>
    <mergeCell ref="AZ19:AZ20"/>
    <mergeCell ref="EE21:EE22"/>
    <mergeCell ref="CS18:CS21"/>
    <mergeCell ref="CT18:CT21"/>
    <mergeCell ref="CU18:CU21"/>
    <mergeCell ref="CV18:CV21"/>
    <mergeCell ref="CW18:CW21"/>
    <mergeCell ref="CX18:CX21"/>
    <mergeCell ref="CM18:CM21"/>
    <mergeCell ref="CN18:CN21"/>
    <mergeCell ref="DK17:DL18"/>
    <mergeCell ref="DJ21:DJ22"/>
    <mergeCell ref="DK21:DK22"/>
    <mergeCell ref="DL21:DL22"/>
    <mergeCell ref="DM21:DM22"/>
    <mergeCell ref="CY18:CY21"/>
    <mergeCell ref="CZ18:CZ21"/>
    <mergeCell ref="DA18:DA21"/>
    <mergeCell ref="DB18:DB21"/>
    <mergeCell ref="DC18:DC21"/>
    <mergeCell ref="BB17:BB18"/>
    <mergeCell ref="AS17:AS18"/>
    <mergeCell ref="BI13:BI21"/>
    <mergeCell ref="EH40:EO42"/>
    <mergeCell ref="A63:C63"/>
    <mergeCell ref="BL63:BL66"/>
    <mergeCell ref="BN63:BO63"/>
    <mergeCell ref="A64:B64"/>
    <mergeCell ref="BN64:BO64"/>
    <mergeCell ref="DJ64:DM66"/>
    <mergeCell ref="A65:B65"/>
    <mergeCell ref="BN65:BO65"/>
    <mergeCell ref="A66:B66"/>
    <mergeCell ref="EH27:EL27"/>
    <mergeCell ref="CI18:CI21"/>
    <mergeCell ref="EH23:EJ23"/>
    <mergeCell ref="DO25:DP25"/>
    <mergeCell ref="EH25:EK25"/>
    <mergeCell ref="BA19:BA20"/>
    <mergeCell ref="BB19:BB20"/>
    <mergeCell ref="DK19:DM20"/>
    <mergeCell ref="DO20:DP21"/>
    <mergeCell ref="CN13:CO16"/>
    <mergeCell ref="DQ20:DR21"/>
    <mergeCell ref="CD13:CE16"/>
    <mergeCell ref="CF13:CG16"/>
    <mergeCell ref="CH13:CI16"/>
    <mergeCell ref="DV29:DW29"/>
    <mergeCell ref="DV28:DW28"/>
    <mergeCell ref="DR28:DS28"/>
    <mergeCell ref="AF19:AF20"/>
    <mergeCell ref="AG19:AG20"/>
    <mergeCell ref="AH19:AH20"/>
    <mergeCell ref="CP18:CP21"/>
    <mergeCell ref="CG18:CG21"/>
    <mergeCell ref="AG17:AG18"/>
    <mergeCell ref="AH17:AH18"/>
    <mergeCell ref="AI17:AI18"/>
    <mergeCell ref="AQ17:AQ18"/>
    <mergeCell ref="BO12:BO22"/>
    <mergeCell ref="BT13:BT21"/>
    <mergeCell ref="BR12:BR21"/>
    <mergeCell ref="AH15:AH16"/>
    <mergeCell ref="AS15:AS16"/>
    <mergeCell ref="AR15:AR16"/>
    <mergeCell ref="BA15:BA16"/>
    <mergeCell ref="AX15:AX16"/>
    <mergeCell ref="BA17:BA18"/>
    <mergeCell ref="AE17:AE18"/>
    <mergeCell ref="C69:Z69"/>
    <mergeCell ref="DJ67:DM69"/>
    <mergeCell ref="BX7:CO10"/>
    <mergeCell ref="DO35:DQ35"/>
    <mergeCell ref="DR30:DS30"/>
    <mergeCell ref="DV30:DW30"/>
    <mergeCell ref="DR31:DS31"/>
    <mergeCell ref="DV31:DW31"/>
    <mergeCell ref="DR32:DS32"/>
    <mergeCell ref="DV32:DY32"/>
    <mergeCell ref="DO26:DP26"/>
    <mergeCell ref="CK18:CK21"/>
    <mergeCell ref="CZ13:DA16"/>
    <mergeCell ref="DB13:DC16"/>
    <mergeCell ref="CP13:CQ16"/>
    <mergeCell ref="CR13:CS16"/>
    <mergeCell ref="CT13:CU16"/>
    <mergeCell ref="CV13:CW16"/>
    <mergeCell ref="CX13:CY16"/>
    <mergeCell ref="CF18:CF21"/>
    <mergeCell ref="CR18:CR21"/>
    <mergeCell ref="AL7:AR10"/>
    <mergeCell ref="CB13:CC16"/>
    <mergeCell ref="CP7:CS10"/>
    <mergeCell ref="DY11:EB13"/>
    <mergeCell ref="DR29:DS29"/>
    <mergeCell ref="BX18:BX21"/>
    <mergeCell ref="BY18:BY21"/>
    <mergeCell ref="P7:AK10"/>
    <mergeCell ref="AD17:AD18"/>
    <mergeCell ref="AF17:AF18"/>
    <mergeCell ref="AA17:AA18"/>
    <mergeCell ref="AB17:AB18"/>
    <mergeCell ref="AC17:AC18"/>
    <mergeCell ref="AI15:AI16"/>
    <mergeCell ref="AJ15:AJ16"/>
    <mergeCell ref="AK15:AK16"/>
    <mergeCell ref="AL15:AL16"/>
    <mergeCell ref="AM15:AM16"/>
    <mergeCell ref="AT17:AT18"/>
    <mergeCell ref="AT15:AT16"/>
    <mergeCell ref="AP15:AP16"/>
    <mergeCell ref="AV15:AV16"/>
    <mergeCell ref="AJ17:AJ18"/>
    <mergeCell ref="AO15:AO16"/>
    <mergeCell ref="AW15:AW16"/>
    <mergeCell ref="CJ13:CK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70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23" sqref="D23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6640625" customWidth="1"/>
    <col min="5" max="54" width="2.77734375" customWidth="1"/>
    <col min="55" max="55" width="3.6640625" customWidth="1"/>
    <col min="56" max="56" width="2.33203125" customWidth="1"/>
    <col min="57" max="57" width="3.6640625" customWidth="1"/>
    <col min="58" max="58" width="2.44140625" customWidth="1"/>
    <col min="59" max="63" width="3.6640625" customWidth="1"/>
    <col min="64" max="64" width="3.88671875" customWidth="1"/>
    <col min="65" max="65" width="4.21875" customWidth="1"/>
    <col min="66" max="66" width="0.88671875" customWidth="1"/>
    <col min="67" max="67" width="3.6640625" customWidth="1"/>
    <col min="68" max="68" width="3.21875" customWidth="1"/>
    <col min="69" max="69" width="11.6640625" customWidth="1"/>
    <col min="70" max="70" width="4.33203125" customWidth="1"/>
    <col min="71" max="71" width="2.44140625" customWidth="1"/>
    <col min="72" max="72" width="4.33203125" customWidth="1"/>
    <col min="73" max="73" width="2.77734375" customWidth="1"/>
    <col min="74" max="78" width="3.77734375" customWidth="1"/>
    <col min="79" max="98" width="4.109375" customWidth="1"/>
    <col min="99" max="113" width="4" customWidth="1"/>
    <col min="114" max="114" width="5.44140625" customWidth="1"/>
    <col min="115" max="115" width="4.109375" customWidth="1"/>
    <col min="116" max="116" width="3.6640625" customWidth="1"/>
    <col min="117" max="117" width="10.88671875" customWidth="1"/>
    <col min="118" max="119" width="5.88671875" customWidth="1"/>
    <col min="120" max="120" width="4.6640625" customWidth="1"/>
    <col min="121" max="121" width="6.88671875" customWidth="1"/>
    <col min="122" max="133" width="4.21875" customWidth="1"/>
    <col min="134" max="134" width="3.77734375" customWidth="1"/>
    <col min="135" max="135" width="9.6640625" customWidth="1"/>
    <col min="136" max="136" width="6.21875" customWidth="1"/>
    <col min="137" max="137" width="8.109375" customWidth="1"/>
    <col min="138" max="138" width="9.88671875" customWidth="1"/>
    <col min="139" max="139" width="3.109375" customWidth="1"/>
    <col min="141" max="141" width="7.77734375" customWidth="1"/>
    <col min="142" max="142" width="6.44140625" customWidth="1"/>
    <col min="143" max="143" width="7.109375" customWidth="1"/>
    <col min="144" max="144" width="6.88671875" customWidth="1"/>
    <col min="145" max="145" width="6.44140625" customWidth="1"/>
  </cols>
  <sheetData>
    <row r="1" spans="1:140" ht="7.5" customHeight="1" x14ac:dyDescent="0.2">
      <c r="B1" s="38" t="s">
        <v>37</v>
      </c>
      <c r="C1" s="733" t="s">
        <v>38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ED1" s="37"/>
      <c r="EE1" s="41"/>
      <c r="EF1" s="37"/>
      <c r="EG1" s="37"/>
      <c r="EH1" s="37"/>
    </row>
    <row r="2" spans="1:140" ht="7.5" customHeight="1" x14ac:dyDescent="0.2">
      <c r="B2" s="38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242"/>
      <c r="DP2" s="40"/>
      <c r="DQ2" s="40"/>
      <c r="DR2" s="734" t="s">
        <v>153</v>
      </c>
      <c r="DS2" s="734"/>
      <c r="DT2" s="734"/>
      <c r="DU2" s="734"/>
      <c r="DV2" s="734"/>
      <c r="DW2" s="734"/>
      <c r="DX2" s="734"/>
      <c r="DY2" s="734"/>
      <c r="DZ2" s="734"/>
      <c r="EA2" s="734"/>
      <c r="EB2" s="734"/>
      <c r="EC2" s="734"/>
      <c r="ED2" s="37"/>
      <c r="EE2" s="41"/>
      <c r="EF2" s="37"/>
      <c r="EG2" s="37"/>
      <c r="EH2" s="37"/>
    </row>
    <row r="3" spans="1:140" ht="7.5" customHeight="1" x14ac:dyDescent="0.2">
      <c r="B3" s="38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734"/>
      <c r="DS3" s="734"/>
      <c r="DT3" s="734"/>
      <c r="DU3" s="734"/>
      <c r="DV3" s="734"/>
      <c r="DW3" s="734"/>
      <c r="DX3" s="734"/>
      <c r="DY3" s="734"/>
      <c r="DZ3" s="734"/>
      <c r="EA3" s="734"/>
      <c r="EB3" s="734"/>
      <c r="EC3" s="734"/>
      <c r="ED3" s="37"/>
      <c r="EE3" s="41"/>
      <c r="EF3" s="37"/>
      <c r="EG3" s="37"/>
      <c r="EH3" s="37"/>
    </row>
    <row r="4" spans="1:140" ht="7.5" customHeight="1" x14ac:dyDescent="0.2">
      <c r="BL4" s="37"/>
      <c r="BM4" s="37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735" t="s">
        <v>154</v>
      </c>
      <c r="DO4" s="735" t="s">
        <v>155</v>
      </c>
      <c r="DP4" s="735"/>
      <c r="DQ4" s="40"/>
      <c r="DR4" s="734"/>
      <c r="DS4" s="734"/>
      <c r="DT4" s="734"/>
      <c r="DU4" s="734"/>
      <c r="DV4" s="734"/>
      <c r="DW4" s="734"/>
      <c r="DX4" s="734"/>
      <c r="DY4" s="734"/>
      <c r="DZ4" s="734"/>
      <c r="EA4" s="734"/>
      <c r="EB4" s="734"/>
      <c r="EC4" s="734"/>
      <c r="ED4" s="37"/>
      <c r="EE4" s="41"/>
      <c r="EF4" s="37"/>
      <c r="EG4" s="37"/>
      <c r="EH4" s="37"/>
    </row>
    <row r="5" spans="1:140" ht="7.5" customHeight="1" x14ac:dyDescent="0.2">
      <c r="BD5" s="736" t="s">
        <v>39</v>
      </c>
      <c r="BE5" s="736"/>
      <c r="BF5" s="736"/>
      <c r="BG5" s="736"/>
      <c r="BH5" s="736"/>
      <c r="BI5" s="736"/>
      <c r="BJ5" s="736"/>
      <c r="BK5" s="736"/>
      <c r="BL5" s="736"/>
      <c r="BM5" s="42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735"/>
      <c r="DO5" s="735"/>
      <c r="DP5" s="735"/>
      <c r="DQ5" s="40"/>
      <c r="DR5" s="40"/>
      <c r="DS5" s="40"/>
      <c r="DT5" s="40"/>
      <c r="DU5" s="40"/>
      <c r="DV5" s="40"/>
      <c r="DW5" s="40"/>
      <c r="ED5" s="37"/>
      <c r="EE5" s="41"/>
      <c r="EF5" s="37"/>
      <c r="EG5" s="37"/>
      <c r="EH5" s="37"/>
    </row>
    <row r="6" spans="1:140" ht="7.5" customHeight="1" x14ac:dyDescent="0.2">
      <c r="BD6" s="736"/>
      <c r="BE6" s="736"/>
      <c r="BF6" s="736"/>
      <c r="BG6" s="736"/>
      <c r="BH6" s="736"/>
      <c r="BI6" s="736"/>
      <c r="BJ6" s="736"/>
      <c r="BK6" s="736"/>
      <c r="BL6" s="736"/>
      <c r="BM6" s="42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735"/>
      <c r="DO6" s="735"/>
      <c r="DP6" s="735"/>
      <c r="DQ6" s="40"/>
      <c r="DR6" s="40"/>
      <c r="DS6" s="40"/>
      <c r="DT6" s="40"/>
      <c r="DU6" s="40"/>
      <c r="DV6" s="40"/>
      <c r="DW6" s="40"/>
      <c r="ED6" s="37"/>
      <c r="EE6" s="41"/>
      <c r="EF6" s="37"/>
      <c r="EG6" s="688" t="s">
        <v>156</v>
      </c>
      <c r="EH6" s="688"/>
      <c r="EI6" s="688"/>
      <c r="EJ6" s="688"/>
    </row>
    <row r="7" spans="1:140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689" t="s">
        <v>215</v>
      </c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760" t="s">
        <v>222</v>
      </c>
      <c r="AK7" s="760"/>
      <c r="AL7" s="760"/>
      <c r="AM7" s="760"/>
      <c r="AN7" s="760"/>
      <c r="AO7" s="760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691" t="s">
        <v>40</v>
      </c>
      <c r="BE7" s="691"/>
      <c r="BF7" s="691"/>
      <c r="BG7" s="691"/>
      <c r="BH7" s="691"/>
      <c r="BI7" s="691"/>
      <c r="BJ7" s="691"/>
      <c r="BK7" s="691"/>
      <c r="BL7" s="691"/>
      <c r="BM7" s="44"/>
      <c r="BU7" s="689" t="s">
        <v>223</v>
      </c>
      <c r="BV7" s="689"/>
      <c r="BW7" s="689"/>
      <c r="BX7" s="689"/>
      <c r="BY7" s="689"/>
      <c r="BZ7" s="689"/>
      <c r="CA7" s="689"/>
      <c r="CB7" s="689"/>
      <c r="CC7" s="689"/>
      <c r="CD7" s="689"/>
      <c r="CE7" s="689"/>
      <c r="CF7" s="689"/>
      <c r="CG7" s="689"/>
      <c r="CH7" s="689"/>
      <c r="CI7" s="689"/>
      <c r="CJ7" s="689"/>
      <c r="CK7" s="689"/>
      <c r="CL7" s="760" t="s">
        <v>222</v>
      </c>
      <c r="CM7" s="760"/>
      <c r="CN7" s="760"/>
      <c r="CO7" s="76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735"/>
      <c r="DO7" s="735"/>
      <c r="DP7" s="735"/>
      <c r="DQ7" s="40"/>
      <c r="DR7" s="40"/>
      <c r="DS7" s="40"/>
      <c r="DT7" s="40"/>
      <c r="DU7" s="40"/>
      <c r="DV7" s="40"/>
      <c r="DW7" s="40"/>
      <c r="ED7" s="37"/>
      <c r="EE7" s="41"/>
      <c r="EF7" s="37"/>
      <c r="EG7" s="688"/>
      <c r="EH7" s="688"/>
      <c r="EI7" s="688"/>
      <c r="EJ7" s="688"/>
    </row>
    <row r="8" spans="1:140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  <c r="AE8" s="689"/>
      <c r="AF8" s="689"/>
      <c r="AG8" s="689"/>
      <c r="AH8" s="689"/>
      <c r="AI8" s="689"/>
      <c r="AJ8" s="760"/>
      <c r="AK8" s="760"/>
      <c r="AL8" s="760"/>
      <c r="AM8" s="760"/>
      <c r="AN8" s="760"/>
      <c r="AO8" s="760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691"/>
      <c r="BE8" s="691"/>
      <c r="BF8" s="691"/>
      <c r="BG8" s="691"/>
      <c r="BH8" s="691"/>
      <c r="BI8" s="691"/>
      <c r="BJ8" s="691"/>
      <c r="BK8" s="691"/>
      <c r="BL8" s="691"/>
      <c r="BM8" s="44"/>
      <c r="BR8" s="45"/>
      <c r="BS8" s="45"/>
      <c r="BT8" s="45"/>
      <c r="BU8" s="689"/>
      <c r="BV8" s="689"/>
      <c r="BW8" s="689"/>
      <c r="BX8" s="689"/>
      <c r="BY8" s="689"/>
      <c r="BZ8" s="689"/>
      <c r="CA8" s="689"/>
      <c r="CB8" s="689"/>
      <c r="CC8" s="689"/>
      <c r="CD8" s="689"/>
      <c r="CE8" s="689"/>
      <c r="CF8" s="689"/>
      <c r="CG8" s="689"/>
      <c r="CH8" s="689"/>
      <c r="CI8" s="689"/>
      <c r="CJ8" s="689"/>
      <c r="CK8" s="689"/>
      <c r="CL8" s="760"/>
      <c r="CM8" s="760"/>
      <c r="CN8" s="760"/>
      <c r="CO8" s="76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735"/>
      <c r="DO8" s="735"/>
      <c r="DP8" s="735"/>
      <c r="DQ8" s="40"/>
      <c r="DR8" s="40"/>
      <c r="DS8" s="40"/>
      <c r="DT8" s="40"/>
      <c r="DU8" s="40"/>
      <c r="DV8" s="40"/>
      <c r="DW8" s="40"/>
      <c r="ED8" s="37"/>
      <c r="EE8" s="41"/>
      <c r="EF8" s="37"/>
      <c r="EG8" s="243"/>
      <c r="EH8" s="243"/>
      <c r="EI8" s="244"/>
      <c r="EJ8" s="244"/>
    </row>
    <row r="9" spans="1:140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/>
      <c r="AI9" s="689"/>
      <c r="AJ9" s="760"/>
      <c r="AK9" s="760"/>
      <c r="AL9" s="760"/>
      <c r="AM9" s="760"/>
      <c r="AN9" s="760"/>
      <c r="AO9" s="760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691" t="s">
        <v>42</v>
      </c>
      <c r="BE9" s="691"/>
      <c r="BF9" s="691"/>
      <c r="BG9" s="691"/>
      <c r="BH9" s="691"/>
      <c r="BI9" s="691"/>
      <c r="BJ9" s="691"/>
      <c r="BK9" s="691"/>
      <c r="BL9" s="691"/>
      <c r="BM9" s="46"/>
      <c r="BQ9" s="37"/>
      <c r="BR9" s="45"/>
      <c r="BS9" s="45"/>
      <c r="BT9" s="45"/>
      <c r="BU9" s="689"/>
      <c r="BV9" s="689"/>
      <c r="BW9" s="689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J9" s="689"/>
      <c r="CK9" s="689"/>
      <c r="CL9" s="760"/>
      <c r="CM9" s="760"/>
      <c r="CN9" s="760"/>
      <c r="CO9" s="76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735"/>
      <c r="DO9" s="735"/>
      <c r="DP9" s="735"/>
      <c r="DT9" s="245"/>
      <c r="DU9" s="245"/>
      <c r="DV9" s="245"/>
      <c r="DW9" s="245"/>
      <c r="DX9" s="245"/>
      <c r="DY9" s="245"/>
      <c r="DZ9" s="245"/>
      <c r="EA9" s="245"/>
      <c r="EB9" s="245"/>
      <c r="ED9" s="37"/>
      <c r="EE9" s="41"/>
      <c r="EF9" s="37"/>
      <c r="EG9" s="244"/>
      <c r="EH9" s="244"/>
      <c r="EI9" s="244"/>
      <c r="EJ9" s="244"/>
    </row>
    <row r="10" spans="1:140" ht="8.25" customHeight="1" x14ac:dyDescent="0.2">
      <c r="I10" s="43"/>
      <c r="J10" s="43"/>
      <c r="K10" s="43"/>
      <c r="L10" s="43"/>
      <c r="M10" s="43"/>
      <c r="N10" s="43"/>
      <c r="O10" s="43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760"/>
      <c r="AK10" s="760"/>
      <c r="AL10" s="760"/>
      <c r="AM10" s="760"/>
      <c r="AN10" s="760"/>
      <c r="AO10" s="760"/>
      <c r="BC10" s="47"/>
      <c r="BD10" s="691"/>
      <c r="BE10" s="691"/>
      <c r="BF10" s="691"/>
      <c r="BG10" s="691"/>
      <c r="BH10" s="691"/>
      <c r="BI10" s="691"/>
      <c r="BJ10" s="691"/>
      <c r="BK10" s="691"/>
      <c r="BL10" s="691"/>
      <c r="BM10" s="46"/>
      <c r="BR10" s="45"/>
      <c r="BS10" s="45"/>
      <c r="BT10" s="45"/>
      <c r="BU10" s="689"/>
      <c r="BV10" s="689"/>
      <c r="BW10" s="689"/>
      <c r="BX10" s="689"/>
      <c r="BY10" s="689"/>
      <c r="BZ10" s="689"/>
      <c r="CA10" s="689"/>
      <c r="CB10" s="689"/>
      <c r="CC10" s="689"/>
      <c r="CD10" s="689"/>
      <c r="CE10" s="689"/>
      <c r="CF10" s="689"/>
      <c r="CG10" s="689"/>
      <c r="CH10" s="689"/>
      <c r="CI10" s="689"/>
      <c r="CJ10" s="689"/>
      <c r="CK10" s="689"/>
      <c r="CL10" s="760"/>
      <c r="CM10" s="760"/>
      <c r="CN10" s="760"/>
      <c r="CO10" s="760"/>
      <c r="CP10" s="48"/>
      <c r="CQ10" s="48"/>
      <c r="CR10" s="48"/>
      <c r="CS10" s="48"/>
      <c r="CT10" s="48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T10" s="245"/>
      <c r="DU10" s="245"/>
      <c r="DV10" s="245"/>
      <c r="DW10" s="245"/>
      <c r="DX10" s="245"/>
      <c r="DY10" s="245"/>
      <c r="DZ10" s="245"/>
      <c r="EA10" s="245"/>
      <c r="EB10" s="245"/>
      <c r="ED10" s="37"/>
      <c r="EE10" s="41"/>
      <c r="EF10" s="37"/>
      <c r="EG10" s="688" t="s">
        <v>157</v>
      </c>
      <c r="EH10" s="688"/>
      <c r="EI10" s="688"/>
      <c r="EJ10" s="688"/>
    </row>
    <row r="11" spans="1:140" ht="8.25" customHeight="1" thickBot="1" x14ac:dyDescent="0.25">
      <c r="B11" s="1"/>
      <c r="BL11" s="37"/>
      <c r="BM11" s="37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S11" s="689" t="s">
        <v>107</v>
      </c>
      <c r="DT11" s="689"/>
      <c r="DU11" s="689"/>
      <c r="DV11" s="689"/>
      <c r="DW11" s="689"/>
      <c r="DX11" s="689"/>
      <c r="DY11" s="689"/>
      <c r="DZ11" s="689"/>
      <c r="EA11" s="761" t="s">
        <v>222</v>
      </c>
      <c r="EB11" s="761"/>
      <c r="EC11" s="761"/>
      <c r="ED11" s="761"/>
      <c r="EE11" s="41"/>
      <c r="EF11" s="37"/>
      <c r="EG11" s="688"/>
      <c r="EH11" s="688"/>
      <c r="EI11" s="688"/>
      <c r="EJ11" s="688"/>
    </row>
    <row r="12" spans="1:140" ht="10.5" customHeight="1" x14ac:dyDescent="0.2">
      <c r="A12" s="704" t="s">
        <v>1</v>
      </c>
      <c r="B12" s="707" t="s">
        <v>227</v>
      </c>
      <c r="C12" s="709" t="s">
        <v>296</v>
      </c>
      <c r="D12" s="712" t="s">
        <v>9</v>
      </c>
      <c r="E12" s="767" t="s">
        <v>315</v>
      </c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768"/>
      <c r="AJ12" s="768"/>
      <c r="AK12" s="768"/>
      <c r="AL12" s="768"/>
      <c r="AM12" s="768"/>
      <c r="AN12" s="768"/>
      <c r="AO12" s="768"/>
      <c r="AP12" s="768"/>
      <c r="AQ12" s="768"/>
      <c r="AR12" s="768"/>
      <c r="AS12" s="49"/>
      <c r="AT12" s="49"/>
      <c r="AU12" s="49"/>
      <c r="AV12" s="50"/>
      <c r="AW12" s="50"/>
      <c r="AX12" s="50"/>
      <c r="AY12" s="50"/>
      <c r="AZ12" s="50"/>
      <c r="BA12" s="50"/>
      <c r="BB12" s="50"/>
      <c r="BC12" s="720" t="s">
        <v>293</v>
      </c>
      <c r="BD12" s="692" t="s">
        <v>43</v>
      </c>
      <c r="BE12" s="721" t="s">
        <v>288</v>
      </c>
      <c r="BF12" s="722" t="s">
        <v>14</v>
      </c>
      <c r="BG12" s="52">
        <v>1</v>
      </c>
      <c r="BH12" s="51">
        <v>2</v>
      </c>
      <c r="BI12" s="51">
        <v>3</v>
      </c>
      <c r="BJ12" s="269">
        <v>4</v>
      </c>
      <c r="BK12" s="53">
        <v>5</v>
      </c>
      <c r="BL12" s="747" t="s">
        <v>4</v>
      </c>
      <c r="BM12" s="747" t="s">
        <v>48</v>
      </c>
      <c r="BP12" s="704" t="s">
        <v>1</v>
      </c>
      <c r="BQ12" s="707" t="s">
        <v>225</v>
      </c>
      <c r="BR12" s="720" t="s">
        <v>293</v>
      </c>
      <c r="BS12" s="692" t="s">
        <v>43</v>
      </c>
      <c r="BT12" s="721" t="s">
        <v>288</v>
      </c>
      <c r="BU12" s="722" t="s">
        <v>14</v>
      </c>
      <c r="BV12" s="52">
        <v>1</v>
      </c>
      <c r="BW12" s="51">
        <v>2</v>
      </c>
      <c r="BX12" s="51">
        <v>3</v>
      </c>
      <c r="BY12" s="269">
        <v>4</v>
      </c>
      <c r="BZ12" s="53">
        <v>5</v>
      </c>
      <c r="CA12" s="695" t="s">
        <v>294</v>
      </c>
      <c r="CB12" s="530"/>
      <c r="CC12" s="529" t="s">
        <v>299</v>
      </c>
      <c r="CD12" s="530"/>
      <c r="CE12" s="529" t="s">
        <v>301</v>
      </c>
      <c r="CF12" s="696"/>
      <c r="CG12" s="695" t="s">
        <v>310</v>
      </c>
      <c r="CH12" s="530"/>
      <c r="CI12" s="529" t="s">
        <v>310</v>
      </c>
      <c r="CJ12" s="697"/>
      <c r="CK12" s="696" t="s">
        <v>301</v>
      </c>
      <c r="CL12" s="696"/>
      <c r="CM12" s="695" t="s">
        <v>289</v>
      </c>
      <c r="CN12" s="697"/>
      <c r="CO12" s="696" t="s">
        <v>298</v>
      </c>
      <c r="CP12" s="530"/>
      <c r="CQ12" s="529" t="s">
        <v>300</v>
      </c>
      <c r="CR12" s="530"/>
      <c r="CS12" s="529" t="s">
        <v>300</v>
      </c>
      <c r="CT12" s="697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689"/>
      <c r="DT12" s="689"/>
      <c r="DU12" s="689"/>
      <c r="DV12" s="689"/>
      <c r="DW12" s="689"/>
      <c r="DX12" s="689"/>
      <c r="DY12" s="689"/>
      <c r="DZ12" s="689"/>
      <c r="EA12" s="761"/>
      <c r="EB12" s="761"/>
      <c r="EC12" s="761"/>
      <c r="ED12" s="761"/>
      <c r="EE12" s="41"/>
      <c r="EF12" s="37"/>
      <c r="EG12" s="37"/>
      <c r="EH12" s="37"/>
    </row>
    <row r="13" spans="1:140" ht="10.5" customHeight="1" x14ac:dyDescent="0.2">
      <c r="A13" s="705"/>
      <c r="B13" s="708"/>
      <c r="C13" s="710"/>
      <c r="D13" s="713"/>
      <c r="E13" s="769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770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698"/>
      <c r="BD13" s="693"/>
      <c r="BE13" s="700"/>
      <c r="BF13" s="723"/>
      <c r="BG13" s="698" t="s">
        <v>216</v>
      </c>
      <c r="BH13" s="700" t="s">
        <v>256</v>
      </c>
      <c r="BI13" s="700" t="s">
        <v>218</v>
      </c>
      <c r="BJ13" s="700" t="s">
        <v>219</v>
      </c>
      <c r="BK13" s="702" t="s">
        <v>220</v>
      </c>
      <c r="BL13" s="748"/>
      <c r="BM13" s="748"/>
      <c r="BP13" s="705"/>
      <c r="BQ13" s="708"/>
      <c r="BR13" s="698"/>
      <c r="BS13" s="693"/>
      <c r="BT13" s="700"/>
      <c r="BU13" s="723"/>
      <c r="BV13" s="698" t="s">
        <v>216</v>
      </c>
      <c r="BW13" s="700" t="s">
        <v>217</v>
      </c>
      <c r="BX13" s="700" t="s">
        <v>218</v>
      </c>
      <c r="BY13" s="700" t="s">
        <v>218</v>
      </c>
      <c r="BZ13" s="702" t="s">
        <v>220</v>
      </c>
      <c r="CA13" s="737" t="s">
        <v>49</v>
      </c>
      <c r="CB13" s="686"/>
      <c r="CC13" s="686" t="s">
        <v>50</v>
      </c>
      <c r="CD13" s="686"/>
      <c r="CE13" s="686" t="s">
        <v>51</v>
      </c>
      <c r="CF13" s="745"/>
      <c r="CG13" s="737" t="s">
        <v>52</v>
      </c>
      <c r="CH13" s="686"/>
      <c r="CI13" s="686" t="s">
        <v>53</v>
      </c>
      <c r="CJ13" s="743"/>
      <c r="CK13" s="739" t="s">
        <v>54</v>
      </c>
      <c r="CL13" s="745"/>
      <c r="CM13" s="737" t="s">
        <v>55</v>
      </c>
      <c r="CN13" s="743"/>
      <c r="CO13" s="739" t="s">
        <v>56</v>
      </c>
      <c r="CP13" s="686"/>
      <c r="CQ13" s="686" t="s">
        <v>57</v>
      </c>
      <c r="CR13" s="686"/>
      <c r="CS13" s="686" t="s">
        <v>58</v>
      </c>
      <c r="CT13" s="743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S13" s="689"/>
      <c r="DT13" s="689"/>
      <c r="DU13" s="689"/>
      <c r="DV13" s="689"/>
      <c r="DW13" s="689"/>
      <c r="DX13" s="689"/>
      <c r="DY13" s="689"/>
      <c r="DZ13" s="689"/>
      <c r="EA13" s="761"/>
      <c r="EB13" s="761"/>
      <c r="EC13" s="761"/>
      <c r="ED13" s="761"/>
      <c r="EE13" s="41"/>
      <c r="EF13" s="37"/>
      <c r="EG13" s="37"/>
      <c r="EH13" s="37"/>
    </row>
    <row r="14" spans="1:140" ht="10.5" customHeight="1" x14ac:dyDescent="0.2">
      <c r="A14" s="705"/>
      <c r="B14" s="708"/>
      <c r="C14" s="710"/>
      <c r="D14" s="713"/>
      <c r="E14" s="725" t="s">
        <v>241</v>
      </c>
      <c r="F14" s="726"/>
      <c r="G14" s="726"/>
      <c r="H14" s="726"/>
      <c r="I14" s="728"/>
      <c r="J14" s="729" t="s">
        <v>242</v>
      </c>
      <c r="K14" s="726"/>
      <c r="L14" s="726"/>
      <c r="M14" s="726"/>
      <c r="N14" s="726"/>
      <c r="O14" s="729" t="s">
        <v>243</v>
      </c>
      <c r="P14" s="726"/>
      <c r="Q14" s="726"/>
      <c r="R14" s="726"/>
      <c r="S14" s="726"/>
      <c r="T14" s="725" t="s">
        <v>244</v>
      </c>
      <c r="U14" s="726"/>
      <c r="V14" s="726"/>
      <c r="W14" s="726"/>
      <c r="X14" s="726"/>
      <c r="Y14" s="729" t="s">
        <v>245</v>
      </c>
      <c r="Z14" s="726"/>
      <c r="AA14" s="726"/>
      <c r="AB14" s="726"/>
      <c r="AC14" s="727"/>
      <c r="AD14" s="726" t="s">
        <v>246</v>
      </c>
      <c r="AE14" s="726"/>
      <c r="AF14" s="726"/>
      <c r="AG14" s="726"/>
      <c r="AH14" s="726"/>
      <c r="AI14" s="725" t="s">
        <v>247</v>
      </c>
      <c r="AJ14" s="726"/>
      <c r="AK14" s="726"/>
      <c r="AL14" s="726"/>
      <c r="AM14" s="727"/>
      <c r="AN14" s="726" t="s">
        <v>248</v>
      </c>
      <c r="AO14" s="726"/>
      <c r="AP14" s="726"/>
      <c r="AQ14" s="726"/>
      <c r="AR14" s="726"/>
      <c r="AS14" s="729" t="s">
        <v>249</v>
      </c>
      <c r="AT14" s="726"/>
      <c r="AU14" s="726"/>
      <c r="AV14" s="726"/>
      <c r="AW14" s="728"/>
      <c r="AX14" s="729" t="s">
        <v>250</v>
      </c>
      <c r="AY14" s="726"/>
      <c r="AZ14" s="726"/>
      <c r="BA14" s="726"/>
      <c r="BB14" s="727"/>
      <c r="BC14" s="698"/>
      <c r="BD14" s="693"/>
      <c r="BE14" s="700"/>
      <c r="BF14" s="723"/>
      <c r="BG14" s="698"/>
      <c r="BH14" s="700"/>
      <c r="BI14" s="700"/>
      <c r="BJ14" s="700"/>
      <c r="BK14" s="702"/>
      <c r="BL14" s="748"/>
      <c r="BM14" s="748"/>
      <c r="BN14" s="248"/>
      <c r="BO14" s="248"/>
      <c r="BP14" s="705"/>
      <c r="BQ14" s="708"/>
      <c r="BR14" s="698"/>
      <c r="BS14" s="693"/>
      <c r="BT14" s="700"/>
      <c r="BU14" s="723"/>
      <c r="BV14" s="698"/>
      <c r="BW14" s="700"/>
      <c r="BX14" s="700"/>
      <c r="BY14" s="700"/>
      <c r="BZ14" s="702"/>
      <c r="CA14" s="737"/>
      <c r="CB14" s="686"/>
      <c r="CC14" s="686"/>
      <c r="CD14" s="686"/>
      <c r="CE14" s="686"/>
      <c r="CF14" s="745"/>
      <c r="CG14" s="737"/>
      <c r="CH14" s="686"/>
      <c r="CI14" s="686"/>
      <c r="CJ14" s="743"/>
      <c r="CK14" s="739"/>
      <c r="CL14" s="745"/>
      <c r="CM14" s="737"/>
      <c r="CN14" s="743"/>
      <c r="CO14" s="739"/>
      <c r="CP14" s="686"/>
      <c r="CQ14" s="686"/>
      <c r="CR14" s="686"/>
      <c r="CS14" s="686"/>
      <c r="CT14" s="743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37"/>
      <c r="DN14" s="37"/>
      <c r="DO14" s="40"/>
      <c r="DP14" s="40"/>
      <c r="ED14" s="37"/>
      <c r="EE14" s="41"/>
      <c r="EF14" s="37"/>
      <c r="EG14" s="37"/>
      <c r="EH14" s="37"/>
    </row>
    <row r="15" spans="1:140" ht="10.5" customHeight="1" x14ac:dyDescent="0.2">
      <c r="A15" s="705"/>
      <c r="B15" s="708"/>
      <c r="C15" s="710"/>
      <c r="D15" s="713"/>
      <c r="E15" s="669" t="s">
        <v>61</v>
      </c>
      <c r="F15" s="663" t="s">
        <v>62</v>
      </c>
      <c r="G15" s="663" t="s">
        <v>63</v>
      </c>
      <c r="H15" s="663" t="s">
        <v>64</v>
      </c>
      <c r="I15" s="664" t="s">
        <v>65</v>
      </c>
      <c r="J15" s="667" t="s">
        <v>66</v>
      </c>
      <c r="K15" s="663" t="s">
        <v>67</v>
      </c>
      <c r="L15" s="663" t="s">
        <v>68</v>
      </c>
      <c r="M15" s="663" t="s">
        <v>69</v>
      </c>
      <c r="N15" s="664" t="s">
        <v>70</v>
      </c>
      <c r="O15" s="667" t="s">
        <v>71</v>
      </c>
      <c r="P15" s="663" t="s">
        <v>72</v>
      </c>
      <c r="Q15" s="663" t="s">
        <v>73</v>
      </c>
      <c r="R15" s="663" t="s">
        <v>74</v>
      </c>
      <c r="S15" s="673" t="s">
        <v>75</v>
      </c>
      <c r="T15" s="669" t="s">
        <v>76</v>
      </c>
      <c r="U15" s="663" t="s">
        <v>77</v>
      </c>
      <c r="V15" s="663" t="s">
        <v>78</v>
      </c>
      <c r="W15" s="663" t="s">
        <v>79</v>
      </c>
      <c r="X15" s="664" t="s">
        <v>80</v>
      </c>
      <c r="Y15" s="667" t="s">
        <v>81</v>
      </c>
      <c r="Z15" s="663" t="s">
        <v>82</v>
      </c>
      <c r="AA15" s="663" t="s">
        <v>83</v>
      </c>
      <c r="AB15" s="663" t="s">
        <v>84</v>
      </c>
      <c r="AC15" s="671" t="s">
        <v>85</v>
      </c>
      <c r="AD15" s="677" t="s">
        <v>86</v>
      </c>
      <c r="AE15" s="663" t="s">
        <v>87</v>
      </c>
      <c r="AF15" s="663" t="s">
        <v>88</v>
      </c>
      <c r="AG15" s="663" t="s">
        <v>89</v>
      </c>
      <c r="AH15" s="673" t="s">
        <v>90</v>
      </c>
      <c r="AI15" s="669" t="s">
        <v>91</v>
      </c>
      <c r="AJ15" s="663" t="s">
        <v>92</v>
      </c>
      <c r="AK15" s="663" t="s">
        <v>93</v>
      </c>
      <c r="AL15" s="663" t="s">
        <v>94</v>
      </c>
      <c r="AM15" s="671" t="s">
        <v>95</v>
      </c>
      <c r="AN15" s="677" t="s">
        <v>96</v>
      </c>
      <c r="AO15" s="663" t="s">
        <v>97</v>
      </c>
      <c r="AP15" s="663" t="s">
        <v>98</v>
      </c>
      <c r="AQ15" s="663" t="s">
        <v>99</v>
      </c>
      <c r="AR15" s="664" t="s">
        <v>100</v>
      </c>
      <c r="AS15" s="667" t="s">
        <v>101</v>
      </c>
      <c r="AT15" s="663" t="s">
        <v>102</v>
      </c>
      <c r="AU15" s="663" t="s">
        <v>103</v>
      </c>
      <c r="AV15" s="663" t="s">
        <v>104</v>
      </c>
      <c r="AW15" s="664" t="s">
        <v>105</v>
      </c>
      <c r="AX15" s="667" t="s">
        <v>163</v>
      </c>
      <c r="AY15" s="663" t="s">
        <v>164</v>
      </c>
      <c r="AZ15" s="663" t="s">
        <v>165</v>
      </c>
      <c r="BA15" s="663" t="s">
        <v>166</v>
      </c>
      <c r="BB15" s="671" t="s">
        <v>167</v>
      </c>
      <c r="BC15" s="698"/>
      <c r="BD15" s="693"/>
      <c r="BE15" s="700"/>
      <c r="BF15" s="723"/>
      <c r="BG15" s="698"/>
      <c r="BH15" s="700"/>
      <c r="BI15" s="700"/>
      <c r="BJ15" s="700"/>
      <c r="BK15" s="702"/>
      <c r="BL15" s="748"/>
      <c r="BM15" s="748"/>
      <c r="BP15" s="705"/>
      <c r="BQ15" s="708"/>
      <c r="BR15" s="698"/>
      <c r="BS15" s="693"/>
      <c r="BT15" s="700"/>
      <c r="BU15" s="723"/>
      <c r="BV15" s="698"/>
      <c r="BW15" s="700"/>
      <c r="BX15" s="700"/>
      <c r="BY15" s="700"/>
      <c r="BZ15" s="702"/>
      <c r="CA15" s="737"/>
      <c r="CB15" s="686"/>
      <c r="CC15" s="686"/>
      <c r="CD15" s="686"/>
      <c r="CE15" s="686"/>
      <c r="CF15" s="745"/>
      <c r="CG15" s="737"/>
      <c r="CH15" s="686"/>
      <c r="CI15" s="686"/>
      <c r="CJ15" s="743"/>
      <c r="CK15" s="739"/>
      <c r="CL15" s="745"/>
      <c r="CM15" s="737"/>
      <c r="CN15" s="743"/>
      <c r="CO15" s="739"/>
      <c r="CP15" s="686"/>
      <c r="CQ15" s="686"/>
      <c r="CR15" s="686"/>
      <c r="CS15" s="686"/>
      <c r="CT15" s="743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37"/>
      <c r="DS15" s="40"/>
      <c r="DT15" s="40"/>
      <c r="DU15" s="40"/>
      <c r="DV15" s="40"/>
      <c r="ED15" s="37"/>
      <c r="EE15" s="41"/>
      <c r="EF15" s="37"/>
      <c r="EG15" s="37"/>
      <c r="EH15" s="37"/>
    </row>
    <row r="16" spans="1:140" ht="10.5" customHeight="1" x14ac:dyDescent="0.2">
      <c r="A16" s="705"/>
      <c r="B16" s="708"/>
      <c r="C16" s="710"/>
      <c r="D16" s="713"/>
      <c r="E16" s="762"/>
      <c r="F16" s="752"/>
      <c r="G16" s="548"/>
      <c r="H16" s="548"/>
      <c r="I16" s="550"/>
      <c r="J16" s="554"/>
      <c r="K16" s="548"/>
      <c r="L16" s="548"/>
      <c r="M16" s="548"/>
      <c r="N16" s="550"/>
      <c r="O16" s="554"/>
      <c r="P16" s="548"/>
      <c r="Q16" s="548"/>
      <c r="R16" s="752"/>
      <c r="S16" s="628"/>
      <c r="T16" s="624"/>
      <c r="U16" s="548"/>
      <c r="V16" s="548"/>
      <c r="W16" s="548"/>
      <c r="X16" s="550"/>
      <c r="Y16" s="554"/>
      <c r="Z16" s="548"/>
      <c r="AA16" s="548"/>
      <c r="AB16" s="548"/>
      <c r="AC16" s="622"/>
      <c r="AD16" s="626"/>
      <c r="AE16" s="548"/>
      <c r="AF16" s="548"/>
      <c r="AG16" s="548"/>
      <c r="AH16" s="628"/>
      <c r="AI16" s="624"/>
      <c r="AJ16" s="548"/>
      <c r="AK16" s="548"/>
      <c r="AL16" s="752"/>
      <c r="AM16" s="622"/>
      <c r="AN16" s="626"/>
      <c r="AO16" s="548"/>
      <c r="AP16" s="548"/>
      <c r="AQ16" s="548"/>
      <c r="AR16" s="550"/>
      <c r="AS16" s="554"/>
      <c r="AT16" s="752"/>
      <c r="AU16" s="752"/>
      <c r="AV16" s="548"/>
      <c r="AW16" s="550"/>
      <c r="AX16" s="554"/>
      <c r="AY16" s="548"/>
      <c r="AZ16" s="548"/>
      <c r="BA16" s="548"/>
      <c r="BB16" s="622"/>
      <c r="BC16" s="698"/>
      <c r="BD16" s="693"/>
      <c r="BE16" s="700"/>
      <c r="BF16" s="723"/>
      <c r="BG16" s="698"/>
      <c r="BH16" s="700"/>
      <c r="BI16" s="700"/>
      <c r="BJ16" s="700"/>
      <c r="BK16" s="702"/>
      <c r="BL16" s="748"/>
      <c r="BM16" s="748"/>
      <c r="BP16" s="705"/>
      <c r="BQ16" s="708"/>
      <c r="BR16" s="698"/>
      <c r="BS16" s="693"/>
      <c r="BT16" s="700"/>
      <c r="BU16" s="723"/>
      <c r="BV16" s="698"/>
      <c r="BW16" s="700"/>
      <c r="BX16" s="700"/>
      <c r="BY16" s="700"/>
      <c r="BZ16" s="702"/>
      <c r="CA16" s="738"/>
      <c r="CB16" s="687"/>
      <c r="CC16" s="687"/>
      <c r="CD16" s="687"/>
      <c r="CE16" s="687"/>
      <c r="CF16" s="746"/>
      <c r="CG16" s="738"/>
      <c r="CH16" s="687"/>
      <c r="CI16" s="687"/>
      <c r="CJ16" s="744"/>
      <c r="CK16" s="740"/>
      <c r="CL16" s="746"/>
      <c r="CM16" s="738"/>
      <c r="CN16" s="744"/>
      <c r="CO16" s="740"/>
      <c r="CP16" s="687"/>
      <c r="CQ16" s="687"/>
      <c r="CR16" s="687"/>
      <c r="CS16" s="687"/>
      <c r="CT16" s="744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37"/>
      <c r="DS16" s="40"/>
      <c r="DT16" s="40"/>
      <c r="DU16" s="40"/>
      <c r="DV16" s="40"/>
      <c r="ED16" s="37"/>
      <c r="EE16" s="41"/>
      <c r="EF16" s="37"/>
      <c r="EG16" s="37"/>
      <c r="EH16" s="37"/>
    </row>
    <row r="17" spans="1:145" ht="10.5" customHeight="1" x14ac:dyDescent="0.2">
      <c r="A17" s="705"/>
      <c r="B17" s="708"/>
      <c r="C17" s="710"/>
      <c r="D17" s="713"/>
      <c r="E17" s="784" t="s">
        <v>295</v>
      </c>
      <c r="F17" s="546" t="s">
        <v>295</v>
      </c>
      <c r="G17" s="654" t="s">
        <v>295</v>
      </c>
      <c r="H17" s="546" t="s">
        <v>295</v>
      </c>
      <c r="I17" s="553" t="s">
        <v>295</v>
      </c>
      <c r="J17" s="551" t="s">
        <v>295</v>
      </c>
      <c r="K17" s="546" t="s">
        <v>295</v>
      </c>
      <c r="L17" s="546" t="s">
        <v>295</v>
      </c>
      <c r="M17" s="546" t="s">
        <v>295</v>
      </c>
      <c r="N17" s="553" t="s">
        <v>295</v>
      </c>
      <c r="O17" s="551" t="s">
        <v>295</v>
      </c>
      <c r="P17" s="546" t="s">
        <v>295</v>
      </c>
      <c r="Q17" s="546" t="s">
        <v>295</v>
      </c>
      <c r="R17" s="787" t="s">
        <v>295</v>
      </c>
      <c r="S17" s="657" t="s">
        <v>295</v>
      </c>
      <c r="T17" s="652" t="s">
        <v>292</v>
      </c>
      <c r="U17" s="546" t="s">
        <v>292</v>
      </c>
      <c r="V17" s="546" t="s">
        <v>292</v>
      </c>
      <c r="W17" s="546" t="s">
        <v>292</v>
      </c>
      <c r="X17" s="553" t="s">
        <v>292</v>
      </c>
      <c r="Y17" s="551" t="s">
        <v>292</v>
      </c>
      <c r="Z17" s="546" t="s">
        <v>292</v>
      </c>
      <c r="AA17" s="546" t="s">
        <v>292</v>
      </c>
      <c r="AB17" s="546" t="s">
        <v>292</v>
      </c>
      <c r="AC17" s="650" t="s">
        <v>292</v>
      </c>
      <c r="AD17" s="654" t="s">
        <v>295</v>
      </c>
      <c r="AE17" s="546" t="s">
        <v>295</v>
      </c>
      <c r="AF17" s="546" t="s">
        <v>295</v>
      </c>
      <c r="AG17" s="546" t="s">
        <v>295</v>
      </c>
      <c r="AH17" s="657" t="s">
        <v>295</v>
      </c>
      <c r="AI17" s="652" t="s">
        <v>292</v>
      </c>
      <c r="AJ17" s="546" t="s">
        <v>292</v>
      </c>
      <c r="AK17" s="546" t="s">
        <v>292</v>
      </c>
      <c r="AL17" s="546" t="s">
        <v>292</v>
      </c>
      <c r="AM17" s="650" t="s">
        <v>292</v>
      </c>
      <c r="AN17" s="654" t="s">
        <v>295</v>
      </c>
      <c r="AO17" s="546" t="s">
        <v>295</v>
      </c>
      <c r="AP17" s="546" t="s">
        <v>295</v>
      </c>
      <c r="AQ17" s="546" t="s">
        <v>295</v>
      </c>
      <c r="AR17" s="553" t="s">
        <v>295</v>
      </c>
      <c r="AS17" s="551" t="s">
        <v>295</v>
      </c>
      <c r="AT17" s="546" t="s">
        <v>295</v>
      </c>
      <c r="AU17" s="546" t="s">
        <v>295</v>
      </c>
      <c r="AV17" s="546" t="s">
        <v>295</v>
      </c>
      <c r="AW17" s="553" t="s">
        <v>295</v>
      </c>
      <c r="AX17" s="551" t="s">
        <v>295</v>
      </c>
      <c r="AY17" s="546" t="s">
        <v>295</v>
      </c>
      <c r="AZ17" s="546" t="s">
        <v>295</v>
      </c>
      <c r="BA17" s="546" t="s">
        <v>295</v>
      </c>
      <c r="BB17" s="650" t="s">
        <v>295</v>
      </c>
      <c r="BC17" s="698"/>
      <c r="BD17" s="693"/>
      <c r="BE17" s="700"/>
      <c r="BF17" s="723"/>
      <c r="BG17" s="698"/>
      <c r="BH17" s="700"/>
      <c r="BI17" s="700"/>
      <c r="BJ17" s="700"/>
      <c r="BK17" s="702"/>
      <c r="BL17" s="748"/>
      <c r="BM17" s="748"/>
      <c r="BP17" s="705"/>
      <c r="BQ17" s="708"/>
      <c r="BR17" s="698"/>
      <c r="BS17" s="693"/>
      <c r="BT17" s="700"/>
      <c r="BU17" s="723"/>
      <c r="BV17" s="698"/>
      <c r="BW17" s="700"/>
      <c r="BX17" s="700"/>
      <c r="BY17" s="700"/>
      <c r="BZ17" s="702"/>
      <c r="CA17" s="57" t="s">
        <v>106</v>
      </c>
      <c r="CB17" s="58"/>
      <c r="CC17" s="59"/>
      <c r="CD17" s="60"/>
      <c r="CE17" s="59"/>
      <c r="CF17" s="60"/>
      <c r="CG17" s="277"/>
      <c r="CH17" s="60"/>
      <c r="CI17" s="59"/>
      <c r="CJ17" s="62"/>
      <c r="CK17" s="61"/>
      <c r="CL17" s="60"/>
      <c r="CM17" s="277"/>
      <c r="CN17" s="62"/>
      <c r="CO17" s="61"/>
      <c r="CP17" s="58"/>
      <c r="CQ17" s="59"/>
      <c r="CR17" s="58"/>
      <c r="CS17" s="59"/>
      <c r="CT17" s="62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641" t="s">
        <v>281</v>
      </c>
      <c r="DN17" s="642"/>
      <c r="DO17" s="40"/>
      <c r="DP17" s="40"/>
      <c r="DQ17" s="40"/>
      <c r="DR17" s="252"/>
      <c r="DS17" s="252"/>
      <c r="DT17" s="252"/>
      <c r="DU17" s="252"/>
      <c r="DV17" s="252"/>
      <c r="ED17" s="37"/>
      <c r="EE17" s="41"/>
      <c r="EF17" s="37"/>
      <c r="EG17" s="37"/>
      <c r="EH17" s="37"/>
    </row>
    <row r="18" spans="1:145" ht="10.5" customHeight="1" x14ac:dyDescent="0.2">
      <c r="A18" s="705"/>
      <c r="B18" s="708"/>
      <c r="C18" s="710"/>
      <c r="D18" s="713"/>
      <c r="E18" s="785"/>
      <c r="F18" s="647"/>
      <c r="G18" s="786"/>
      <c r="H18" s="647"/>
      <c r="I18" s="648"/>
      <c r="J18" s="646"/>
      <c r="K18" s="644"/>
      <c r="L18" s="644"/>
      <c r="M18" s="644"/>
      <c r="N18" s="645"/>
      <c r="O18" s="649"/>
      <c r="P18" s="644"/>
      <c r="Q18" s="644"/>
      <c r="R18" s="644"/>
      <c r="S18" s="658"/>
      <c r="T18" s="653"/>
      <c r="U18" s="644"/>
      <c r="V18" s="644"/>
      <c r="W18" s="644"/>
      <c r="X18" s="645"/>
      <c r="Y18" s="649"/>
      <c r="Z18" s="644"/>
      <c r="AA18" s="644"/>
      <c r="AB18" s="644"/>
      <c r="AC18" s="651"/>
      <c r="AD18" s="655"/>
      <c r="AE18" s="644"/>
      <c r="AF18" s="644"/>
      <c r="AG18" s="644"/>
      <c r="AH18" s="658"/>
      <c r="AI18" s="653"/>
      <c r="AJ18" s="644"/>
      <c r="AK18" s="644"/>
      <c r="AL18" s="647"/>
      <c r="AM18" s="651"/>
      <c r="AN18" s="655"/>
      <c r="AO18" s="644"/>
      <c r="AP18" s="644"/>
      <c r="AQ18" s="644"/>
      <c r="AR18" s="645"/>
      <c r="AS18" s="649"/>
      <c r="AT18" s="644"/>
      <c r="AU18" s="644"/>
      <c r="AV18" s="644"/>
      <c r="AW18" s="648"/>
      <c r="AX18" s="646"/>
      <c r="AY18" s="647"/>
      <c r="AZ18" s="647"/>
      <c r="BA18" s="647"/>
      <c r="BB18" s="651"/>
      <c r="BC18" s="698"/>
      <c r="BD18" s="693"/>
      <c r="BE18" s="700"/>
      <c r="BF18" s="723"/>
      <c r="BG18" s="698"/>
      <c r="BH18" s="700"/>
      <c r="BI18" s="700"/>
      <c r="BJ18" s="700"/>
      <c r="BK18" s="702"/>
      <c r="BL18" s="748"/>
      <c r="BM18" s="748"/>
      <c r="BP18" s="705"/>
      <c r="BQ18" s="708"/>
      <c r="BR18" s="698"/>
      <c r="BS18" s="693"/>
      <c r="BT18" s="700"/>
      <c r="BU18" s="723"/>
      <c r="BV18" s="698"/>
      <c r="BW18" s="700"/>
      <c r="BX18" s="700"/>
      <c r="BY18" s="700"/>
      <c r="BZ18" s="702"/>
      <c r="CA18" s="638" t="s">
        <v>108</v>
      </c>
      <c r="CB18" s="526" t="s">
        <v>109</v>
      </c>
      <c r="CC18" s="629" t="s">
        <v>108</v>
      </c>
      <c r="CD18" s="526" t="s">
        <v>109</v>
      </c>
      <c r="CE18" s="629" t="s">
        <v>108</v>
      </c>
      <c r="CF18" s="635" t="s">
        <v>109</v>
      </c>
      <c r="CG18" s="638" t="s">
        <v>108</v>
      </c>
      <c r="CH18" s="526" t="s">
        <v>109</v>
      </c>
      <c r="CI18" s="629" t="s">
        <v>108</v>
      </c>
      <c r="CJ18" s="763" t="s">
        <v>109</v>
      </c>
      <c r="CK18" s="523" t="s">
        <v>108</v>
      </c>
      <c r="CL18" s="635" t="s">
        <v>109</v>
      </c>
      <c r="CM18" s="638" t="s">
        <v>108</v>
      </c>
      <c r="CN18" s="763" t="s">
        <v>109</v>
      </c>
      <c r="CO18" s="523" t="s">
        <v>108</v>
      </c>
      <c r="CP18" s="526" t="s">
        <v>109</v>
      </c>
      <c r="CQ18" s="629" t="s">
        <v>108</v>
      </c>
      <c r="CR18" s="526" t="s">
        <v>109</v>
      </c>
      <c r="CS18" s="629" t="s">
        <v>108</v>
      </c>
      <c r="CT18" s="763" t="s">
        <v>109</v>
      </c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642"/>
      <c r="DN18" s="642"/>
      <c r="DO18" s="40"/>
      <c r="DP18" s="40"/>
      <c r="DQ18" s="40"/>
      <c r="DR18" s="252"/>
      <c r="DS18" s="252"/>
      <c r="DT18" s="252"/>
      <c r="DU18" s="252"/>
      <c r="DV18" s="252"/>
      <c r="ED18" s="37"/>
      <c r="EE18" s="633" t="s">
        <v>110</v>
      </c>
      <c r="EF18" s="634"/>
      <c r="EG18" s="634"/>
      <c r="EH18" s="37"/>
    </row>
    <row r="19" spans="1:145" ht="10.5" customHeight="1" x14ac:dyDescent="0.2">
      <c r="A19" s="705"/>
      <c r="B19" s="708"/>
      <c r="C19" s="710"/>
      <c r="D19" s="713"/>
      <c r="E19" s="623">
        <v>1</v>
      </c>
      <c r="F19" s="547">
        <v>1</v>
      </c>
      <c r="G19" s="547">
        <v>1</v>
      </c>
      <c r="H19" s="547">
        <v>1</v>
      </c>
      <c r="I19" s="549">
        <v>1</v>
      </c>
      <c r="J19" s="552">
        <v>3</v>
      </c>
      <c r="K19" s="547">
        <v>3</v>
      </c>
      <c r="L19" s="547">
        <v>3</v>
      </c>
      <c r="M19" s="547">
        <v>3</v>
      </c>
      <c r="N19" s="549">
        <v>3</v>
      </c>
      <c r="O19" s="552">
        <v>2</v>
      </c>
      <c r="P19" s="547">
        <v>2</v>
      </c>
      <c r="Q19" s="547">
        <v>2</v>
      </c>
      <c r="R19" s="547">
        <v>2</v>
      </c>
      <c r="S19" s="627">
        <v>2</v>
      </c>
      <c r="T19" s="623">
        <v>1</v>
      </c>
      <c r="U19" s="547">
        <v>1</v>
      </c>
      <c r="V19" s="547">
        <v>1</v>
      </c>
      <c r="W19" s="547">
        <v>1</v>
      </c>
      <c r="X19" s="549">
        <v>1</v>
      </c>
      <c r="Y19" s="552">
        <v>1</v>
      </c>
      <c r="Z19" s="547">
        <v>1</v>
      </c>
      <c r="AA19" s="547">
        <v>1</v>
      </c>
      <c r="AB19" s="547">
        <v>1</v>
      </c>
      <c r="AC19" s="621">
        <v>1</v>
      </c>
      <c r="AD19" s="625">
        <v>2</v>
      </c>
      <c r="AE19" s="547">
        <v>2</v>
      </c>
      <c r="AF19" s="547">
        <v>2</v>
      </c>
      <c r="AG19" s="547">
        <v>2</v>
      </c>
      <c r="AH19" s="627">
        <v>2</v>
      </c>
      <c r="AI19" s="623">
        <v>2</v>
      </c>
      <c r="AJ19" s="547">
        <v>2</v>
      </c>
      <c r="AK19" s="547">
        <v>2</v>
      </c>
      <c r="AL19" s="547">
        <v>2</v>
      </c>
      <c r="AM19" s="621">
        <v>2</v>
      </c>
      <c r="AN19" s="625">
        <v>4</v>
      </c>
      <c r="AO19" s="547">
        <v>4</v>
      </c>
      <c r="AP19" s="547">
        <v>4</v>
      </c>
      <c r="AQ19" s="547">
        <v>4</v>
      </c>
      <c r="AR19" s="549">
        <v>4</v>
      </c>
      <c r="AS19" s="552">
        <v>5</v>
      </c>
      <c r="AT19" s="547">
        <v>5</v>
      </c>
      <c r="AU19" s="547">
        <v>5</v>
      </c>
      <c r="AV19" s="547">
        <v>5</v>
      </c>
      <c r="AW19" s="553">
        <v>5</v>
      </c>
      <c r="AX19" s="551">
        <v>5</v>
      </c>
      <c r="AY19" s="546">
        <v>5</v>
      </c>
      <c r="AZ19" s="546">
        <v>5</v>
      </c>
      <c r="BA19" s="546">
        <v>5</v>
      </c>
      <c r="BB19" s="621">
        <v>5</v>
      </c>
      <c r="BC19" s="698"/>
      <c r="BD19" s="693"/>
      <c r="BE19" s="700"/>
      <c r="BF19" s="723"/>
      <c r="BG19" s="698"/>
      <c r="BH19" s="700"/>
      <c r="BI19" s="700"/>
      <c r="BJ19" s="700"/>
      <c r="BK19" s="702"/>
      <c r="BL19" s="748"/>
      <c r="BM19" s="748"/>
      <c r="BP19" s="705"/>
      <c r="BQ19" s="708"/>
      <c r="BR19" s="698"/>
      <c r="BS19" s="693"/>
      <c r="BT19" s="700"/>
      <c r="BU19" s="723"/>
      <c r="BV19" s="698"/>
      <c r="BW19" s="700"/>
      <c r="BX19" s="700"/>
      <c r="BY19" s="700"/>
      <c r="BZ19" s="702"/>
      <c r="CA19" s="639"/>
      <c r="CB19" s="527"/>
      <c r="CC19" s="630"/>
      <c r="CD19" s="527"/>
      <c r="CE19" s="630"/>
      <c r="CF19" s="636"/>
      <c r="CG19" s="639"/>
      <c r="CH19" s="527"/>
      <c r="CI19" s="630"/>
      <c r="CJ19" s="764"/>
      <c r="CK19" s="524"/>
      <c r="CL19" s="636"/>
      <c r="CM19" s="639"/>
      <c r="CN19" s="764"/>
      <c r="CO19" s="524"/>
      <c r="CP19" s="527"/>
      <c r="CQ19" s="630"/>
      <c r="CR19" s="527"/>
      <c r="CS19" s="630"/>
      <c r="CT19" s="764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63" t="s">
        <v>111</v>
      </c>
      <c r="DM19" s="573" t="s">
        <v>221</v>
      </c>
      <c r="DN19" s="573"/>
      <c r="DO19" s="573"/>
      <c r="DP19" s="66"/>
      <c r="DQ19" s="65"/>
      <c r="DR19" s="65"/>
      <c r="DS19" s="65"/>
      <c r="DT19" s="65"/>
      <c r="DU19" s="65"/>
      <c r="DV19" s="66"/>
      <c r="ED19" s="37"/>
      <c r="EE19" s="634"/>
      <c r="EF19" s="634"/>
      <c r="EG19" s="634"/>
      <c r="EH19" s="37"/>
    </row>
    <row r="20" spans="1:145" ht="10.5" customHeight="1" thickBot="1" x14ac:dyDescent="0.25">
      <c r="A20" s="705"/>
      <c r="B20" s="708"/>
      <c r="C20" s="710"/>
      <c r="D20" s="713"/>
      <c r="E20" s="624"/>
      <c r="F20" s="548"/>
      <c r="G20" s="548"/>
      <c r="H20" s="548"/>
      <c r="I20" s="550"/>
      <c r="J20" s="554"/>
      <c r="K20" s="548"/>
      <c r="L20" s="548"/>
      <c r="M20" s="548"/>
      <c r="N20" s="550"/>
      <c r="O20" s="554"/>
      <c r="P20" s="548"/>
      <c r="Q20" s="548"/>
      <c r="R20" s="548"/>
      <c r="S20" s="628"/>
      <c r="T20" s="624"/>
      <c r="U20" s="548"/>
      <c r="V20" s="548"/>
      <c r="W20" s="547"/>
      <c r="X20" s="550"/>
      <c r="Y20" s="552"/>
      <c r="Z20" s="547"/>
      <c r="AA20" s="547"/>
      <c r="AB20" s="548"/>
      <c r="AC20" s="622"/>
      <c r="AD20" s="626"/>
      <c r="AE20" s="548"/>
      <c r="AF20" s="548"/>
      <c r="AG20" s="548"/>
      <c r="AH20" s="628"/>
      <c r="AI20" s="624"/>
      <c r="AJ20" s="548"/>
      <c r="AK20" s="548"/>
      <c r="AL20" s="548"/>
      <c r="AM20" s="622"/>
      <c r="AN20" s="626"/>
      <c r="AO20" s="548"/>
      <c r="AP20" s="548"/>
      <c r="AQ20" s="548"/>
      <c r="AR20" s="550"/>
      <c r="AS20" s="554"/>
      <c r="AT20" s="548"/>
      <c r="AU20" s="548"/>
      <c r="AV20" s="548"/>
      <c r="AW20" s="549"/>
      <c r="AX20" s="552"/>
      <c r="AY20" s="547"/>
      <c r="AZ20" s="547"/>
      <c r="BA20" s="547"/>
      <c r="BB20" s="622"/>
      <c r="BC20" s="698"/>
      <c r="BD20" s="693"/>
      <c r="BE20" s="700"/>
      <c r="BF20" s="723"/>
      <c r="BG20" s="698"/>
      <c r="BH20" s="700"/>
      <c r="BI20" s="700"/>
      <c r="BJ20" s="700"/>
      <c r="BK20" s="702"/>
      <c r="BL20" s="748"/>
      <c r="BM20" s="748"/>
      <c r="BP20" s="705"/>
      <c r="BQ20" s="708"/>
      <c r="BR20" s="698"/>
      <c r="BS20" s="693"/>
      <c r="BT20" s="700"/>
      <c r="BU20" s="723"/>
      <c r="BV20" s="698"/>
      <c r="BW20" s="700"/>
      <c r="BX20" s="700"/>
      <c r="BY20" s="700"/>
      <c r="BZ20" s="702"/>
      <c r="CA20" s="639"/>
      <c r="CB20" s="527"/>
      <c r="CC20" s="630"/>
      <c r="CD20" s="527"/>
      <c r="CE20" s="630"/>
      <c r="CF20" s="636"/>
      <c r="CG20" s="639"/>
      <c r="CH20" s="527"/>
      <c r="CI20" s="630"/>
      <c r="CJ20" s="764"/>
      <c r="CK20" s="524"/>
      <c r="CL20" s="636"/>
      <c r="CM20" s="639"/>
      <c r="CN20" s="764"/>
      <c r="CO20" s="524"/>
      <c r="CP20" s="527"/>
      <c r="CQ20" s="630"/>
      <c r="CR20" s="527"/>
      <c r="CS20" s="630"/>
      <c r="CT20" s="764"/>
      <c r="DL20" s="63"/>
      <c r="DM20" s="574"/>
      <c r="DN20" s="574"/>
      <c r="DO20" s="574"/>
      <c r="DP20" s="66"/>
      <c r="DQ20" s="619" t="s">
        <v>113</v>
      </c>
      <c r="DR20" s="619"/>
      <c r="DS20" s="620" t="e">
        <f>BL64</f>
        <v>#DIV/0!</v>
      </c>
      <c r="DT20" s="620"/>
      <c r="DU20" s="65"/>
      <c r="DV20" s="66"/>
      <c r="ED20" s="37"/>
      <c r="EE20" s="41"/>
      <c r="EF20" s="37"/>
      <c r="EG20" s="37"/>
      <c r="EH20" s="37"/>
    </row>
    <row r="21" spans="1:145" ht="10.5" customHeight="1" x14ac:dyDescent="0.2">
      <c r="A21" s="705"/>
      <c r="B21" s="708"/>
      <c r="C21" s="711"/>
      <c r="D21" s="713"/>
      <c r="E21" s="301"/>
      <c r="F21" s="302"/>
      <c r="G21" s="302"/>
      <c r="H21" s="302"/>
      <c r="I21" s="303"/>
      <c r="J21" s="331"/>
      <c r="K21" s="302"/>
      <c r="L21" s="302"/>
      <c r="M21" s="302"/>
      <c r="N21" s="303"/>
      <c r="O21" s="331"/>
      <c r="P21" s="302"/>
      <c r="Q21" s="302"/>
      <c r="R21" s="302"/>
      <c r="S21" s="360"/>
      <c r="T21" s="422"/>
      <c r="U21" s="341"/>
      <c r="V21" s="302"/>
      <c r="W21" s="368"/>
      <c r="X21" s="303"/>
      <c r="Y21" s="331"/>
      <c r="Z21" s="302"/>
      <c r="AA21" s="302"/>
      <c r="AB21" s="302"/>
      <c r="AC21" s="423"/>
      <c r="AD21" s="412"/>
      <c r="AE21" s="302"/>
      <c r="AF21" s="302"/>
      <c r="AG21" s="302"/>
      <c r="AH21" s="360"/>
      <c r="AI21" s="422"/>
      <c r="AJ21" s="302"/>
      <c r="AK21" s="302"/>
      <c r="AL21" s="302"/>
      <c r="AM21" s="343"/>
      <c r="AN21" s="424"/>
      <c r="AO21" s="341"/>
      <c r="AP21" s="341"/>
      <c r="AQ21" s="341"/>
      <c r="AR21" s="353"/>
      <c r="AS21" s="354"/>
      <c r="AT21" s="341"/>
      <c r="AU21" s="341"/>
      <c r="AV21" s="341"/>
      <c r="AW21" s="353"/>
      <c r="AX21" s="354"/>
      <c r="AY21" s="341"/>
      <c r="AZ21" s="341"/>
      <c r="BA21" s="341"/>
      <c r="BB21" s="343"/>
      <c r="BC21" s="699"/>
      <c r="BD21" s="694"/>
      <c r="BE21" s="701"/>
      <c r="BF21" s="724"/>
      <c r="BG21" s="699"/>
      <c r="BH21" s="701"/>
      <c r="BI21" s="701"/>
      <c r="BJ21" s="701"/>
      <c r="BK21" s="703"/>
      <c r="BL21" s="749"/>
      <c r="BM21" s="749"/>
      <c r="BP21" s="705"/>
      <c r="BQ21" s="708"/>
      <c r="BR21" s="699"/>
      <c r="BS21" s="694"/>
      <c r="BT21" s="701"/>
      <c r="BU21" s="724"/>
      <c r="BV21" s="699"/>
      <c r="BW21" s="701"/>
      <c r="BX21" s="701"/>
      <c r="BY21" s="701"/>
      <c r="BZ21" s="703"/>
      <c r="CA21" s="640"/>
      <c r="CB21" s="528"/>
      <c r="CC21" s="631"/>
      <c r="CD21" s="528"/>
      <c r="CE21" s="631"/>
      <c r="CF21" s="637"/>
      <c r="CG21" s="640"/>
      <c r="CH21" s="528"/>
      <c r="CI21" s="631"/>
      <c r="CJ21" s="765"/>
      <c r="CK21" s="525"/>
      <c r="CL21" s="637"/>
      <c r="CM21" s="640"/>
      <c r="CN21" s="765"/>
      <c r="CO21" s="525"/>
      <c r="CP21" s="528"/>
      <c r="CQ21" s="631"/>
      <c r="CR21" s="528"/>
      <c r="CS21" s="631"/>
      <c r="CT21" s="765"/>
      <c r="DK21" s="731" t="s">
        <v>282</v>
      </c>
      <c r="DL21" s="575" t="s">
        <v>117</v>
      </c>
      <c r="DM21" s="575" t="s">
        <v>114</v>
      </c>
      <c r="DN21" s="577" t="s">
        <v>115</v>
      </c>
      <c r="DO21" s="579" t="s">
        <v>116</v>
      </c>
      <c r="DP21" s="68"/>
      <c r="DQ21" s="619"/>
      <c r="DR21" s="619"/>
      <c r="DS21" s="620"/>
      <c r="DT21" s="620"/>
      <c r="DU21" s="65"/>
      <c r="DV21" s="68"/>
      <c r="ED21" s="609" t="s">
        <v>117</v>
      </c>
      <c r="EE21" s="611" t="s">
        <v>118</v>
      </c>
      <c r="EF21" s="613" t="s">
        <v>28</v>
      </c>
      <c r="EG21" s="615" t="s">
        <v>119</v>
      </c>
      <c r="EH21" s="617" t="s">
        <v>120</v>
      </c>
    </row>
    <row r="22" spans="1:145" ht="10.95" customHeight="1" thickBot="1" x14ac:dyDescent="0.2">
      <c r="A22" s="706"/>
      <c r="B22" s="708"/>
      <c r="C22" s="70">
        <v>10</v>
      </c>
      <c r="D22" s="71"/>
      <c r="E22" s="304">
        <v>2</v>
      </c>
      <c r="F22" s="305">
        <v>2</v>
      </c>
      <c r="G22" s="305">
        <v>2</v>
      </c>
      <c r="H22" s="305">
        <v>2</v>
      </c>
      <c r="I22" s="306">
        <v>2</v>
      </c>
      <c r="J22" s="332">
        <v>2</v>
      </c>
      <c r="K22" s="305">
        <v>2</v>
      </c>
      <c r="L22" s="305">
        <v>2</v>
      </c>
      <c r="M22" s="305">
        <v>2</v>
      </c>
      <c r="N22" s="306">
        <v>2</v>
      </c>
      <c r="O22" s="332">
        <v>2</v>
      </c>
      <c r="P22" s="305">
        <v>2</v>
      </c>
      <c r="Q22" s="305">
        <v>2</v>
      </c>
      <c r="R22" s="305">
        <v>2</v>
      </c>
      <c r="S22" s="361">
        <v>2</v>
      </c>
      <c r="T22" s="304">
        <v>2</v>
      </c>
      <c r="U22" s="305">
        <v>2</v>
      </c>
      <c r="V22" s="305">
        <v>2</v>
      </c>
      <c r="W22" s="305">
        <v>2</v>
      </c>
      <c r="X22" s="306">
        <v>2</v>
      </c>
      <c r="Y22" s="332">
        <v>2</v>
      </c>
      <c r="Z22" s="305">
        <v>2</v>
      </c>
      <c r="AA22" s="305">
        <v>2</v>
      </c>
      <c r="AB22" s="305">
        <v>2</v>
      </c>
      <c r="AC22" s="344">
        <v>2</v>
      </c>
      <c r="AD22" s="413">
        <v>2</v>
      </c>
      <c r="AE22" s="305">
        <v>2</v>
      </c>
      <c r="AF22" s="305">
        <v>2</v>
      </c>
      <c r="AG22" s="305">
        <v>2</v>
      </c>
      <c r="AH22" s="361">
        <v>2</v>
      </c>
      <c r="AI22" s="304">
        <v>2</v>
      </c>
      <c r="AJ22" s="305">
        <v>2</v>
      </c>
      <c r="AK22" s="305">
        <v>2</v>
      </c>
      <c r="AL22" s="305">
        <v>2</v>
      </c>
      <c r="AM22" s="344">
        <v>2</v>
      </c>
      <c r="AN22" s="413">
        <v>2</v>
      </c>
      <c r="AO22" s="305">
        <v>2</v>
      </c>
      <c r="AP22" s="305">
        <v>2</v>
      </c>
      <c r="AQ22" s="305">
        <v>2</v>
      </c>
      <c r="AR22" s="306">
        <v>2</v>
      </c>
      <c r="AS22" s="332">
        <v>2</v>
      </c>
      <c r="AT22" s="305">
        <v>2</v>
      </c>
      <c r="AU22" s="305">
        <v>2</v>
      </c>
      <c r="AV22" s="305">
        <v>2</v>
      </c>
      <c r="AW22" s="306">
        <v>2</v>
      </c>
      <c r="AX22" s="332">
        <v>2</v>
      </c>
      <c r="AY22" s="305">
        <v>2</v>
      </c>
      <c r="AZ22" s="305">
        <v>2</v>
      </c>
      <c r="BA22" s="305">
        <v>2</v>
      </c>
      <c r="BB22" s="344">
        <v>2</v>
      </c>
      <c r="BC22" s="72">
        <v>70</v>
      </c>
      <c r="BD22" s="74"/>
      <c r="BE22" s="76">
        <v>30</v>
      </c>
      <c r="BF22" s="71"/>
      <c r="BG22" s="72">
        <v>30</v>
      </c>
      <c r="BH22" s="74">
        <v>30</v>
      </c>
      <c r="BI22" s="74">
        <v>10</v>
      </c>
      <c r="BJ22" s="75">
        <v>10</v>
      </c>
      <c r="BK22" s="75">
        <v>20</v>
      </c>
      <c r="BL22" s="77">
        <v>100</v>
      </c>
      <c r="BM22" s="77"/>
      <c r="BP22" s="706"/>
      <c r="BQ22" s="708"/>
      <c r="BR22" s="72">
        <f>BC22</f>
        <v>70</v>
      </c>
      <c r="BS22" s="74"/>
      <c r="BT22" s="76">
        <f>BE22</f>
        <v>30</v>
      </c>
      <c r="BU22" s="71"/>
      <c r="BV22" s="72">
        <f>BG22</f>
        <v>30</v>
      </c>
      <c r="BW22" s="74">
        <f>BH22</f>
        <v>30</v>
      </c>
      <c r="BX22" s="74">
        <f>BI22</f>
        <v>10</v>
      </c>
      <c r="BY22" s="74">
        <f>BJ22</f>
        <v>10</v>
      </c>
      <c r="BZ22" s="79">
        <f t="shared" ref="BZ22" si="0">BK22</f>
        <v>20</v>
      </c>
      <c r="CA22" s="80">
        <v>10</v>
      </c>
      <c r="CB22" s="81"/>
      <c r="CC22" s="82">
        <v>10</v>
      </c>
      <c r="CD22" s="81"/>
      <c r="CE22" s="82">
        <v>10</v>
      </c>
      <c r="CF22" s="253"/>
      <c r="CG22" s="80">
        <v>10</v>
      </c>
      <c r="CH22" s="81"/>
      <c r="CI22" s="82">
        <v>10</v>
      </c>
      <c r="CJ22" s="84"/>
      <c r="CK22" s="83">
        <v>10</v>
      </c>
      <c r="CL22" s="253"/>
      <c r="CM22" s="80">
        <v>10</v>
      </c>
      <c r="CN22" s="84"/>
      <c r="CO22" s="83">
        <v>10</v>
      </c>
      <c r="CP22" s="81"/>
      <c r="CQ22" s="82">
        <v>10</v>
      </c>
      <c r="CR22" s="81"/>
      <c r="CS22" s="82">
        <v>10</v>
      </c>
      <c r="CT22" s="84"/>
      <c r="DK22" s="732"/>
      <c r="DL22" s="576"/>
      <c r="DM22" s="576"/>
      <c r="DN22" s="578"/>
      <c r="DO22" s="580"/>
      <c r="DP22" s="68"/>
      <c r="DQ22" s="619" t="s">
        <v>121</v>
      </c>
      <c r="DR22" s="619"/>
      <c r="DS22" s="620" t="e">
        <f>EO27</f>
        <v>#DIV/0!</v>
      </c>
      <c r="DT22" s="620"/>
      <c r="DU22" s="65"/>
      <c r="DV22" s="68"/>
      <c r="ED22" s="610"/>
      <c r="EE22" s="612"/>
      <c r="EF22" s="614"/>
      <c r="EG22" s="616"/>
      <c r="EH22" s="618"/>
    </row>
    <row r="23" spans="1:145" ht="13.2" customHeight="1" x14ac:dyDescent="0.2">
      <c r="A23" s="85"/>
      <c r="B23" s="86"/>
      <c r="C23" s="87"/>
      <c r="D23" s="488" t="str">
        <f>IF(C23&gt;=10,"A",IF(C23&gt;=4,"B","C"))</f>
        <v>C</v>
      </c>
      <c r="E23" s="307"/>
      <c r="F23" s="308"/>
      <c r="G23" s="308"/>
      <c r="H23" s="308"/>
      <c r="I23" s="309"/>
      <c r="J23" s="333"/>
      <c r="K23" s="308"/>
      <c r="L23" s="308"/>
      <c r="M23" s="308"/>
      <c r="N23" s="309"/>
      <c r="O23" s="333"/>
      <c r="P23" s="308"/>
      <c r="Q23" s="308"/>
      <c r="R23" s="308"/>
      <c r="S23" s="362"/>
      <c r="T23" s="307"/>
      <c r="U23" s="308"/>
      <c r="V23" s="308"/>
      <c r="W23" s="308"/>
      <c r="X23" s="309"/>
      <c r="Y23" s="333"/>
      <c r="Z23" s="308"/>
      <c r="AA23" s="308"/>
      <c r="AB23" s="308"/>
      <c r="AC23" s="345"/>
      <c r="AD23" s="414"/>
      <c r="AE23" s="308"/>
      <c r="AF23" s="308"/>
      <c r="AG23" s="308"/>
      <c r="AH23" s="362"/>
      <c r="AI23" s="307"/>
      <c r="AJ23" s="308"/>
      <c r="AK23" s="308"/>
      <c r="AL23" s="308"/>
      <c r="AM23" s="345"/>
      <c r="AN23" s="414"/>
      <c r="AO23" s="308"/>
      <c r="AP23" s="308"/>
      <c r="AQ23" s="308"/>
      <c r="AR23" s="309"/>
      <c r="AS23" s="333"/>
      <c r="AT23" s="308"/>
      <c r="AU23" s="308"/>
      <c r="AV23" s="308"/>
      <c r="AW23" s="309"/>
      <c r="AX23" s="333"/>
      <c r="AY23" s="308"/>
      <c r="AZ23" s="308"/>
      <c r="BA23" s="308"/>
      <c r="BB23" s="345"/>
      <c r="BC23" s="90">
        <f>SUM(E23:S23)*2+SUM(AD23:AH23)*2+SUM(AN23:BB23)*2</f>
        <v>0</v>
      </c>
      <c r="BD23" s="487" t="str">
        <f>IF(BC23&gt;=64,"A",IF(BC23&gt;=38,"B","C"))</f>
        <v>C</v>
      </c>
      <c r="BE23" s="91">
        <f>SUM(T23:AC23)*2+SUM(AI23:AM23)*2</f>
        <v>0</v>
      </c>
      <c r="BF23" s="184" t="str">
        <f>IF(BE23&gt;=28,"A",IF(BE23&gt;=20,"B","C"))</f>
        <v>C</v>
      </c>
      <c r="BG23" s="90">
        <f>SUM(E23:I23)*2+SUM(T23:AC23)*2</f>
        <v>0</v>
      </c>
      <c r="BH23" s="91">
        <f>SUM(O23:S23)*2+SUM(AD23:AM23)*2</f>
        <v>0</v>
      </c>
      <c r="BI23" s="91">
        <f>SUM(J23:N23)*2</f>
        <v>0</v>
      </c>
      <c r="BJ23" s="91">
        <f>SUM(AN23:AR23)*2</f>
        <v>0</v>
      </c>
      <c r="BK23" s="385">
        <f>SUM(AS23:BB23)*2</f>
        <v>0</v>
      </c>
      <c r="BL23" s="93">
        <f t="shared" ref="BL23" si="1">BC23+BE23</f>
        <v>0</v>
      </c>
      <c r="BM23" s="94">
        <f>(BL23-79.4)/17.96*10+50</f>
        <v>5.790645879732736</v>
      </c>
      <c r="BN23" s="386"/>
      <c r="BO23" s="256"/>
      <c r="BP23" s="85">
        <f t="shared" ref="BP23:BQ62" si="2">A23</f>
        <v>0</v>
      </c>
      <c r="BQ23" s="86">
        <f t="shared" si="2"/>
        <v>0</v>
      </c>
      <c r="BR23" s="96">
        <f>BC23/70*100</f>
        <v>0</v>
      </c>
      <c r="BS23" s="97" t="str">
        <f>BD23</f>
        <v>C</v>
      </c>
      <c r="BT23" s="98">
        <f>BE23/30*100</f>
        <v>0</v>
      </c>
      <c r="BU23" s="88" t="str">
        <f>BF23</f>
        <v>C</v>
      </c>
      <c r="BV23" s="96">
        <f>BG23/30*100</f>
        <v>0</v>
      </c>
      <c r="BW23" s="98">
        <f>BH23/30*100</f>
        <v>0</v>
      </c>
      <c r="BX23" s="98">
        <f>BI23/10*100</f>
        <v>0</v>
      </c>
      <c r="BY23" s="271">
        <f>BJ23/10*100</f>
        <v>0</v>
      </c>
      <c r="BZ23" s="99">
        <f>BK23/20*100</f>
        <v>0</v>
      </c>
      <c r="CA23" s="100">
        <f>SUM(E23:I23)*2</f>
        <v>0</v>
      </c>
      <c r="CB23" s="101">
        <f>CA23/10*100</f>
        <v>0</v>
      </c>
      <c r="CC23" s="102">
        <f>SUM(J23:N23)*2</f>
        <v>0</v>
      </c>
      <c r="CD23" s="101">
        <f>CC23/10*100</f>
        <v>0</v>
      </c>
      <c r="CE23" s="102">
        <f>SUM(O23:S23)*2</f>
        <v>0</v>
      </c>
      <c r="CF23" s="257">
        <f>CE23/10*100</f>
        <v>0</v>
      </c>
      <c r="CG23" s="100">
        <f>SUM(T23:X23)*2</f>
        <v>0</v>
      </c>
      <c r="CH23" s="101">
        <f>CG23/10*100</f>
        <v>0</v>
      </c>
      <c r="CI23" s="102">
        <f>SUM(Y23:AC23)*2</f>
        <v>0</v>
      </c>
      <c r="CJ23" s="104">
        <f>CI23/10*100</f>
        <v>0</v>
      </c>
      <c r="CK23" s="103">
        <f>SUM(AD23:AH23)*2</f>
        <v>0</v>
      </c>
      <c r="CL23" s="257">
        <f>CK23/10*100</f>
        <v>0</v>
      </c>
      <c r="CM23" s="100">
        <f>SUM(AI23:AM23)*2</f>
        <v>0</v>
      </c>
      <c r="CN23" s="104">
        <f>CM23/10*100</f>
        <v>0</v>
      </c>
      <c r="CO23" s="103">
        <f>SUM(AN23:AR23)*2</f>
        <v>0</v>
      </c>
      <c r="CP23" s="101">
        <f>CO23/10*100</f>
        <v>0</v>
      </c>
      <c r="CQ23" s="102">
        <f>SUM(AS23:AW23)*2</f>
        <v>0</v>
      </c>
      <c r="CR23" s="101">
        <f>CQ23/10*100</f>
        <v>0</v>
      </c>
      <c r="CS23" s="102">
        <f>SUM(AX23:BB23)*2</f>
        <v>0</v>
      </c>
      <c r="CT23" s="410">
        <f>CS23/10*100</f>
        <v>0</v>
      </c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477">
        <v>1</v>
      </c>
      <c r="DL23" s="478">
        <f>A23</f>
        <v>0</v>
      </c>
      <c r="DM23" s="281">
        <f>B23</f>
        <v>0</v>
      </c>
      <c r="DN23" s="373">
        <f>BL23</f>
        <v>0</v>
      </c>
      <c r="DO23" s="374">
        <f>BM23</f>
        <v>5.790645879732736</v>
      </c>
      <c r="DP23" s="107"/>
      <c r="DQ23" s="619"/>
      <c r="DR23" s="619"/>
      <c r="DS23" s="620"/>
      <c r="DT23" s="620"/>
      <c r="DU23" s="37"/>
      <c r="DV23" s="37"/>
      <c r="ED23" s="108">
        <f t="shared" ref="ED23:EE62" si="3">A23</f>
        <v>0</v>
      </c>
      <c r="EE23" s="109">
        <f t="shared" si="3"/>
        <v>0</v>
      </c>
      <c r="EF23" s="110">
        <f>BL23</f>
        <v>0</v>
      </c>
      <c r="EG23" s="111" t="e">
        <f>BL23-$BL$64</f>
        <v>#DIV/0!</v>
      </c>
      <c r="EH23" s="112" t="e">
        <f>EG23^2</f>
        <v>#DIV/0!</v>
      </c>
      <c r="EJ23" s="603" t="s">
        <v>122</v>
      </c>
      <c r="EK23" s="603"/>
      <c r="EL23" s="603"/>
      <c r="EM23" s="113"/>
      <c r="EN23" s="113"/>
      <c r="EO23" s="113"/>
    </row>
    <row r="24" spans="1:145" ht="13.2" customHeight="1" x14ac:dyDescent="0.2">
      <c r="A24" s="114"/>
      <c r="B24" s="115"/>
      <c r="C24" s="116"/>
      <c r="D24" s="500" t="str">
        <f>IF(C24&gt;=10,"A",IF(C24&gt;=4,"B","C"))</f>
        <v>C</v>
      </c>
      <c r="E24" s="310"/>
      <c r="F24" s="311"/>
      <c r="G24" s="311"/>
      <c r="H24" s="311"/>
      <c r="I24" s="312"/>
      <c r="J24" s="334"/>
      <c r="K24" s="311"/>
      <c r="L24" s="311"/>
      <c r="M24" s="311"/>
      <c r="N24" s="312"/>
      <c r="O24" s="334"/>
      <c r="P24" s="311"/>
      <c r="Q24" s="311"/>
      <c r="R24" s="311"/>
      <c r="S24" s="363"/>
      <c r="T24" s="310"/>
      <c r="U24" s="311"/>
      <c r="V24" s="311"/>
      <c r="W24" s="311"/>
      <c r="X24" s="312"/>
      <c r="Y24" s="334"/>
      <c r="Z24" s="311"/>
      <c r="AA24" s="311"/>
      <c r="AB24" s="311"/>
      <c r="AC24" s="346"/>
      <c r="AD24" s="415"/>
      <c r="AE24" s="311"/>
      <c r="AF24" s="311"/>
      <c r="AG24" s="311"/>
      <c r="AH24" s="363"/>
      <c r="AI24" s="310"/>
      <c r="AJ24" s="311"/>
      <c r="AK24" s="311"/>
      <c r="AL24" s="311"/>
      <c r="AM24" s="346"/>
      <c r="AN24" s="415"/>
      <c r="AO24" s="311"/>
      <c r="AP24" s="311"/>
      <c r="AQ24" s="311"/>
      <c r="AR24" s="312"/>
      <c r="AS24" s="334"/>
      <c r="AT24" s="311"/>
      <c r="AU24" s="311"/>
      <c r="AV24" s="311"/>
      <c r="AW24" s="312"/>
      <c r="AX24" s="334"/>
      <c r="AY24" s="311"/>
      <c r="AZ24" s="311"/>
      <c r="BA24" s="311"/>
      <c r="BB24" s="346"/>
      <c r="BC24" s="119">
        <f>SUM(E24:S24)*2+SUM(AD24:AH24)*2+SUM(AN24:BB24)*2</f>
        <v>0</v>
      </c>
      <c r="BD24" s="502" t="str">
        <f>IF(BC24&gt;=64,"A",IF(BC24&gt;=38,"B","C"))</f>
        <v>C</v>
      </c>
      <c r="BE24" s="120">
        <f>SUM(T24:AC24)*2+SUM(AI24:AM24)*2</f>
        <v>0</v>
      </c>
      <c r="BF24" s="505" t="str">
        <f>IF(BE24&gt;=28,"A",IF(BE24&gt;=20,"B","C"))</f>
        <v>C</v>
      </c>
      <c r="BG24" s="119">
        <f>SUM(E24:I24)*2+SUM(T24:AC24)*2</f>
        <v>0</v>
      </c>
      <c r="BH24" s="120">
        <f>SUM(O24:S24)*2+SUM(AD24:AM24)*2</f>
        <v>0</v>
      </c>
      <c r="BI24" s="120">
        <f>SUM(J24:N24)*2</f>
        <v>0</v>
      </c>
      <c r="BJ24" s="120">
        <f>SUM(AN24:AR24)*2</f>
        <v>0</v>
      </c>
      <c r="BK24" s="387">
        <f>SUM(AS24:BB24)*2</f>
        <v>0</v>
      </c>
      <c r="BL24" s="122">
        <f>BC24+BE24</f>
        <v>0</v>
      </c>
      <c r="BM24" s="123">
        <f>(BL24-79.4)/17.96*10+50</f>
        <v>5.790645879732736</v>
      </c>
      <c r="BN24" s="386"/>
      <c r="BO24" s="256"/>
      <c r="BP24" s="114">
        <f t="shared" si="2"/>
        <v>0</v>
      </c>
      <c r="BQ24" s="115">
        <f t="shared" si="2"/>
        <v>0</v>
      </c>
      <c r="BR24" s="124">
        <f>BC24/70*100</f>
        <v>0</v>
      </c>
      <c r="BS24" s="125" t="str">
        <f>BD24</f>
        <v>C</v>
      </c>
      <c r="BT24" s="126">
        <f>BE24/30*100</f>
        <v>0</v>
      </c>
      <c r="BU24" s="117" t="str">
        <f>BF24</f>
        <v>C</v>
      </c>
      <c r="BV24" s="124">
        <f>BG24/30*100</f>
        <v>0</v>
      </c>
      <c r="BW24" s="126">
        <f>BH24/30*100</f>
        <v>0</v>
      </c>
      <c r="BX24" s="126">
        <f>BI24/10*100</f>
        <v>0</v>
      </c>
      <c r="BY24" s="273">
        <f>BJ24/10*100</f>
        <v>0</v>
      </c>
      <c r="BZ24" s="127">
        <f>BK24/20*100</f>
        <v>0</v>
      </c>
      <c r="CA24" s="292">
        <f>SUM(E24:I24)*2</f>
        <v>0</v>
      </c>
      <c r="CB24" s="293">
        <f>CA24/10*100</f>
        <v>0</v>
      </c>
      <c r="CC24" s="294">
        <f>SUM(J24:N24)*2</f>
        <v>0</v>
      </c>
      <c r="CD24" s="293">
        <f>CC24/10*100</f>
        <v>0</v>
      </c>
      <c r="CE24" s="294">
        <f>SUM(O24:S24)*2</f>
        <v>0</v>
      </c>
      <c r="CF24" s="295">
        <f>CE24/10*100</f>
        <v>0</v>
      </c>
      <c r="CG24" s="292">
        <f>SUM(T24:X24)*2</f>
        <v>0</v>
      </c>
      <c r="CH24" s="293">
        <f>CG24/10*100</f>
        <v>0</v>
      </c>
      <c r="CI24" s="294">
        <f>SUM(Y24:AC24)*2</f>
        <v>0</v>
      </c>
      <c r="CJ24" s="297">
        <f>CI24/10*100</f>
        <v>0</v>
      </c>
      <c r="CK24" s="296">
        <f>SUM(AD24:AH24)*2</f>
        <v>0</v>
      </c>
      <c r="CL24" s="295">
        <f>CK24/10*100</f>
        <v>0</v>
      </c>
      <c r="CM24" s="292">
        <f>SUM(AI24:AM24)*2</f>
        <v>0</v>
      </c>
      <c r="CN24" s="297">
        <f>CM24/10*100</f>
        <v>0</v>
      </c>
      <c r="CO24" s="296">
        <f>SUM(AN24:AR24)*2</f>
        <v>0</v>
      </c>
      <c r="CP24" s="293">
        <f>CO24/10*100</f>
        <v>0</v>
      </c>
      <c r="CQ24" s="294">
        <f>SUM(AS24:AW24)*2</f>
        <v>0</v>
      </c>
      <c r="CR24" s="293">
        <f>CQ24/10*100</f>
        <v>0</v>
      </c>
      <c r="CS24" s="294">
        <f>SUM(AX24:BB24)*2</f>
        <v>0</v>
      </c>
      <c r="CT24" s="128">
        <f>CS24/10*100</f>
        <v>0</v>
      </c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479">
        <v>2</v>
      </c>
      <c r="DL24" s="478">
        <f t="shared" ref="DL24:DL62" si="4">A24</f>
        <v>0</v>
      </c>
      <c r="DM24" s="282">
        <f t="shared" ref="DM24:DM62" si="5">B24</f>
        <v>0</v>
      </c>
      <c r="DN24" s="106">
        <f t="shared" ref="DN24:DN62" si="6">BL24</f>
        <v>0</v>
      </c>
      <c r="DO24" s="389">
        <f t="shared" ref="DO24:DO62" si="7">BM24</f>
        <v>5.790645879732736</v>
      </c>
      <c r="DP24" s="107"/>
      <c r="DQ24" s="37"/>
      <c r="DR24" s="37"/>
      <c r="DS24" s="37"/>
      <c r="DT24" s="37"/>
      <c r="DU24" s="37"/>
      <c r="DV24" s="37"/>
      <c r="ED24" s="130">
        <f t="shared" si="3"/>
        <v>0</v>
      </c>
      <c r="EE24" s="131">
        <f t="shared" si="3"/>
        <v>0</v>
      </c>
      <c r="EF24" s="110">
        <f t="shared" ref="EF24:EF62" si="8">BL24</f>
        <v>0</v>
      </c>
      <c r="EG24" s="111" t="e">
        <f t="shared" ref="EG24:EG62" si="9">BL24-$BL$64</f>
        <v>#DIV/0!</v>
      </c>
      <c r="EH24" s="112" t="e">
        <f t="shared" ref="EH24:EH62" si="10">EG24^2</f>
        <v>#DIV/0!</v>
      </c>
      <c r="EJ24" s="113"/>
      <c r="EK24" s="113"/>
      <c r="EL24" s="113"/>
      <c r="EM24" s="113"/>
      <c r="EN24" s="113"/>
      <c r="EO24" s="113"/>
    </row>
    <row r="25" spans="1:145" ht="13.2" customHeight="1" x14ac:dyDescent="0.2">
      <c r="A25" s="55"/>
      <c r="B25" s="132"/>
      <c r="C25" s="133"/>
      <c r="D25" s="21" t="str">
        <f t="shared" ref="D25:D62" si="11">IF(C25&gt;=10,"A",IF(C25&gt;=4,"B","C"))</f>
        <v>C</v>
      </c>
      <c r="E25" s="313"/>
      <c r="F25" s="314"/>
      <c r="G25" s="314"/>
      <c r="H25" s="314"/>
      <c r="I25" s="315"/>
      <c r="J25" s="335"/>
      <c r="K25" s="314"/>
      <c r="L25" s="314"/>
      <c r="M25" s="314"/>
      <c r="N25" s="315"/>
      <c r="O25" s="335"/>
      <c r="P25" s="314"/>
      <c r="Q25" s="314"/>
      <c r="R25" s="314"/>
      <c r="S25" s="364"/>
      <c r="T25" s="313"/>
      <c r="U25" s="314"/>
      <c r="V25" s="314"/>
      <c r="W25" s="314"/>
      <c r="X25" s="315"/>
      <c r="Y25" s="335"/>
      <c r="Z25" s="314"/>
      <c r="AA25" s="314"/>
      <c r="AB25" s="314"/>
      <c r="AC25" s="347"/>
      <c r="AD25" s="416"/>
      <c r="AE25" s="314"/>
      <c r="AF25" s="314"/>
      <c r="AG25" s="314"/>
      <c r="AH25" s="364"/>
      <c r="AI25" s="313"/>
      <c r="AJ25" s="314"/>
      <c r="AK25" s="314"/>
      <c r="AL25" s="314"/>
      <c r="AM25" s="347"/>
      <c r="AN25" s="416"/>
      <c r="AO25" s="314"/>
      <c r="AP25" s="314"/>
      <c r="AQ25" s="314"/>
      <c r="AR25" s="315"/>
      <c r="AS25" s="335"/>
      <c r="AT25" s="314"/>
      <c r="AU25" s="314"/>
      <c r="AV25" s="314"/>
      <c r="AW25" s="315"/>
      <c r="AX25" s="335"/>
      <c r="AY25" s="314"/>
      <c r="AZ25" s="314"/>
      <c r="BA25" s="314"/>
      <c r="BB25" s="347"/>
      <c r="BC25" s="136">
        <f t="shared" ref="BC25:BC62" si="12">SUM(E25:S25)*2+SUM(AD25:AH25)*2+SUM(AN25:BB25)*2</f>
        <v>0</v>
      </c>
      <c r="BD25" s="503" t="str">
        <f t="shared" ref="BD25:BD62" si="13">IF(BC25&gt;=64,"A",IF(BC25&gt;=38,"B","C"))</f>
        <v>C</v>
      </c>
      <c r="BE25" s="137">
        <f t="shared" ref="BE25:BE62" si="14">SUM(T25:AC25)*2+SUM(AI25:AM25)*2</f>
        <v>0</v>
      </c>
      <c r="BF25" s="506" t="str">
        <f t="shared" ref="BF25:BF62" si="15">IF(BE25&gt;=28,"A",IF(BE25&gt;=20,"B","C"))</f>
        <v>C</v>
      </c>
      <c r="BG25" s="136">
        <f t="shared" ref="BG25:BG62" si="16">SUM(E25:I25)*2+SUM(T25:AC25)*2</f>
        <v>0</v>
      </c>
      <c r="BH25" s="137">
        <f t="shared" ref="BH25:BH62" si="17">SUM(O25:S25)*2+SUM(AD25:AM25)*2</f>
        <v>0</v>
      </c>
      <c r="BI25" s="137">
        <f t="shared" ref="BI25:BI62" si="18">SUM(J25:N25)*2</f>
        <v>0</v>
      </c>
      <c r="BJ25" s="137">
        <f t="shared" ref="BJ25:BJ62" si="19">SUM(AN25:AR25)*2</f>
        <v>0</v>
      </c>
      <c r="BK25" s="388">
        <f t="shared" ref="BK25:BK62" si="20">SUM(AS25:BB25)*2</f>
        <v>0</v>
      </c>
      <c r="BL25" s="139">
        <f t="shared" ref="BL25:BL62" si="21">BC25+BE25</f>
        <v>0</v>
      </c>
      <c r="BM25" s="140">
        <f t="shared" ref="BM25:BM62" si="22">(BL25-79.4)/17.96*10+50</f>
        <v>5.790645879732736</v>
      </c>
      <c r="BN25" s="386"/>
      <c r="BO25" s="256"/>
      <c r="BP25" s="55">
        <f t="shared" si="2"/>
        <v>0</v>
      </c>
      <c r="BQ25" s="132">
        <f t="shared" si="2"/>
        <v>0</v>
      </c>
      <c r="BR25" s="141">
        <f t="shared" ref="BR25:BR62" si="23">BC25/70*100</f>
        <v>0</v>
      </c>
      <c r="BS25" s="142" t="str">
        <f t="shared" ref="BS25:BS62" si="24">BD25</f>
        <v>C</v>
      </c>
      <c r="BT25" s="143">
        <f t="shared" ref="BT25:BT62" si="25">BE25/30*100</f>
        <v>0</v>
      </c>
      <c r="BU25" s="134" t="str">
        <f t="shared" ref="BU25:BU62" si="26">BF25</f>
        <v>C</v>
      </c>
      <c r="BV25" s="141">
        <f t="shared" ref="BV25:BV62" si="27">BG25/30*100</f>
        <v>0</v>
      </c>
      <c r="BW25" s="143">
        <f t="shared" ref="BW25:BW62" si="28">BH25/30*100</f>
        <v>0</v>
      </c>
      <c r="BX25" s="143">
        <f t="shared" ref="BX25:BX62" si="29">BI25/10*100</f>
        <v>0</v>
      </c>
      <c r="BY25" s="275">
        <f t="shared" ref="BY25:BY62" si="30">BJ25/10*100</f>
        <v>0</v>
      </c>
      <c r="BZ25" s="144">
        <f t="shared" ref="BZ25:BZ62" si="31">BK25/20*100</f>
        <v>0</v>
      </c>
      <c r="CA25" s="100">
        <f t="shared" ref="CA25:CA62" si="32">SUM(E25:I25)*2</f>
        <v>0</v>
      </c>
      <c r="CB25" s="101">
        <f t="shared" ref="CB25:CB62" si="33">CA25/10*100</f>
        <v>0</v>
      </c>
      <c r="CC25" s="102">
        <f t="shared" ref="CC25:CC62" si="34">SUM(J25:N25)*2</f>
        <v>0</v>
      </c>
      <c r="CD25" s="101">
        <f t="shared" ref="CD25:CD62" si="35">CC25/10*100</f>
        <v>0</v>
      </c>
      <c r="CE25" s="102">
        <f t="shared" ref="CE25:CE62" si="36">SUM(O25:S25)*2</f>
        <v>0</v>
      </c>
      <c r="CF25" s="257">
        <f t="shared" ref="CF25:CF62" si="37">CE25/10*100</f>
        <v>0</v>
      </c>
      <c r="CG25" s="100">
        <f t="shared" ref="CG25:CG62" si="38">SUM(T25:X25)*2</f>
        <v>0</v>
      </c>
      <c r="CH25" s="101">
        <f t="shared" ref="CH25:CH62" si="39">CG25/10*100</f>
        <v>0</v>
      </c>
      <c r="CI25" s="102">
        <f t="shared" ref="CI25:CI62" si="40">SUM(Y25:AC25)*2</f>
        <v>0</v>
      </c>
      <c r="CJ25" s="104">
        <f t="shared" ref="CJ25:CJ62" si="41">CI25/10*100</f>
        <v>0</v>
      </c>
      <c r="CK25" s="103">
        <f t="shared" ref="CK25:CK62" si="42">SUM(AD25:AH25)*2</f>
        <v>0</v>
      </c>
      <c r="CL25" s="257">
        <f t="shared" ref="CL25:CL62" si="43">CK25/10*100</f>
        <v>0</v>
      </c>
      <c r="CM25" s="100">
        <f t="shared" ref="CM25:CM62" si="44">SUM(AI25:AM25)*2</f>
        <v>0</v>
      </c>
      <c r="CN25" s="104">
        <f t="shared" ref="CN25:CN62" si="45">CM25/10*100</f>
        <v>0</v>
      </c>
      <c r="CO25" s="103">
        <f t="shared" ref="CO25:CO62" si="46">SUM(AN25:AR25)*2</f>
        <v>0</v>
      </c>
      <c r="CP25" s="101">
        <f t="shared" ref="CP25:CP62" si="47">CO25/10*100</f>
        <v>0</v>
      </c>
      <c r="CQ25" s="102">
        <f t="shared" ref="CQ25:CQ62" si="48">SUM(AS25:AW25)*2</f>
        <v>0</v>
      </c>
      <c r="CR25" s="101">
        <f t="shared" ref="CR25:CR62" si="49">CQ25/10*100</f>
        <v>0</v>
      </c>
      <c r="CS25" s="102">
        <f t="shared" ref="CS25:CS62" si="50">SUM(AX25:BB25)*2</f>
        <v>0</v>
      </c>
      <c r="CT25" s="145">
        <f t="shared" ref="CT25:CT62" si="51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479">
        <v>3</v>
      </c>
      <c r="DL25" s="478">
        <f t="shared" si="4"/>
        <v>0</v>
      </c>
      <c r="DM25" s="282">
        <f t="shared" si="5"/>
        <v>0</v>
      </c>
      <c r="DN25" s="106">
        <f t="shared" si="6"/>
        <v>0</v>
      </c>
      <c r="DO25" s="389">
        <f t="shared" si="7"/>
        <v>5.790645879732736</v>
      </c>
      <c r="DP25" s="107"/>
      <c r="DQ25" s="604" t="s">
        <v>123</v>
      </c>
      <c r="DR25" s="605"/>
      <c r="DS25" s="426">
        <v>5</v>
      </c>
      <c r="DT25" s="146">
        <v>15</v>
      </c>
      <c r="DU25" s="146">
        <v>25</v>
      </c>
      <c r="DV25" s="146">
        <v>35</v>
      </c>
      <c r="DW25" s="146">
        <v>45</v>
      </c>
      <c r="DX25" s="2">
        <v>55</v>
      </c>
      <c r="DY25" s="146">
        <v>65</v>
      </c>
      <c r="DZ25" s="146">
        <v>75</v>
      </c>
      <c r="EA25" s="146">
        <v>85</v>
      </c>
      <c r="EB25" s="146">
        <v>95</v>
      </c>
      <c r="EC25" s="151"/>
      <c r="ED25" s="130">
        <f t="shared" si="3"/>
        <v>0</v>
      </c>
      <c r="EE25" s="131">
        <f t="shared" si="3"/>
        <v>0</v>
      </c>
      <c r="EF25" s="110">
        <f t="shared" si="8"/>
        <v>0</v>
      </c>
      <c r="EG25" s="111" t="e">
        <f t="shared" si="9"/>
        <v>#DIV/0!</v>
      </c>
      <c r="EH25" s="112" t="e">
        <f t="shared" si="10"/>
        <v>#DIV/0!</v>
      </c>
      <c r="EJ25" s="603" t="s">
        <v>124</v>
      </c>
      <c r="EK25" s="603"/>
      <c r="EL25" s="603"/>
      <c r="EM25" s="603"/>
      <c r="EN25" s="147" t="e">
        <f>SUM(EH23:EH62)/$D$63</f>
        <v>#DIV/0!</v>
      </c>
    </row>
    <row r="26" spans="1:145" ht="13.2" customHeight="1" x14ac:dyDescent="0.2">
      <c r="A26" s="114"/>
      <c r="B26" s="115"/>
      <c r="C26" s="116"/>
      <c r="D26" s="500" t="str">
        <f t="shared" si="11"/>
        <v>C</v>
      </c>
      <c r="E26" s="310"/>
      <c r="F26" s="311"/>
      <c r="G26" s="311"/>
      <c r="H26" s="311"/>
      <c r="I26" s="312"/>
      <c r="J26" s="334"/>
      <c r="K26" s="311"/>
      <c r="L26" s="311"/>
      <c r="M26" s="311"/>
      <c r="N26" s="312"/>
      <c r="O26" s="334"/>
      <c r="P26" s="311"/>
      <c r="Q26" s="311"/>
      <c r="R26" s="311"/>
      <c r="S26" s="363"/>
      <c r="T26" s="310"/>
      <c r="U26" s="311"/>
      <c r="V26" s="311"/>
      <c r="W26" s="311"/>
      <c r="X26" s="312"/>
      <c r="Y26" s="334"/>
      <c r="Z26" s="311"/>
      <c r="AA26" s="311"/>
      <c r="AB26" s="311"/>
      <c r="AC26" s="346"/>
      <c r="AD26" s="415"/>
      <c r="AE26" s="311"/>
      <c r="AF26" s="311"/>
      <c r="AG26" s="311"/>
      <c r="AH26" s="363"/>
      <c r="AI26" s="310"/>
      <c r="AJ26" s="311"/>
      <c r="AK26" s="311"/>
      <c r="AL26" s="311"/>
      <c r="AM26" s="346"/>
      <c r="AN26" s="415"/>
      <c r="AO26" s="311"/>
      <c r="AP26" s="311"/>
      <c r="AQ26" s="311"/>
      <c r="AR26" s="312"/>
      <c r="AS26" s="334"/>
      <c r="AT26" s="311"/>
      <c r="AU26" s="311"/>
      <c r="AV26" s="311"/>
      <c r="AW26" s="312"/>
      <c r="AX26" s="334"/>
      <c r="AY26" s="311"/>
      <c r="AZ26" s="311"/>
      <c r="BA26" s="311"/>
      <c r="BB26" s="346"/>
      <c r="BC26" s="119">
        <f t="shared" si="12"/>
        <v>0</v>
      </c>
      <c r="BD26" s="502" t="str">
        <f t="shared" si="13"/>
        <v>C</v>
      </c>
      <c r="BE26" s="120">
        <f t="shared" si="14"/>
        <v>0</v>
      </c>
      <c r="BF26" s="505" t="str">
        <f t="shared" si="15"/>
        <v>C</v>
      </c>
      <c r="BG26" s="119">
        <f t="shared" si="16"/>
        <v>0</v>
      </c>
      <c r="BH26" s="120">
        <f t="shared" si="17"/>
        <v>0</v>
      </c>
      <c r="BI26" s="120">
        <f t="shared" si="18"/>
        <v>0</v>
      </c>
      <c r="BJ26" s="120">
        <f t="shared" si="19"/>
        <v>0</v>
      </c>
      <c r="BK26" s="387">
        <f t="shared" si="20"/>
        <v>0</v>
      </c>
      <c r="BL26" s="122">
        <f t="shared" si="21"/>
        <v>0</v>
      </c>
      <c r="BM26" s="123">
        <f t="shared" si="22"/>
        <v>5.790645879732736</v>
      </c>
      <c r="BN26" s="386"/>
      <c r="BO26" s="256"/>
      <c r="BP26" s="114">
        <f t="shared" si="2"/>
        <v>0</v>
      </c>
      <c r="BQ26" s="115">
        <f t="shared" si="2"/>
        <v>0</v>
      </c>
      <c r="BR26" s="124">
        <f t="shared" si="23"/>
        <v>0</v>
      </c>
      <c r="BS26" s="125" t="str">
        <f t="shared" si="24"/>
        <v>C</v>
      </c>
      <c r="BT26" s="126">
        <f t="shared" si="25"/>
        <v>0</v>
      </c>
      <c r="BU26" s="117" t="str">
        <f t="shared" si="26"/>
        <v>C</v>
      </c>
      <c r="BV26" s="124">
        <f t="shared" si="27"/>
        <v>0</v>
      </c>
      <c r="BW26" s="126">
        <f t="shared" si="28"/>
        <v>0</v>
      </c>
      <c r="BX26" s="126">
        <f t="shared" si="29"/>
        <v>0</v>
      </c>
      <c r="BY26" s="273">
        <f t="shared" si="30"/>
        <v>0</v>
      </c>
      <c r="BZ26" s="127">
        <f t="shared" si="31"/>
        <v>0</v>
      </c>
      <c r="CA26" s="292">
        <f t="shared" si="32"/>
        <v>0</v>
      </c>
      <c r="CB26" s="293">
        <f t="shared" si="33"/>
        <v>0</v>
      </c>
      <c r="CC26" s="294">
        <f t="shared" si="34"/>
        <v>0</v>
      </c>
      <c r="CD26" s="293">
        <f t="shared" si="35"/>
        <v>0</v>
      </c>
      <c r="CE26" s="294">
        <f t="shared" si="36"/>
        <v>0</v>
      </c>
      <c r="CF26" s="295">
        <f t="shared" si="37"/>
        <v>0</v>
      </c>
      <c r="CG26" s="292">
        <f t="shared" si="38"/>
        <v>0</v>
      </c>
      <c r="CH26" s="293">
        <f t="shared" si="39"/>
        <v>0</v>
      </c>
      <c r="CI26" s="294">
        <f t="shared" si="40"/>
        <v>0</v>
      </c>
      <c r="CJ26" s="297">
        <f t="shared" si="41"/>
        <v>0</v>
      </c>
      <c r="CK26" s="296">
        <f t="shared" si="42"/>
        <v>0</v>
      </c>
      <c r="CL26" s="295">
        <f t="shared" si="43"/>
        <v>0</v>
      </c>
      <c r="CM26" s="292">
        <f t="shared" si="44"/>
        <v>0</v>
      </c>
      <c r="CN26" s="297">
        <f t="shared" si="45"/>
        <v>0</v>
      </c>
      <c r="CO26" s="296">
        <f t="shared" si="46"/>
        <v>0</v>
      </c>
      <c r="CP26" s="293">
        <f t="shared" si="47"/>
        <v>0</v>
      </c>
      <c r="CQ26" s="294">
        <f t="shared" si="48"/>
        <v>0</v>
      </c>
      <c r="CR26" s="293">
        <f t="shared" si="49"/>
        <v>0</v>
      </c>
      <c r="CS26" s="294">
        <f t="shared" si="50"/>
        <v>0</v>
      </c>
      <c r="CT26" s="128">
        <f t="shared" si="51"/>
        <v>0</v>
      </c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479">
        <v>4</v>
      </c>
      <c r="DL26" s="478">
        <f t="shared" si="4"/>
        <v>0</v>
      </c>
      <c r="DM26" s="282">
        <f t="shared" si="5"/>
        <v>0</v>
      </c>
      <c r="DN26" s="106">
        <f t="shared" si="6"/>
        <v>0</v>
      </c>
      <c r="DO26" s="389">
        <f t="shared" si="7"/>
        <v>5.790645879732736</v>
      </c>
      <c r="DP26" s="107"/>
      <c r="DQ26" s="606" t="s">
        <v>125</v>
      </c>
      <c r="DR26" s="607"/>
      <c r="DS26" s="146"/>
      <c r="DT26" s="149"/>
      <c r="DU26" s="149"/>
      <c r="DV26" s="149"/>
      <c r="DW26" s="149"/>
      <c r="DX26" s="150"/>
      <c r="DY26" s="2"/>
      <c r="DZ26" s="2"/>
      <c r="EA26" s="2"/>
      <c r="EB26" s="2"/>
      <c r="EC26" s="154"/>
      <c r="ED26" s="130">
        <f t="shared" si="3"/>
        <v>0</v>
      </c>
      <c r="EE26" s="131">
        <f t="shared" si="3"/>
        <v>0</v>
      </c>
      <c r="EF26" s="110">
        <f t="shared" si="8"/>
        <v>0</v>
      </c>
      <c r="EG26" s="111" t="e">
        <f t="shared" si="9"/>
        <v>#DIV/0!</v>
      </c>
      <c r="EH26" s="112" t="e">
        <f t="shared" si="10"/>
        <v>#DIV/0!</v>
      </c>
      <c r="EJ26" s="113"/>
      <c r="EK26" s="113"/>
      <c r="EL26" s="113"/>
      <c r="EM26" s="113"/>
      <c r="EN26" s="113"/>
      <c r="EO26" s="113"/>
    </row>
    <row r="27" spans="1:145" ht="13.2" customHeight="1" x14ac:dyDescent="0.2">
      <c r="A27" s="55"/>
      <c r="B27" s="132"/>
      <c r="C27" s="133"/>
      <c r="D27" s="21" t="str">
        <f t="shared" si="11"/>
        <v>C</v>
      </c>
      <c r="E27" s="313"/>
      <c r="F27" s="314"/>
      <c r="G27" s="314"/>
      <c r="H27" s="314"/>
      <c r="I27" s="315"/>
      <c r="J27" s="335"/>
      <c r="K27" s="314"/>
      <c r="L27" s="314"/>
      <c r="M27" s="314"/>
      <c r="N27" s="315"/>
      <c r="O27" s="335"/>
      <c r="P27" s="314"/>
      <c r="Q27" s="314"/>
      <c r="R27" s="314"/>
      <c r="S27" s="364"/>
      <c r="T27" s="313"/>
      <c r="U27" s="314"/>
      <c r="V27" s="314"/>
      <c r="W27" s="314"/>
      <c r="X27" s="315"/>
      <c r="Y27" s="335"/>
      <c r="Z27" s="314"/>
      <c r="AA27" s="314"/>
      <c r="AB27" s="314"/>
      <c r="AC27" s="347"/>
      <c r="AD27" s="416"/>
      <c r="AE27" s="314"/>
      <c r="AF27" s="314"/>
      <c r="AG27" s="314"/>
      <c r="AH27" s="364"/>
      <c r="AI27" s="313"/>
      <c r="AJ27" s="314"/>
      <c r="AK27" s="314"/>
      <c r="AL27" s="314"/>
      <c r="AM27" s="347"/>
      <c r="AN27" s="416"/>
      <c r="AO27" s="314"/>
      <c r="AP27" s="314"/>
      <c r="AQ27" s="314"/>
      <c r="AR27" s="315"/>
      <c r="AS27" s="335"/>
      <c r="AT27" s="314"/>
      <c r="AU27" s="314"/>
      <c r="AV27" s="314"/>
      <c r="AW27" s="315"/>
      <c r="AX27" s="335"/>
      <c r="AY27" s="314"/>
      <c r="AZ27" s="314"/>
      <c r="BA27" s="314"/>
      <c r="BB27" s="347"/>
      <c r="BC27" s="136">
        <f t="shared" si="12"/>
        <v>0</v>
      </c>
      <c r="BD27" s="503" t="str">
        <f t="shared" si="13"/>
        <v>C</v>
      </c>
      <c r="BE27" s="137">
        <f t="shared" si="14"/>
        <v>0</v>
      </c>
      <c r="BF27" s="506" t="str">
        <f t="shared" si="15"/>
        <v>C</v>
      </c>
      <c r="BG27" s="136">
        <f t="shared" si="16"/>
        <v>0</v>
      </c>
      <c r="BH27" s="137">
        <f t="shared" si="17"/>
        <v>0</v>
      </c>
      <c r="BI27" s="137">
        <f t="shared" si="18"/>
        <v>0</v>
      </c>
      <c r="BJ27" s="137">
        <f t="shared" si="19"/>
        <v>0</v>
      </c>
      <c r="BK27" s="388">
        <f t="shared" si="20"/>
        <v>0</v>
      </c>
      <c r="BL27" s="139">
        <f t="shared" si="21"/>
        <v>0</v>
      </c>
      <c r="BM27" s="140">
        <f t="shared" si="22"/>
        <v>5.790645879732736</v>
      </c>
      <c r="BN27" s="386"/>
      <c r="BO27" s="256"/>
      <c r="BP27" s="55">
        <f t="shared" si="2"/>
        <v>0</v>
      </c>
      <c r="BQ27" s="132">
        <f t="shared" si="2"/>
        <v>0</v>
      </c>
      <c r="BR27" s="141">
        <f t="shared" si="23"/>
        <v>0</v>
      </c>
      <c r="BS27" s="142" t="str">
        <f t="shared" si="24"/>
        <v>C</v>
      </c>
      <c r="BT27" s="143">
        <f t="shared" si="25"/>
        <v>0</v>
      </c>
      <c r="BU27" s="134" t="str">
        <f t="shared" si="26"/>
        <v>C</v>
      </c>
      <c r="BV27" s="141">
        <f t="shared" si="27"/>
        <v>0</v>
      </c>
      <c r="BW27" s="143">
        <f t="shared" si="28"/>
        <v>0</v>
      </c>
      <c r="BX27" s="143">
        <f t="shared" si="29"/>
        <v>0</v>
      </c>
      <c r="BY27" s="275">
        <f t="shared" si="30"/>
        <v>0</v>
      </c>
      <c r="BZ27" s="144">
        <f t="shared" si="31"/>
        <v>0</v>
      </c>
      <c r="CA27" s="100">
        <f t="shared" si="32"/>
        <v>0</v>
      </c>
      <c r="CB27" s="101">
        <f t="shared" si="33"/>
        <v>0</v>
      </c>
      <c r="CC27" s="102">
        <f t="shared" si="34"/>
        <v>0</v>
      </c>
      <c r="CD27" s="101">
        <f t="shared" si="35"/>
        <v>0</v>
      </c>
      <c r="CE27" s="102">
        <f t="shared" si="36"/>
        <v>0</v>
      </c>
      <c r="CF27" s="257">
        <f t="shared" si="37"/>
        <v>0</v>
      </c>
      <c r="CG27" s="100">
        <f t="shared" si="38"/>
        <v>0</v>
      </c>
      <c r="CH27" s="101">
        <f t="shared" si="39"/>
        <v>0</v>
      </c>
      <c r="CI27" s="102">
        <f t="shared" si="40"/>
        <v>0</v>
      </c>
      <c r="CJ27" s="104">
        <f t="shared" si="41"/>
        <v>0</v>
      </c>
      <c r="CK27" s="103">
        <f t="shared" si="42"/>
        <v>0</v>
      </c>
      <c r="CL27" s="257">
        <f t="shared" si="43"/>
        <v>0</v>
      </c>
      <c r="CM27" s="100">
        <f t="shared" si="44"/>
        <v>0</v>
      </c>
      <c r="CN27" s="104">
        <f t="shared" si="45"/>
        <v>0</v>
      </c>
      <c r="CO27" s="103">
        <f t="shared" si="46"/>
        <v>0</v>
      </c>
      <c r="CP27" s="101">
        <f t="shared" si="47"/>
        <v>0</v>
      </c>
      <c r="CQ27" s="102">
        <f t="shared" si="48"/>
        <v>0</v>
      </c>
      <c r="CR27" s="101">
        <f t="shared" si="49"/>
        <v>0</v>
      </c>
      <c r="CS27" s="102">
        <f t="shared" si="50"/>
        <v>0</v>
      </c>
      <c r="CT27" s="145">
        <f t="shared" si="51"/>
        <v>0</v>
      </c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479">
        <v>5</v>
      </c>
      <c r="DL27" s="478">
        <f t="shared" si="4"/>
        <v>0</v>
      </c>
      <c r="DM27" s="282">
        <f t="shared" si="5"/>
        <v>0</v>
      </c>
      <c r="DN27" s="106">
        <f t="shared" si="6"/>
        <v>0</v>
      </c>
      <c r="DO27" s="389">
        <f t="shared" si="7"/>
        <v>5.790645879732736</v>
      </c>
      <c r="DP27" s="107"/>
      <c r="DQ27" s="151"/>
      <c r="DR27" s="151"/>
      <c r="DS27" s="151"/>
      <c r="DT27" s="151"/>
      <c r="DU27" s="151"/>
      <c r="DV27" s="151"/>
      <c r="ED27" s="130">
        <f t="shared" si="3"/>
        <v>0</v>
      </c>
      <c r="EE27" s="131">
        <f t="shared" si="3"/>
        <v>0</v>
      </c>
      <c r="EF27" s="110">
        <f t="shared" si="8"/>
        <v>0</v>
      </c>
      <c r="EG27" s="111" t="e">
        <f t="shared" si="9"/>
        <v>#DIV/0!</v>
      </c>
      <c r="EH27" s="112" t="e">
        <f t="shared" si="10"/>
        <v>#DIV/0!</v>
      </c>
      <c r="EJ27" s="603" t="s">
        <v>126</v>
      </c>
      <c r="EK27" s="603"/>
      <c r="EL27" s="603"/>
      <c r="EM27" s="603"/>
      <c r="EN27" s="603"/>
      <c r="EO27" s="152" t="e">
        <f>EN25^(1/2)</f>
        <v>#DIV/0!</v>
      </c>
    </row>
    <row r="28" spans="1:145" ht="13.2" customHeight="1" x14ac:dyDescent="0.2">
      <c r="A28" s="114"/>
      <c r="B28" s="115"/>
      <c r="C28" s="116"/>
      <c r="D28" s="500" t="str">
        <f t="shared" si="11"/>
        <v>C</v>
      </c>
      <c r="E28" s="310"/>
      <c r="F28" s="311"/>
      <c r="G28" s="311"/>
      <c r="H28" s="311"/>
      <c r="I28" s="312"/>
      <c r="J28" s="334"/>
      <c r="K28" s="311"/>
      <c r="L28" s="311"/>
      <c r="M28" s="311"/>
      <c r="N28" s="312"/>
      <c r="O28" s="334"/>
      <c r="P28" s="311"/>
      <c r="Q28" s="311"/>
      <c r="R28" s="311"/>
      <c r="S28" s="363"/>
      <c r="T28" s="310"/>
      <c r="U28" s="311"/>
      <c r="V28" s="311"/>
      <c r="W28" s="311"/>
      <c r="X28" s="312"/>
      <c r="Y28" s="334"/>
      <c r="Z28" s="311"/>
      <c r="AA28" s="311"/>
      <c r="AB28" s="311"/>
      <c r="AC28" s="346"/>
      <c r="AD28" s="415"/>
      <c r="AE28" s="311"/>
      <c r="AF28" s="311"/>
      <c r="AG28" s="311"/>
      <c r="AH28" s="363"/>
      <c r="AI28" s="310"/>
      <c r="AJ28" s="311"/>
      <c r="AK28" s="311"/>
      <c r="AL28" s="311"/>
      <c r="AM28" s="346"/>
      <c r="AN28" s="415"/>
      <c r="AO28" s="311"/>
      <c r="AP28" s="311"/>
      <c r="AQ28" s="311"/>
      <c r="AR28" s="312"/>
      <c r="AS28" s="334"/>
      <c r="AT28" s="311"/>
      <c r="AU28" s="311"/>
      <c r="AV28" s="311"/>
      <c r="AW28" s="312"/>
      <c r="AX28" s="334"/>
      <c r="AY28" s="311"/>
      <c r="AZ28" s="311"/>
      <c r="BA28" s="311"/>
      <c r="BB28" s="346"/>
      <c r="BC28" s="119">
        <f t="shared" si="12"/>
        <v>0</v>
      </c>
      <c r="BD28" s="502" t="str">
        <f t="shared" si="13"/>
        <v>C</v>
      </c>
      <c r="BE28" s="120">
        <f t="shared" si="14"/>
        <v>0</v>
      </c>
      <c r="BF28" s="505" t="str">
        <f t="shared" si="15"/>
        <v>C</v>
      </c>
      <c r="BG28" s="119">
        <f t="shared" si="16"/>
        <v>0</v>
      </c>
      <c r="BH28" s="120">
        <f t="shared" si="17"/>
        <v>0</v>
      </c>
      <c r="BI28" s="120">
        <f t="shared" si="18"/>
        <v>0</v>
      </c>
      <c r="BJ28" s="120">
        <f t="shared" si="19"/>
        <v>0</v>
      </c>
      <c r="BK28" s="387">
        <f t="shared" si="20"/>
        <v>0</v>
      </c>
      <c r="BL28" s="122">
        <f t="shared" si="21"/>
        <v>0</v>
      </c>
      <c r="BM28" s="123">
        <f t="shared" si="22"/>
        <v>5.790645879732736</v>
      </c>
      <c r="BN28" s="386"/>
      <c r="BO28" s="256"/>
      <c r="BP28" s="114">
        <f t="shared" si="2"/>
        <v>0</v>
      </c>
      <c r="BQ28" s="115">
        <f t="shared" si="2"/>
        <v>0</v>
      </c>
      <c r="BR28" s="124">
        <f t="shared" si="23"/>
        <v>0</v>
      </c>
      <c r="BS28" s="125" t="str">
        <f t="shared" si="24"/>
        <v>C</v>
      </c>
      <c r="BT28" s="126">
        <f t="shared" si="25"/>
        <v>0</v>
      </c>
      <c r="BU28" s="117" t="str">
        <f t="shared" si="26"/>
        <v>C</v>
      </c>
      <c r="BV28" s="124">
        <f t="shared" si="27"/>
        <v>0</v>
      </c>
      <c r="BW28" s="126">
        <f t="shared" si="28"/>
        <v>0</v>
      </c>
      <c r="BX28" s="126">
        <f t="shared" si="29"/>
        <v>0</v>
      </c>
      <c r="BY28" s="273">
        <f t="shared" si="30"/>
        <v>0</v>
      </c>
      <c r="BZ28" s="127">
        <f t="shared" si="31"/>
        <v>0</v>
      </c>
      <c r="CA28" s="292">
        <f t="shared" si="32"/>
        <v>0</v>
      </c>
      <c r="CB28" s="293">
        <f t="shared" si="33"/>
        <v>0</v>
      </c>
      <c r="CC28" s="294">
        <f t="shared" si="34"/>
        <v>0</v>
      </c>
      <c r="CD28" s="293">
        <f t="shared" si="35"/>
        <v>0</v>
      </c>
      <c r="CE28" s="294">
        <f t="shared" si="36"/>
        <v>0</v>
      </c>
      <c r="CF28" s="295">
        <f t="shared" si="37"/>
        <v>0</v>
      </c>
      <c r="CG28" s="292">
        <f t="shared" si="38"/>
        <v>0</v>
      </c>
      <c r="CH28" s="293">
        <f t="shared" si="39"/>
        <v>0</v>
      </c>
      <c r="CI28" s="294">
        <f t="shared" si="40"/>
        <v>0</v>
      </c>
      <c r="CJ28" s="297">
        <f t="shared" si="41"/>
        <v>0</v>
      </c>
      <c r="CK28" s="296">
        <f t="shared" si="42"/>
        <v>0</v>
      </c>
      <c r="CL28" s="295">
        <f t="shared" si="43"/>
        <v>0</v>
      </c>
      <c r="CM28" s="292">
        <f t="shared" si="44"/>
        <v>0</v>
      </c>
      <c r="CN28" s="297">
        <f t="shared" si="45"/>
        <v>0</v>
      </c>
      <c r="CO28" s="296">
        <f t="shared" si="46"/>
        <v>0</v>
      </c>
      <c r="CP28" s="293">
        <f t="shared" si="47"/>
        <v>0</v>
      </c>
      <c r="CQ28" s="294">
        <f t="shared" si="48"/>
        <v>0</v>
      </c>
      <c r="CR28" s="293">
        <f t="shared" si="49"/>
        <v>0</v>
      </c>
      <c r="CS28" s="294">
        <f t="shared" si="50"/>
        <v>0</v>
      </c>
      <c r="CT28" s="128">
        <f t="shared" si="51"/>
        <v>0</v>
      </c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479">
        <v>6</v>
      </c>
      <c r="DL28" s="478">
        <f t="shared" si="4"/>
        <v>0</v>
      </c>
      <c r="DM28" s="282">
        <f t="shared" si="5"/>
        <v>0</v>
      </c>
      <c r="DN28" s="106">
        <f t="shared" si="6"/>
        <v>0</v>
      </c>
      <c r="DO28" s="389">
        <f t="shared" si="7"/>
        <v>5.790645879732736</v>
      </c>
      <c r="DP28" s="107"/>
      <c r="DQ28" s="153" t="s">
        <v>127</v>
      </c>
      <c r="DR28" s="151"/>
      <c r="DS28" s="151">
        <v>5</v>
      </c>
      <c r="DT28" s="570" t="s">
        <v>128</v>
      </c>
      <c r="DU28" s="570"/>
      <c r="DV28" s="151"/>
      <c r="DW28" s="154">
        <v>55</v>
      </c>
      <c r="DX28" s="608" t="s">
        <v>129</v>
      </c>
      <c r="DY28" s="608"/>
      <c r="ED28" s="130">
        <f t="shared" si="3"/>
        <v>0</v>
      </c>
      <c r="EE28" s="131">
        <f t="shared" si="3"/>
        <v>0</v>
      </c>
      <c r="EF28" s="110">
        <f t="shared" si="8"/>
        <v>0</v>
      </c>
      <c r="EG28" s="111" t="e">
        <f t="shared" si="9"/>
        <v>#DIV/0!</v>
      </c>
      <c r="EH28" s="112" t="e">
        <f t="shared" si="10"/>
        <v>#DIV/0!</v>
      </c>
    </row>
    <row r="29" spans="1:145" ht="13.2" customHeight="1" x14ac:dyDescent="0.2">
      <c r="A29" s="55"/>
      <c r="B29" s="132"/>
      <c r="C29" s="133"/>
      <c r="D29" s="21" t="str">
        <f t="shared" si="11"/>
        <v>C</v>
      </c>
      <c r="E29" s="313"/>
      <c r="F29" s="314"/>
      <c r="G29" s="314"/>
      <c r="H29" s="314"/>
      <c r="I29" s="315"/>
      <c r="J29" s="335"/>
      <c r="K29" s="314"/>
      <c r="L29" s="314"/>
      <c r="M29" s="314"/>
      <c r="N29" s="315"/>
      <c r="O29" s="335"/>
      <c r="P29" s="314"/>
      <c r="Q29" s="314"/>
      <c r="R29" s="314"/>
      <c r="S29" s="364"/>
      <c r="T29" s="313"/>
      <c r="U29" s="314"/>
      <c r="V29" s="314"/>
      <c r="W29" s="314"/>
      <c r="X29" s="315"/>
      <c r="Y29" s="335"/>
      <c r="Z29" s="314"/>
      <c r="AA29" s="314"/>
      <c r="AB29" s="314"/>
      <c r="AC29" s="347"/>
      <c r="AD29" s="416"/>
      <c r="AE29" s="314"/>
      <c r="AF29" s="314"/>
      <c r="AG29" s="314"/>
      <c r="AH29" s="364"/>
      <c r="AI29" s="313"/>
      <c r="AJ29" s="314"/>
      <c r="AK29" s="314"/>
      <c r="AL29" s="314"/>
      <c r="AM29" s="347"/>
      <c r="AN29" s="416"/>
      <c r="AO29" s="314"/>
      <c r="AP29" s="314"/>
      <c r="AQ29" s="314"/>
      <c r="AR29" s="315"/>
      <c r="AS29" s="335"/>
      <c r="AT29" s="314"/>
      <c r="AU29" s="314"/>
      <c r="AV29" s="314"/>
      <c r="AW29" s="315"/>
      <c r="AX29" s="335"/>
      <c r="AY29" s="314"/>
      <c r="AZ29" s="314"/>
      <c r="BA29" s="314"/>
      <c r="BB29" s="347"/>
      <c r="BC29" s="136">
        <f>SUM(E29:S29)*2+SUM(AD29:AH29)*2+SUM(AN29:BB29)*2</f>
        <v>0</v>
      </c>
      <c r="BD29" s="503" t="str">
        <f t="shared" si="13"/>
        <v>C</v>
      </c>
      <c r="BE29" s="137">
        <f>SUM(T29:AC29)*2+SUM(AI29:AM29)*2</f>
        <v>0</v>
      </c>
      <c r="BF29" s="506" t="str">
        <f t="shared" si="15"/>
        <v>C</v>
      </c>
      <c r="BG29" s="136">
        <f>SUM(E29:I29)*2+SUM(T29:AC29)*2</f>
        <v>0</v>
      </c>
      <c r="BH29" s="137">
        <f>SUM(O29:S29)*2+SUM(AD29:AM29)*2</f>
        <v>0</v>
      </c>
      <c r="BI29" s="137">
        <f>SUM(J29:N29)*2</f>
        <v>0</v>
      </c>
      <c r="BJ29" s="137">
        <f>SUM(AN29:AR29)*2</f>
        <v>0</v>
      </c>
      <c r="BK29" s="388">
        <f>SUM(AS29:BB29)*2</f>
        <v>0</v>
      </c>
      <c r="BL29" s="139">
        <f t="shared" si="21"/>
        <v>0</v>
      </c>
      <c r="BM29" s="140">
        <f t="shared" si="22"/>
        <v>5.790645879732736</v>
      </c>
      <c r="BN29" s="386"/>
      <c r="BO29" s="256"/>
      <c r="BP29" s="55">
        <f t="shared" si="2"/>
        <v>0</v>
      </c>
      <c r="BQ29" s="132">
        <f t="shared" si="2"/>
        <v>0</v>
      </c>
      <c r="BR29" s="141">
        <f t="shared" si="23"/>
        <v>0</v>
      </c>
      <c r="BS29" s="142" t="str">
        <f t="shared" si="24"/>
        <v>C</v>
      </c>
      <c r="BT29" s="143">
        <f t="shared" si="25"/>
        <v>0</v>
      </c>
      <c r="BU29" s="134" t="str">
        <f t="shared" si="26"/>
        <v>C</v>
      </c>
      <c r="BV29" s="141">
        <f t="shared" si="27"/>
        <v>0</v>
      </c>
      <c r="BW29" s="143">
        <f t="shared" si="28"/>
        <v>0</v>
      </c>
      <c r="BX29" s="143">
        <f t="shared" si="29"/>
        <v>0</v>
      </c>
      <c r="BY29" s="275">
        <f t="shared" si="30"/>
        <v>0</v>
      </c>
      <c r="BZ29" s="144">
        <f t="shared" si="31"/>
        <v>0</v>
      </c>
      <c r="CA29" s="100">
        <f t="shared" si="32"/>
        <v>0</v>
      </c>
      <c r="CB29" s="101">
        <f t="shared" si="33"/>
        <v>0</v>
      </c>
      <c r="CC29" s="102">
        <f t="shared" si="34"/>
        <v>0</v>
      </c>
      <c r="CD29" s="101">
        <f t="shared" si="35"/>
        <v>0</v>
      </c>
      <c r="CE29" s="102">
        <f t="shared" si="36"/>
        <v>0</v>
      </c>
      <c r="CF29" s="257">
        <f t="shared" si="37"/>
        <v>0</v>
      </c>
      <c r="CG29" s="100">
        <f t="shared" si="38"/>
        <v>0</v>
      </c>
      <c r="CH29" s="101">
        <f t="shared" si="39"/>
        <v>0</v>
      </c>
      <c r="CI29" s="102">
        <f t="shared" si="40"/>
        <v>0</v>
      </c>
      <c r="CJ29" s="104">
        <f t="shared" si="41"/>
        <v>0</v>
      </c>
      <c r="CK29" s="103">
        <f t="shared" si="42"/>
        <v>0</v>
      </c>
      <c r="CL29" s="257">
        <f t="shared" si="43"/>
        <v>0</v>
      </c>
      <c r="CM29" s="100">
        <f t="shared" si="44"/>
        <v>0</v>
      </c>
      <c r="CN29" s="104">
        <f t="shared" si="45"/>
        <v>0</v>
      </c>
      <c r="CO29" s="103">
        <f t="shared" si="46"/>
        <v>0</v>
      </c>
      <c r="CP29" s="101">
        <f t="shared" si="47"/>
        <v>0</v>
      </c>
      <c r="CQ29" s="102">
        <f t="shared" si="48"/>
        <v>0</v>
      </c>
      <c r="CR29" s="101">
        <f t="shared" si="49"/>
        <v>0</v>
      </c>
      <c r="CS29" s="102">
        <f t="shared" si="50"/>
        <v>0</v>
      </c>
      <c r="CT29" s="145">
        <f t="shared" si="51"/>
        <v>0</v>
      </c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479">
        <v>7</v>
      </c>
      <c r="DL29" s="478">
        <f t="shared" si="4"/>
        <v>0</v>
      </c>
      <c r="DM29" s="282">
        <f t="shared" si="5"/>
        <v>0</v>
      </c>
      <c r="DN29" s="106">
        <f t="shared" si="6"/>
        <v>0</v>
      </c>
      <c r="DO29" s="389">
        <f t="shared" si="7"/>
        <v>5.790645879732736</v>
      </c>
      <c r="DP29" s="107"/>
      <c r="DQ29" s="151"/>
      <c r="DR29" s="151"/>
      <c r="DS29" s="151">
        <v>15</v>
      </c>
      <c r="DT29" s="570" t="s">
        <v>130</v>
      </c>
      <c r="DU29" s="570"/>
      <c r="DV29" s="151"/>
      <c r="DW29" s="154">
        <v>65</v>
      </c>
      <c r="DX29" s="571" t="s">
        <v>131</v>
      </c>
      <c r="DY29" s="571"/>
      <c r="ED29" s="130">
        <f t="shared" si="3"/>
        <v>0</v>
      </c>
      <c r="EE29" s="131">
        <f t="shared" si="3"/>
        <v>0</v>
      </c>
      <c r="EF29" s="110">
        <f t="shared" si="8"/>
        <v>0</v>
      </c>
      <c r="EG29" s="111" t="e">
        <f t="shared" si="9"/>
        <v>#DIV/0!</v>
      </c>
      <c r="EH29" s="112" t="e">
        <f t="shared" si="10"/>
        <v>#DIV/0!</v>
      </c>
      <c r="EK29" s="155" t="s">
        <v>132</v>
      </c>
      <c r="EL29" s="156" t="s">
        <v>133</v>
      </c>
      <c r="EM29" s="157" t="s">
        <v>134</v>
      </c>
    </row>
    <row r="30" spans="1:145" ht="13.2" customHeight="1" x14ac:dyDescent="0.2">
      <c r="A30" s="114"/>
      <c r="B30" s="115"/>
      <c r="C30" s="116"/>
      <c r="D30" s="500" t="str">
        <f t="shared" si="11"/>
        <v>C</v>
      </c>
      <c r="E30" s="310"/>
      <c r="F30" s="311"/>
      <c r="G30" s="311"/>
      <c r="H30" s="311"/>
      <c r="I30" s="312"/>
      <c r="J30" s="334"/>
      <c r="K30" s="311"/>
      <c r="L30" s="311"/>
      <c r="M30" s="311"/>
      <c r="N30" s="312"/>
      <c r="O30" s="334"/>
      <c r="P30" s="311"/>
      <c r="Q30" s="311"/>
      <c r="R30" s="311"/>
      <c r="S30" s="363"/>
      <c r="T30" s="310"/>
      <c r="U30" s="311"/>
      <c r="V30" s="311"/>
      <c r="W30" s="311"/>
      <c r="X30" s="312"/>
      <c r="Y30" s="334"/>
      <c r="Z30" s="311"/>
      <c r="AA30" s="311"/>
      <c r="AB30" s="311"/>
      <c r="AC30" s="346"/>
      <c r="AD30" s="415"/>
      <c r="AE30" s="311"/>
      <c r="AF30" s="311"/>
      <c r="AG30" s="311"/>
      <c r="AH30" s="363"/>
      <c r="AI30" s="310"/>
      <c r="AJ30" s="311"/>
      <c r="AK30" s="311"/>
      <c r="AL30" s="311"/>
      <c r="AM30" s="346"/>
      <c r="AN30" s="415"/>
      <c r="AO30" s="311"/>
      <c r="AP30" s="311"/>
      <c r="AQ30" s="311"/>
      <c r="AR30" s="312"/>
      <c r="AS30" s="334"/>
      <c r="AT30" s="311"/>
      <c r="AU30" s="311"/>
      <c r="AV30" s="311"/>
      <c r="AW30" s="312"/>
      <c r="AX30" s="334"/>
      <c r="AY30" s="311"/>
      <c r="AZ30" s="311"/>
      <c r="BA30" s="311"/>
      <c r="BB30" s="346"/>
      <c r="BC30" s="119">
        <f t="shared" si="12"/>
        <v>0</v>
      </c>
      <c r="BD30" s="502" t="str">
        <f t="shared" si="13"/>
        <v>C</v>
      </c>
      <c r="BE30" s="120">
        <f t="shared" si="14"/>
        <v>0</v>
      </c>
      <c r="BF30" s="505" t="str">
        <f t="shared" si="15"/>
        <v>C</v>
      </c>
      <c r="BG30" s="119">
        <f t="shared" si="16"/>
        <v>0</v>
      </c>
      <c r="BH30" s="120">
        <f t="shared" si="17"/>
        <v>0</v>
      </c>
      <c r="BI30" s="120">
        <f t="shared" si="18"/>
        <v>0</v>
      </c>
      <c r="BJ30" s="120">
        <f t="shared" si="19"/>
        <v>0</v>
      </c>
      <c r="BK30" s="387">
        <f t="shared" si="20"/>
        <v>0</v>
      </c>
      <c r="BL30" s="122">
        <f t="shared" si="21"/>
        <v>0</v>
      </c>
      <c r="BM30" s="123">
        <f t="shared" si="22"/>
        <v>5.790645879732736</v>
      </c>
      <c r="BN30" s="386"/>
      <c r="BO30" s="256"/>
      <c r="BP30" s="114">
        <f t="shared" si="2"/>
        <v>0</v>
      </c>
      <c r="BQ30" s="115">
        <f t="shared" si="2"/>
        <v>0</v>
      </c>
      <c r="BR30" s="124">
        <f t="shared" si="23"/>
        <v>0</v>
      </c>
      <c r="BS30" s="125" t="str">
        <f t="shared" si="24"/>
        <v>C</v>
      </c>
      <c r="BT30" s="126">
        <f t="shared" si="25"/>
        <v>0</v>
      </c>
      <c r="BU30" s="117" t="str">
        <f t="shared" si="26"/>
        <v>C</v>
      </c>
      <c r="BV30" s="124">
        <f t="shared" si="27"/>
        <v>0</v>
      </c>
      <c r="BW30" s="126">
        <f t="shared" si="28"/>
        <v>0</v>
      </c>
      <c r="BX30" s="126">
        <f t="shared" si="29"/>
        <v>0</v>
      </c>
      <c r="BY30" s="273">
        <f t="shared" si="30"/>
        <v>0</v>
      </c>
      <c r="BZ30" s="127">
        <f t="shared" si="31"/>
        <v>0</v>
      </c>
      <c r="CA30" s="292">
        <f t="shared" si="32"/>
        <v>0</v>
      </c>
      <c r="CB30" s="293">
        <f t="shared" si="33"/>
        <v>0</v>
      </c>
      <c r="CC30" s="294">
        <f t="shared" si="34"/>
        <v>0</v>
      </c>
      <c r="CD30" s="293">
        <f t="shared" si="35"/>
        <v>0</v>
      </c>
      <c r="CE30" s="294">
        <f t="shared" si="36"/>
        <v>0</v>
      </c>
      <c r="CF30" s="295">
        <f t="shared" si="37"/>
        <v>0</v>
      </c>
      <c r="CG30" s="292">
        <f t="shared" si="38"/>
        <v>0</v>
      </c>
      <c r="CH30" s="293">
        <f t="shared" si="39"/>
        <v>0</v>
      </c>
      <c r="CI30" s="294">
        <f t="shared" si="40"/>
        <v>0</v>
      </c>
      <c r="CJ30" s="297">
        <f t="shared" si="41"/>
        <v>0</v>
      </c>
      <c r="CK30" s="296">
        <f t="shared" si="42"/>
        <v>0</v>
      </c>
      <c r="CL30" s="295">
        <f t="shared" si="43"/>
        <v>0</v>
      </c>
      <c r="CM30" s="292">
        <f t="shared" si="44"/>
        <v>0</v>
      </c>
      <c r="CN30" s="297">
        <f t="shared" si="45"/>
        <v>0</v>
      </c>
      <c r="CO30" s="296">
        <f t="shared" si="46"/>
        <v>0</v>
      </c>
      <c r="CP30" s="293">
        <f t="shared" si="47"/>
        <v>0</v>
      </c>
      <c r="CQ30" s="294">
        <f t="shared" si="48"/>
        <v>0</v>
      </c>
      <c r="CR30" s="293">
        <f t="shared" si="49"/>
        <v>0</v>
      </c>
      <c r="CS30" s="294">
        <f t="shared" si="50"/>
        <v>0</v>
      </c>
      <c r="CT30" s="128">
        <f t="shared" si="51"/>
        <v>0</v>
      </c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479">
        <v>8</v>
      </c>
      <c r="DL30" s="478">
        <f t="shared" si="4"/>
        <v>0</v>
      </c>
      <c r="DM30" s="282">
        <f t="shared" si="5"/>
        <v>0</v>
      </c>
      <c r="DN30" s="106">
        <f t="shared" si="6"/>
        <v>0</v>
      </c>
      <c r="DO30" s="389">
        <f t="shared" si="7"/>
        <v>5.790645879732736</v>
      </c>
      <c r="DP30" s="107"/>
      <c r="DQ30" s="151"/>
      <c r="DR30" s="151"/>
      <c r="DS30" s="151">
        <v>25</v>
      </c>
      <c r="DT30" s="570" t="s">
        <v>135</v>
      </c>
      <c r="DU30" s="570"/>
      <c r="DV30" s="151"/>
      <c r="DW30" s="154">
        <v>75</v>
      </c>
      <c r="DX30" s="571" t="s">
        <v>136</v>
      </c>
      <c r="DY30" s="571"/>
      <c r="ED30" s="130">
        <f t="shared" si="3"/>
        <v>0</v>
      </c>
      <c r="EE30" s="131">
        <f t="shared" si="3"/>
        <v>0</v>
      </c>
      <c r="EF30" s="110">
        <f t="shared" si="8"/>
        <v>0</v>
      </c>
      <c r="EG30" s="111" t="e">
        <f t="shared" si="9"/>
        <v>#DIV/0!</v>
      </c>
      <c r="EH30" s="112" t="e">
        <f t="shared" si="10"/>
        <v>#DIV/0!</v>
      </c>
    </row>
    <row r="31" spans="1:145" ht="13.2" customHeight="1" x14ac:dyDescent="0.2">
      <c r="A31" s="55"/>
      <c r="B31" s="132"/>
      <c r="C31" s="133"/>
      <c r="D31" s="21" t="str">
        <f t="shared" si="11"/>
        <v>C</v>
      </c>
      <c r="E31" s="313"/>
      <c r="F31" s="314"/>
      <c r="G31" s="314"/>
      <c r="H31" s="314"/>
      <c r="I31" s="315"/>
      <c r="J31" s="335"/>
      <c r="K31" s="314"/>
      <c r="L31" s="314"/>
      <c r="M31" s="314"/>
      <c r="N31" s="315"/>
      <c r="O31" s="335"/>
      <c r="P31" s="314"/>
      <c r="Q31" s="314"/>
      <c r="R31" s="314"/>
      <c r="S31" s="364"/>
      <c r="T31" s="313"/>
      <c r="U31" s="314"/>
      <c r="V31" s="314"/>
      <c r="W31" s="314"/>
      <c r="X31" s="315"/>
      <c r="Y31" s="335"/>
      <c r="Z31" s="314"/>
      <c r="AA31" s="314"/>
      <c r="AB31" s="314"/>
      <c r="AC31" s="347"/>
      <c r="AD31" s="416"/>
      <c r="AE31" s="314"/>
      <c r="AF31" s="314"/>
      <c r="AG31" s="314"/>
      <c r="AH31" s="364"/>
      <c r="AI31" s="313"/>
      <c r="AJ31" s="314"/>
      <c r="AK31" s="314"/>
      <c r="AL31" s="314"/>
      <c r="AM31" s="347"/>
      <c r="AN31" s="416"/>
      <c r="AO31" s="314"/>
      <c r="AP31" s="314"/>
      <c r="AQ31" s="314"/>
      <c r="AR31" s="315"/>
      <c r="AS31" s="335"/>
      <c r="AT31" s="314"/>
      <c r="AU31" s="314"/>
      <c r="AV31" s="314"/>
      <c r="AW31" s="315"/>
      <c r="AX31" s="335"/>
      <c r="AY31" s="314"/>
      <c r="AZ31" s="314"/>
      <c r="BA31" s="314"/>
      <c r="BB31" s="347"/>
      <c r="BC31" s="136">
        <f t="shared" si="12"/>
        <v>0</v>
      </c>
      <c r="BD31" s="503" t="str">
        <f t="shared" si="13"/>
        <v>C</v>
      </c>
      <c r="BE31" s="137">
        <f t="shared" si="14"/>
        <v>0</v>
      </c>
      <c r="BF31" s="506" t="str">
        <f t="shared" si="15"/>
        <v>C</v>
      </c>
      <c r="BG31" s="136">
        <f t="shared" si="16"/>
        <v>0</v>
      </c>
      <c r="BH31" s="137">
        <f t="shared" si="17"/>
        <v>0</v>
      </c>
      <c r="BI31" s="137">
        <f t="shared" si="18"/>
        <v>0</v>
      </c>
      <c r="BJ31" s="137">
        <f t="shared" si="19"/>
        <v>0</v>
      </c>
      <c r="BK31" s="388">
        <f t="shared" si="20"/>
        <v>0</v>
      </c>
      <c r="BL31" s="139">
        <f t="shared" si="21"/>
        <v>0</v>
      </c>
      <c r="BM31" s="140">
        <f t="shared" si="22"/>
        <v>5.790645879732736</v>
      </c>
      <c r="BN31" s="386"/>
      <c r="BO31" s="256"/>
      <c r="BP31" s="55">
        <f t="shared" si="2"/>
        <v>0</v>
      </c>
      <c r="BQ31" s="132">
        <f t="shared" si="2"/>
        <v>0</v>
      </c>
      <c r="BR31" s="141">
        <f t="shared" si="23"/>
        <v>0</v>
      </c>
      <c r="BS31" s="142" t="str">
        <f t="shared" si="24"/>
        <v>C</v>
      </c>
      <c r="BT31" s="143">
        <f t="shared" si="25"/>
        <v>0</v>
      </c>
      <c r="BU31" s="134" t="str">
        <f t="shared" si="26"/>
        <v>C</v>
      </c>
      <c r="BV31" s="141">
        <f t="shared" si="27"/>
        <v>0</v>
      </c>
      <c r="BW31" s="143">
        <f t="shared" si="28"/>
        <v>0</v>
      </c>
      <c r="BX31" s="143">
        <f t="shared" si="29"/>
        <v>0</v>
      </c>
      <c r="BY31" s="275">
        <f t="shared" si="30"/>
        <v>0</v>
      </c>
      <c r="BZ31" s="144">
        <f t="shared" si="31"/>
        <v>0</v>
      </c>
      <c r="CA31" s="100">
        <f t="shared" si="32"/>
        <v>0</v>
      </c>
      <c r="CB31" s="101">
        <f t="shared" si="33"/>
        <v>0</v>
      </c>
      <c r="CC31" s="102">
        <f t="shared" si="34"/>
        <v>0</v>
      </c>
      <c r="CD31" s="101">
        <f t="shared" si="35"/>
        <v>0</v>
      </c>
      <c r="CE31" s="102">
        <f t="shared" si="36"/>
        <v>0</v>
      </c>
      <c r="CF31" s="257">
        <f t="shared" si="37"/>
        <v>0</v>
      </c>
      <c r="CG31" s="100">
        <f t="shared" si="38"/>
        <v>0</v>
      </c>
      <c r="CH31" s="101">
        <f t="shared" si="39"/>
        <v>0</v>
      </c>
      <c r="CI31" s="102">
        <f t="shared" si="40"/>
        <v>0</v>
      </c>
      <c r="CJ31" s="104">
        <f t="shared" si="41"/>
        <v>0</v>
      </c>
      <c r="CK31" s="103">
        <f t="shared" si="42"/>
        <v>0</v>
      </c>
      <c r="CL31" s="257">
        <f t="shared" si="43"/>
        <v>0</v>
      </c>
      <c r="CM31" s="100">
        <f t="shared" si="44"/>
        <v>0</v>
      </c>
      <c r="CN31" s="104">
        <f t="shared" si="45"/>
        <v>0</v>
      </c>
      <c r="CO31" s="103">
        <f t="shared" si="46"/>
        <v>0</v>
      </c>
      <c r="CP31" s="101">
        <f t="shared" si="47"/>
        <v>0</v>
      </c>
      <c r="CQ31" s="102">
        <f t="shared" si="48"/>
        <v>0</v>
      </c>
      <c r="CR31" s="101">
        <f t="shared" si="49"/>
        <v>0</v>
      </c>
      <c r="CS31" s="102">
        <f t="shared" si="50"/>
        <v>0</v>
      </c>
      <c r="CT31" s="145">
        <f t="shared" si="51"/>
        <v>0</v>
      </c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479">
        <v>9</v>
      </c>
      <c r="DL31" s="478">
        <f t="shared" si="4"/>
        <v>0</v>
      </c>
      <c r="DM31" s="282">
        <f t="shared" si="5"/>
        <v>0</v>
      </c>
      <c r="DN31" s="106">
        <f t="shared" si="6"/>
        <v>0</v>
      </c>
      <c r="DO31" s="389">
        <f t="shared" si="7"/>
        <v>5.790645879732736</v>
      </c>
      <c r="DP31" s="107"/>
      <c r="DQ31" s="151"/>
      <c r="DR31" s="158"/>
      <c r="DS31" s="151">
        <v>35</v>
      </c>
      <c r="DT31" s="570" t="s">
        <v>137</v>
      </c>
      <c r="DU31" s="570"/>
      <c r="DV31" s="151"/>
      <c r="DW31" s="154">
        <v>85</v>
      </c>
      <c r="DX31" s="571" t="s">
        <v>138</v>
      </c>
      <c r="DY31" s="572"/>
      <c r="ED31" s="130">
        <f t="shared" si="3"/>
        <v>0</v>
      </c>
      <c r="EE31" s="131">
        <f t="shared" si="3"/>
        <v>0</v>
      </c>
      <c r="EF31" s="110">
        <f t="shared" si="8"/>
        <v>0</v>
      </c>
      <c r="EG31" s="111" t="e">
        <f t="shared" si="9"/>
        <v>#DIV/0!</v>
      </c>
      <c r="EH31" s="112" t="e">
        <f t="shared" si="10"/>
        <v>#DIV/0!</v>
      </c>
    </row>
    <row r="32" spans="1:145" ht="13.2" customHeight="1" x14ac:dyDescent="0.2">
      <c r="A32" s="159"/>
      <c r="B32" s="160"/>
      <c r="C32" s="161"/>
      <c r="D32" s="500" t="str">
        <f t="shared" si="11"/>
        <v>C</v>
      </c>
      <c r="E32" s="316"/>
      <c r="F32" s="317"/>
      <c r="G32" s="317"/>
      <c r="H32" s="317"/>
      <c r="I32" s="318"/>
      <c r="J32" s="336"/>
      <c r="K32" s="317"/>
      <c r="L32" s="317"/>
      <c r="M32" s="317"/>
      <c r="N32" s="318"/>
      <c r="O32" s="336"/>
      <c r="P32" s="317"/>
      <c r="Q32" s="317"/>
      <c r="R32" s="317"/>
      <c r="S32" s="365"/>
      <c r="T32" s="316"/>
      <c r="U32" s="317"/>
      <c r="V32" s="317"/>
      <c r="W32" s="317"/>
      <c r="X32" s="318"/>
      <c r="Y32" s="336"/>
      <c r="Z32" s="317"/>
      <c r="AA32" s="317"/>
      <c r="AB32" s="317"/>
      <c r="AC32" s="348"/>
      <c r="AD32" s="417"/>
      <c r="AE32" s="317"/>
      <c r="AF32" s="317"/>
      <c r="AG32" s="317"/>
      <c r="AH32" s="365"/>
      <c r="AI32" s="316"/>
      <c r="AJ32" s="317"/>
      <c r="AK32" s="317"/>
      <c r="AL32" s="317"/>
      <c r="AM32" s="348"/>
      <c r="AN32" s="417"/>
      <c r="AO32" s="317"/>
      <c r="AP32" s="317"/>
      <c r="AQ32" s="317"/>
      <c r="AR32" s="318"/>
      <c r="AS32" s="336"/>
      <c r="AT32" s="317"/>
      <c r="AU32" s="317"/>
      <c r="AV32" s="317"/>
      <c r="AW32" s="318"/>
      <c r="AX32" s="336"/>
      <c r="AY32" s="317"/>
      <c r="AZ32" s="317"/>
      <c r="BA32" s="317"/>
      <c r="BB32" s="348"/>
      <c r="BC32" s="119">
        <f t="shared" si="12"/>
        <v>0</v>
      </c>
      <c r="BD32" s="502" t="str">
        <f t="shared" si="13"/>
        <v>C</v>
      </c>
      <c r="BE32" s="120">
        <f t="shared" si="14"/>
        <v>0</v>
      </c>
      <c r="BF32" s="505" t="str">
        <f t="shared" si="15"/>
        <v>C</v>
      </c>
      <c r="BG32" s="119">
        <f t="shared" si="16"/>
        <v>0</v>
      </c>
      <c r="BH32" s="120">
        <f t="shared" si="17"/>
        <v>0</v>
      </c>
      <c r="BI32" s="120">
        <f t="shared" si="18"/>
        <v>0</v>
      </c>
      <c r="BJ32" s="120">
        <f t="shared" si="19"/>
        <v>0</v>
      </c>
      <c r="BK32" s="387">
        <f t="shared" si="20"/>
        <v>0</v>
      </c>
      <c r="BL32" s="122">
        <f t="shared" si="21"/>
        <v>0</v>
      </c>
      <c r="BM32" s="123">
        <f t="shared" si="22"/>
        <v>5.790645879732736</v>
      </c>
      <c r="BN32" s="386"/>
      <c r="BO32" s="256"/>
      <c r="BP32" s="114">
        <f t="shared" si="2"/>
        <v>0</v>
      </c>
      <c r="BQ32" s="115">
        <f t="shared" si="2"/>
        <v>0</v>
      </c>
      <c r="BR32" s="124">
        <f t="shared" si="23"/>
        <v>0</v>
      </c>
      <c r="BS32" s="125" t="str">
        <f t="shared" si="24"/>
        <v>C</v>
      </c>
      <c r="BT32" s="126">
        <f t="shared" si="25"/>
        <v>0</v>
      </c>
      <c r="BU32" s="117" t="str">
        <f t="shared" si="26"/>
        <v>C</v>
      </c>
      <c r="BV32" s="124">
        <f t="shared" si="27"/>
        <v>0</v>
      </c>
      <c r="BW32" s="126">
        <f t="shared" si="28"/>
        <v>0</v>
      </c>
      <c r="BX32" s="126">
        <f t="shared" si="29"/>
        <v>0</v>
      </c>
      <c r="BY32" s="273">
        <f t="shared" si="30"/>
        <v>0</v>
      </c>
      <c r="BZ32" s="127">
        <f t="shared" si="31"/>
        <v>0</v>
      </c>
      <c r="CA32" s="292">
        <f t="shared" si="32"/>
        <v>0</v>
      </c>
      <c r="CB32" s="293">
        <f t="shared" si="33"/>
        <v>0</v>
      </c>
      <c r="CC32" s="294">
        <f t="shared" si="34"/>
        <v>0</v>
      </c>
      <c r="CD32" s="293">
        <f t="shared" si="35"/>
        <v>0</v>
      </c>
      <c r="CE32" s="294">
        <f t="shared" si="36"/>
        <v>0</v>
      </c>
      <c r="CF32" s="295">
        <f t="shared" si="37"/>
        <v>0</v>
      </c>
      <c r="CG32" s="292">
        <f t="shared" si="38"/>
        <v>0</v>
      </c>
      <c r="CH32" s="293">
        <f t="shared" si="39"/>
        <v>0</v>
      </c>
      <c r="CI32" s="294">
        <f t="shared" si="40"/>
        <v>0</v>
      </c>
      <c r="CJ32" s="297">
        <f t="shared" si="41"/>
        <v>0</v>
      </c>
      <c r="CK32" s="296">
        <f t="shared" si="42"/>
        <v>0</v>
      </c>
      <c r="CL32" s="295">
        <f t="shared" si="43"/>
        <v>0</v>
      </c>
      <c r="CM32" s="292">
        <f t="shared" si="44"/>
        <v>0</v>
      </c>
      <c r="CN32" s="297">
        <f t="shared" si="45"/>
        <v>0</v>
      </c>
      <c r="CO32" s="296">
        <f t="shared" si="46"/>
        <v>0</v>
      </c>
      <c r="CP32" s="293">
        <f t="shared" si="47"/>
        <v>0</v>
      </c>
      <c r="CQ32" s="294">
        <f t="shared" si="48"/>
        <v>0</v>
      </c>
      <c r="CR32" s="293">
        <f t="shared" si="49"/>
        <v>0</v>
      </c>
      <c r="CS32" s="294">
        <f t="shared" si="50"/>
        <v>0</v>
      </c>
      <c r="CT32" s="128">
        <f t="shared" si="51"/>
        <v>0</v>
      </c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479">
        <v>10</v>
      </c>
      <c r="DL32" s="478">
        <f t="shared" si="4"/>
        <v>0</v>
      </c>
      <c r="DM32" s="282">
        <f t="shared" si="5"/>
        <v>0</v>
      </c>
      <c r="DN32" s="106">
        <f t="shared" si="6"/>
        <v>0</v>
      </c>
      <c r="DO32" s="389">
        <f t="shared" si="7"/>
        <v>5.790645879732736</v>
      </c>
      <c r="DP32" s="107"/>
      <c r="DQ32" s="151"/>
      <c r="DR32" s="151"/>
      <c r="DS32" s="151">
        <v>45</v>
      </c>
      <c r="DT32" s="587" t="s">
        <v>139</v>
      </c>
      <c r="DU32" s="587"/>
      <c r="DV32" s="151"/>
      <c r="DW32" s="154">
        <v>95</v>
      </c>
      <c r="DX32" s="588" t="s">
        <v>140</v>
      </c>
      <c r="DY32" s="588"/>
      <c r="DZ32" s="588"/>
      <c r="EA32" s="588"/>
      <c r="ED32" s="130">
        <f t="shared" si="3"/>
        <v>0</v>
      </c>
      <c r="EE32" s="131">
        <f t="shared" si="3"/>
        <v>0</v>
      </c>
      <c r="EF32" s="110">
        <f t="shared" si="8"/>
        <v>0</v>
      </c>
      <c r="EG32" s="111" t="e">
        <f t="shared" si="9"/>
        <v>#DIV/0!</v>
      </c>
      <c r="EH32" s="112" t="e">
        <f t="shared" si="10"/>
        <v>#DIV/0!</v>
      </c>
    </row>
    <row r="33" spans="1:149" ht="13.2" customHeight="1" x14ac:dyDescent="0.2">
      <c r="A33" s="69"/>
      <c r="B33" s="163"/>
      <c r="C33" s="164"/>
      <c r="D33" s="21" t="str">
        <f t="shared" si="11"/>
        <v>C</v>
      </c>
      <c r="E33" s="319"/>
      <c r="F33" s="320"/>
      <c r="G33" s="320"/>
      <c r="H33" s="320"/>
      <c r="I33" s="321"/>
      <c r="J33" s="337"/>
      <c r="K33" s="320"/>
      <c r="L33" s="320"/>
      <c r="M33" s="320"/>
      <c r="N33" s="321"/>
      <c r="O33" s="337"/>
      <c r="P33" s="320"/>
      <c r="Q33" s="320"/>
      <c r="R33" s="320"/>
      <c r="S33" s="366"/>
      <c r="T33" s="319"/>
      <c r="U33" s="320"/>
      <c r="V33" s="320"/>
      <c r="W33" s="320"/>
      <c r="X33" s="321"/>
      <c r="Y33" s="337"/>
      <c r="Z33" s="320"/>
      <c r="AA33" s="320"/>
      <c r="AB33" s="320"/>
      <c r="AC33" s="349"/>
      <c r="AD33" s="418"/>
      <c r="AE33" s="320"/>
      <c r="AF33" s="320"/>
      <c r="AG33" s="320"/>
      <c r="AH33" s="366"/>
      <c r="AI33" s="319"/>
      <c r="AJ33" s="320"/>
      <c r="AK33" s="320"/>
      <c r="AL33" s="320"/>
      <c r="AM33" s="349"/>
      <c r="AN33" s="418"/>
      <c r="AO33" s="320"/>
      <c r="AP33" s="320"/>
      <c r="AQ33" s="320"/>
      <c r="AR33" s="321"/>
      <c r="AS33" s="337"/>
      <c r="AT33" s="320"/>
      <c r="AU33" s="320"/>
      <c r="AV33" s="320"/>
      <c r="AW33" s="321"/>
      <c r="AX33" s="337"/>
      <c r="AY33" s="320"/>
      <c r="AZ33" s="320"/>
      <c r="BA33" s="320"/>
      <c r="BB33" s="349"/>
      <c r="BC33" s="136">
        <f t="shared" si="12"/>
        <v>0</v>
      </c>
      <c r="BD33" s="503" t="str">
        <f t="shared" si="13"/>
        <v>C</v>
      </c>
      <c r="BE33" s="137">
        <f t="shared" si="14"/>
        <v>0</v>
      </c>
      <c r="BF33" s="506" t="str">
        <f t="shared" si="15"/>
        <v>C</v>
      </c>
      <c r="BG33" s="136">
        <f t="shared" si="16"/>
        <v>0</v>
      </c>
      <c r="BH33" s="137">
        <f t="shared" si="17"/>
        <v>0</v>
      </c>
      <c r="BI33" s="137">
        <f t="shared" si="18"/>
        <v>0</v>
      </c>
      <c r="BJ33" s="137">
        <f t="shared" si="19"/>
        <v>0</v>
      </c>
      <c r="BK33" s="388">
        <f t="shared" si="20"/>
        <v>0</v>
      </c>
      <c r="BL33" s="139">
        <f t="shared" si="21"/>
        <v>0</v>
      </c>
      <c r="BM33" s="140">
        <f t="shared" si="22"/>
        <v>5.790645879732736</v>
      </c>
      <c r="BN33" s="386"/>
      <c r="BO33" s="256"/>
      <c r="BP33" s="55">
        <f t="shared" si="2"/>
        <v>0</v>
      </c>
      <c r="BQ33" s="132">
        <f t="shared" si="2"/>
        <v>0</v>
      </c>
      <c r="BR33" s="141">
        <f t="shared" si="23"/>
        <v>0</v>
      </c>
      <c r="BS33" s="142" t="str">
        <f t="shared" si="24"/>
        <v>C</v>
      </c>
      <c r="BT33" s="143">
        <f t="shared" si="25"/>
        <v>0</v>
      </c>
      <c r="BU33" s="134" t="str">
        <f t="shared" si="26"/>
        <v>C</v>
      </c>
      <c r="BV33" s="141">
        <f t="shared" si="27"/>
        <v>0</v>
      </c>
      <c r="BW33" s="143">
        <f t="shared" si="28"/>
        <v>0</v>
      </c>
      <c r="BX33" s="143">
        <f t="shared" si="29"/>
        <v>0</v>
      </c>
      <c r="BY33" s="275">
        <f t="shared" si="30"/>
        <v>0</v>
      </c>
      <c r="BZ33" s="144">
        <f t="shared" si="31"/>
        <v>0</v>
      </c>
      <c r="CA33" s="100">
        <f t="shared" si="32"/>
        <v>0</v>
      </c>
      <c r="CB33" s="101">
        <f t="shared" si="33"/>
        <v>0</v>
      </c>
      <c r="CC33" s="102">
        <f t="shared" si="34"/>
        <v>0</v>
      </c>
      <c r="CD33" s="101">
        <f t="shared" si="35"/>
        <v>0</v>
      </c>
      <c r="CE33" s="102">
        <f t="shared" si="36"/>
        <v>0</v>
      </c>
      <c r="CF33" s="257">
        <f t="shared" si="37"/>
        <v>0</v>
      </c>
      <c r="CG33" s="100">
        <f t="shared" si="38"/>
        <v>0</v>
      </c>
      <c r="CH33" s="101">
        <f t="shared" si="39"/>
        <v>0</v>
      </c>
      <c r="CI33" s="102">
        <f t="shared" si="40"/>
        <v>0</v>
      </c>
      <c r="CJ33" s="104">
        <f t="shared" si="41"/>
        <v>0</v>
      </c>
      <c r="CK33" s="103">
        <f t="shared" si="42"/>
        <v>0</v>
      </c>
      <c r="CL33" s="257">
        <f t="shared" si="43"/>
        <v>0</v>
      </c>
      <c r="CM33" s="100">
        <f t="shared" si="44"/>
        <v>0</v>
      </c>
      <c r="CN33" s="104">
        <f t="shared" si="45"/>
        <v>0</v>
      </c>
      <c r="CO33" s="103">
        <f t="shared" si="46"/>
        <v>0</v>
      </c>
      <c r="CP33" s="101">
        <f t="shared" si="47"/>
        <v>0</v>
      </c>
      <c r="CQ33" s="102">
        <f t="shared" si="48"/>
        <v>0</v>
      </c>
      <c r="CR33" s="101">
        <f t="shared" si="49"/>
        <v>0</v>
      </c>
      <c r="CS33" s="102">
        <f t="shared" si="50"/>
        <v>0</v>
      </c>
      <c r="CT33" s="145">
        <f t="shared" si="51"/>
        <v>0</v>
      </c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479">
        <v>11</v>
      </c>
      <c r="DL33" s="478">
        <f t="shared" si="4"/>
        <v>0</v>
      </c>
      <c r="DM33" s="282">
        <f t="shared" si="5"/>
        <v>0</v>
      </c>
      <c r="DN33" s="106">
        <f t="shared" si="6"/>
        <v>0</v>
      </c>
      <c r="DO33" s="389">
        <f t="shared" si="7"/>
        <v>5.790645879732736</v>
      </c>
      <c r="DP33" s="166"/>
      <c r="ED33" s="130">
        <f t="shared" si="3"/>
        <v>0</v>
      </c>
      <c r="EE33" s="131">
        <f t="shared" si="3"/>
        <v>0</v>
      </c>
      <c r="EF33" s="110">
        <f t="shared" si="8"/>
        <v>0</v>
      </c>
      <c r="EG33" s="111" t="e">
        <f t="shared" si="9"/>
        <v>#DIV/0!</v>
      </c>
      <c r="EH33" s="112" t="e">
        <f t="shared" si="10"/>
        <v>#DIV/0!</v>
      </c>
    </row>
    <row r="34" spans="1:149" ht="13.2" customHeight="1" x14ac:dyDescent="0.2">
      <c r="A34" s="159"/>
      <c r="B34" s="160"/>
      <c r="C34" s="161"/>
      <c r="D34" s="500" t="str">
        <f t="shared" si="11"/>
        <v>C</v>
      </c>
      <c r="E34" s="316"/>
      <c r="F34" s="317"/>
      <c r="G34" s="317"/>
      <c r="H34" s="317"/>
      <c r="I34" s="318"/>
      <c r="J34" s="336"/>
      <c r="K34" s="317"/>
      <c r="L34" s="317"/>
      <c r="M34" s="317"/>
      <c r="N34" s="318"/>
      <c r="O34" s="336"/>
      <c r="P34" s="317"/>
      <c r="Q34" s="317"/>
      <c r="R34" s="317"/>
      <c r="S34" s="365"/>
      <c r="T34" s="316"/>
      <c r="U34" s="317"/>
      <c r="V34" s="317"/>
      <c r="W34" s="317"/>
      <c r="X34" s="318"/>
      <c r="Y34" s="336"/>
      <c r="Z34" s="317"/>
      <c r="AA34" s="317"/>
      <c r="AB34" s="317"/>
      <c r="AC34" s="348"/>
      <c r="AD34" s="417"/>
      <c r="AE34" s="317"/>
      <c r="AF34" s="317"/>
      <c r="AG34" s="317"/>
      <c r="AH34" s="365"/>
      <c r="AI34" s="316"/>
      <c r="AJ34" s="317"/>
      <c r="AK34" s="317"/>
      <c r="AL34" s="317"/>
      <c r="AM34" s="348"/>
      <c r="AN34" s="417"/>
      <c r="AO34" s="317"/>
      <c r="AP34" s="317"/>
      <c r="AQ34" s="317"/>
      <c r="AR34" s="318"/>
      <c r="AS34" s="336"/>
      <c r="AT34" s="317"/>
      <c r="AU34" s="317"/>
      <c r="AV34" s="317"/>
      <c r="AW34" s="318"/>
      <c r="AX34" s="336"/>
      <c r="AY34" s="317"/>
      <c r="AZ34" s="317"/>
      <c r="BA34" s="317"/>
      <c r="BB34" s="348"/>
      <c r="BC34" s="119">
        <f t="shared" si="12"/>
        <v>0</v>
      </c>
      <c r="BD34" s="502" t="str">
        <f t="shared" si="13"/>
        <v>C</v>
      </c>
      <c r="BE34" s="120">
        <f t="shared" si="14"/>
        <v>0</v>
      </c>
      <c r="BF34" s="505" t="str">
        <f t="shared" si="15"/>
        <v>C</v>
      </c>
      <c r="BG34" s="119">
        <f t="shared" si="16"/>
        <v>0</v>
      </c>
      <c r="BH34" s="120">
        <f t="shared" si="17"/>
        <v>0</v>
      </c>
      <c r="BI34" s="120">
        <f t="shared" si="18"/>
        <v>0</v>
      </c>
      <c r="BJ34" s="120">
        <f t="shared" si="19"/>
        <v>0</v>
      </c>
      <c r="BK34" s="387">
        <f t="shared" si="20"/>
        <v>0</v>
      </c>
      <c r="BL34" s="122">
        <f t="shared" si="21"/>
        <v>0</v>
      </c>
      <c r="BM34" s="123">
        <f t="shared" si="22"/>
        <v>5.790645879732736</v>
      </c>
      <c r="BN34" s="386"/>
      <c r="BO34" s="256"/>
      <c r="BP34" s="114">
        <f t="shared" si="2"/>
        <v>0</v>
      </c>
      <c r="BQ34" s="115">
        <f t="shared" si="2"/>
        <v>0</v>
      </c>
      <c r="BR34" s="124">
        <f t="shared" si="23"/>
        <v>0</v>
      </c>
      <c r="BS34" s="125" t="str">
        <f t="shared" si="24"/>
        <v>C</v>
      </c>
      <c r="BT34" s="126">
        <f t="shared" si="25"/>
        <v>0</v>
      </c>
      <c r="BU34" s="117" t="str">
        <f t="shared" si="26"/>
        <v>C</v>
      </c>
      <c r="BV34" s="124">
        <f t="shared" si="27"/>
        <v>0</v>
      </c>
      <c r="BW34" s="126">
        <f t="shared" si="28"/>
        <v>0</v>
      </c>
      <c r="BX34" s="126">
        <f t="shared" si="29"/>
        <v>0</v>
      </c>
      <c r="BY34" s="273">
        <f t="shared" si="30"/>
        <v>0</v>
      </c>
      <c r="BZ34" s="127">
        <f t="shared" si="31"/>
        <v>0</v>
      </c>
      <c r="CA34" s="292">
        <f t="shared" si="32"/>
        <v>0</v>
      </c>
      <c r="CB34" s="293">
        <f t="shared" si="33"/>
        <v>0</v>
      </c>
      <c r="CC34" s="294">
        <f t="shared" si="34"/>
        <v>0</v>
      </c>
      <c r="CD34" s="293">
        <f t="shared" si="35"/>
        <v>0</v>
      </c>
      <c r="CE34" s="294">
        <f t="shared" si="36"/>
        <v>0</v>
      </c>
      <c r="CF34" s="295">
        <f t="shared" si="37"/>
        <v>0</v>
      </c>
      <c r="CG34" s="292">
        <f t="shared" si="38"/>
        <v>0</v>
      </c>
      <c r="CH34" s="293">
        <f t="shared" si="39"/>
        <v>0</v>
      </c>
      <c r="CI34" s="294">
        <f t="shared" si="40"/>
        <v>0</v>
      </c>
      <c r="CJ34" s="297">
        <f t="shared" si="41"/>
        <v>0</v>
      </c>
      <c r="CK34" s="296">
        <f t="shared" si="42"/>
        <v>0</v>
      </c>
      <c r="CL34" s="295">
        <f t="shared" si="43"/>
        <v>0</v>
      </c>
      <c r="CM34" s="292">
        <f t="shared" si="44"/>
        <v>0</v>
      </c>
      <c r="CN34" s="297">
        <f t="shared" si="45"/>
        <v>0</v>
      </c>
      <c r="CO34" s="296">
        <f t="shared" si="46"/>
        <v>0</v>
      </c>
      <c r="CP34" s="293">
        <f t="shared" si="47"/>
        <v>0</v>
      </c>
      <c r="CQ34" s="294">
        <f t="shared" si="48"/>
        <v>0</v>
      </c>
      <c r="CR34" s="293">
        <f t="shared" si="49"/>
        <v>0</v>
      </c>
      <c r="CS34" s="294">
        <f t="shared" si="50"/>
        <v>0</v>
      </c>
      <c r="CT34" s="128">
        <f t="shared" si="51"/>
        <v>0</v>
      </c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479">
        <v>12</v>
      </c>
      <c r="DL34" s="478">
        <f t="shared" si="4"/>
        <v>0</v>
      </c>
      <c r="DM34" s="282">
        <f t="shared" si="5"/>
        <v>0</v>
      </c>
      <c r="DN34" s="106">
        <f t="shared" si="6"/>
        <v>0</v>
      </c>
      <c r="DO34" s="389">
        <f t="shared" si="7"/>
        <v>5.790645879732736</v>
      </c>
      <c r="DP34" s="166"/>
      <c r="ED34" s="130">
        <f t="shared" si="3"/>
        <v>0</v>
      </c>
      <c r="EE34" s="131">
        <f t="shared" si="3"/>
        <v>0</v>
      </c>
      <c r="EF34" s="110">
        <f t="shared" si="8"/>
        <v>0</v>
      </c>
      <c r="EG34" s="111" t="e">
        <f t="shared" si="9"/>
        <v>#DIV/0!</v>
      </c>
      <c r="EH34" s="112" t="e">
        <f t="shared" si="10"/>
        <v>#DIV/0!</v>
      </c>
      <c r="EJ34" s="167" t="s">
        <v>141</v>
      </c>
    </row>
    <row r="35" spans="1:149" ht="13.2" customHeight="1" x14ac:dyDescent="0.2">
      <c r="A35" s="69"/>
      <c r="B35" s="163"/>
      <c r="C35" s="164"/>
      <c r="D35" s="21" t="str">
        <f t="shared" si="11"/>
        <v>C</v>
      </c>
      <c r="E35" s="319"/>
      <c r="F35" s="320"/>
      <c r="G35" s="320"/>
      <c r="H35" s="320"/>
      <c r="I35" s="321"/>
      <c r="J35" s="337"/>
      <c r="K35" s="320"/>
      <c r="L35" s="320"/>
      <c r="M35" s="320"/>
      <c r="N35" s="321"/>
      <c r="O35" s="337"/>
      <c r="P35" s="320"/>
      <c r="Q35" s="320"/>
      <c r="R35" s="320"/>
      <c r="S35" s="366"/>
      <c r="T35" s="319"/>
      <c r="U35" s="320"/>
      <c r="V35" s="320"/>
      <c r="W35" s="320"/>
      <c r="X35" s="321"/>
      <c r="Y35" s="337"/>
      <c r="Z35" s="320"/>
      <c r="AA35" s="320"/>
      <c r="AB35" s="320"/>
      <c r="AC35" s="349"/>
      <c r="AD35" s="418"/>
      <c r="AE35" s="320"/>
      <c r="AF35" s="320"/>
      <c r="AG35" s="320"/>
      <c r="AH35" s="366"/>
      <c r="AI35" s="319"/>
      <c r="AJ35" s="320"/>
      <c r="AK35" s="320"/>
      <c r="AL35" s="320"/>
      <c r="AM35" s="349"/>
      <c r="AN35" s="418"/>
      <c r="AO35" s="320"/>
      <c r="AP35" s="320"/>
      <c r="AQ35" s="320"/>
      <c r="AR35" s="321"/>
      <c r="AS35" s="337"/>
      <c r="AT35" s="320"/>
      <c r="AU35" s="320"/>
      <c r="AV35" s="320"/>
      <c r="AW35" s="321"/>
      <c r="AX35" s="337"/>
      <c r="AY35" s="320"/>
      <c r="AZ35" s="320"/>
      <c r="BA35" s="320"/>
      <c r="BB35" s="349"/>
      <c r="BC35" s="136">
        <f t="shared" si="12"/>
        <v>0</v>
      </c>
      <c r="BD35" s="503" t="str">
        <f t="shared" si="13"/>
        <v>C</v>
      </c>
      <c r="BE35" s="137">
        <f t="shared" si="14"/>
        <v>0</v>
      </c>
      <c r="BF35" s="506" t="str">
        <f t="shared" si="15"/>
        <v>C</v>
      </c>
      <c r="BG35" s="136">
        <f t="shared" si="16"/>
        <v>0</v>
      </c>
      <c r="BH35" s="137">
        <f t="shared" si="17"/>
        <v>0</v>
      </c>
      <c r="BI35" s="137">
        <f t="shared" si="18"/>
        <v>0</v>
      </c>
      <c r="BJ35" s="137">
        <f t="shared" si="19"/>
        <v>0</v>
      </c>
      <c r="BK35" s="388">
        <f t="shared" si="20"/>
        <v>0</v>
      </c>
      <c r="BL35" s="139">
        <f t="shared" si="21"/>
        <v>0</v>
      </c>
      <c r="BM35" s="140">
        <f t="shared" si="22"/>
        <v>5.790645879732736</v>
      </c>
      <c r="BN35" s="386"/>
      <c r="BO35" s="256"/>
      <c r="BP35" s="55">
        <f t="shared" si="2"/>
        <v>0</v>
      </c>
      <c r="BQ35" s="132">
        <f t="shared" si="2"/>
        <v>0</v>
      </c>
      <c r="BR35" s="141">
        <f t="shared" si="23"/>
        <v>0</v>
      </c>
      <c r="BS35" s="142" t="str">
        <f t="shared" si="24"/>
        <v>C</v>
      </c>
      <c r="BT35" s="143">
        <f t="shared" si="25"/>
        <v>0</v>
      </c>
      <c r="BU35" s="134" t="str">
        <f t="shared" si="26"/>
        <v>C</v>
      </c>
      <c r="BV35" s="141">
        <f t="shared" si="27"/>
        <v>0</v>
      </c>
      <c r="BW35" s="143">
        <f t="shared" si="28"/>
        <v>0</v>
      </c>
      <c r="BX35" s="143">
        <f t="shared" si="29"/>
        <v>0</v>
      </c>
      <c r="BY35" s="275">
        <f t="shared" si="30"/>
        <v>0</v>
      </c>
      <c r="BZ35" s="144">
        <f t="shared" si="31"/>
        <v>0</v>
      </c>
      <c r="CA35" s="100">
        <f t="shared" si="32"/>
        <v>0</v>
      </c>
      <c r="CB35" s="101">
        <f t="shared" si="33"/>
        <v>0</v>
      </c>
      <c r="CC35" s="102">
        <f t="shared" si="34"/>
        <v>0</v>
      </c>
      <c r="CD35" s="101">
        <f t="shared" si="35"/>
        <v>0</v>
      </c>
      <c r="CE35" s="102">
        <f t="shared" si="36"/>
        <v>0</v>
      </c>
      <c r="CF35" s="257">
        <f t="shared" si="37"/>
        <v>0</v>
      </c>
      <c r="CG35" s="100">
        <f t="shared" si="38"/>
        <v>0</v>
      </c>
      <c r="CH35" s="101">
        <f t="shared" si="39"/>
        <v>0</v>
      </c>
      <c r="CI35" s="102">
        <f t="shared" si="40"/>
        <v>0</v>
      </c>
      <c r="CJ35" s="104">
        <f t="shared" si="41"/>
        <v>0</v>
      </c>
      <c r="CK35" s="103">
        <f t="shared" si="42"/>
        <v>0</v>
      </c>
      <c r="CL35" s="257">
        <f t="shared" si="43"/>
        <v>0</v>
      </c>
      <c r="CM35" s="100">
        <f t="shared" si="44"/>
        <v>0</v>
      </c>
      <c r="CN35" s="104">
        <f t="shared" si="45"/>
        <v>0</v>
      </c>
      <c r="CO35" s="103">
        <f t="shared" si="46"/>
        <v>0</v>
      </c>
      <c r="CP35" s="101">
        <f t="shared" si="47"/>
        <v>0</v>
      </c>
      <c r="CQ35" s="102">
        <f t="shared" si="48"/>
        <v>0</v>
      </c>
      <c r="CR35" s="101">
        <f t="shared" si="49"/>
        <v>0</v>
      </c>
      <c r="CS35" s="102">
        <f t="shared" si="50"/>
        <v>0</v>
      </c>
      <c r="CT35" s="145">
        <f t="shared" si="51"/>
        <v>0</v>
      </c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479">
        <v>13</v>
      </c>
      <c r="DL35" s="478">
        <f t="shared" si="4"/>
        <v>0</v>
      </c>
      <c r="DM35" s="282">
        <f t="shared" si="5"/>
        <v>0</v>
      </c>
      <c r="DN35" s="106">
        <f t="shared" si="6"/>
        <v>0</v>
      </c>
      <c r="DO35" s="389">
        <f t="shared" si="7"/>
        <v>5.790645879732736</v>
      </c>
      <c r="DP35" s="166"/>
      <c r="DQ35" s="589" t="s">
        <v>142</v>
      </c>
      <c r="DR35" s="589"/>
      <c r="DS35" s="589"/>
      <c r="ED35" s="130">
        <f t="shared" si="3"/>
        <v>0</v>
      </c>
      <c r="EE35" s="131">
        <f t="shared" si="3"/>
        <v>0</v>
      </c>
      <c r="EF35" s="110">
        <f t="shared" si="8"/>
        <v>0</v>
      </c>
      <c r="EG35" s="111" t="e">
        <f t="shared" si="9"/>
        <v>#DIV/0!</v>
      </c>
      <c r="EH35" s="112" t="e">
        <f t="shared" si="10"/>
        <v>#DIV/0!</v>
      </c>
      <c r="EJ35" s="153" t="s">
        <v>143</v>
      </c>
    </row>
    <row r="36" spans="1:149" ht="13.2" customHeight="1" x14ac:dyDescent="0.2">
      <c r="A36" s="159"/>
      <c r="B36" s="160"/>
      <c r="C36" s="161"/>
      <c r="D36" s="500" t="str">
        <f t="shared" si="11"/>
        <v>C</v>
      </c>
      <c r="E36" s="316"/>
      <c r="F36" s="317"/>
      <c r="G36" s="317"/>
      <c r="H36" s="317"/>
      <c r="I36" s="318"/>
      <c r="J36" s="336"/>
      <c r="K36" s="317"/>
      <c r="L36" s="317"/>
      <c r="M36" s="317"/>
      <c r="N36" s="318"/>
      <c r="O36" s="336"/>
      <c r="P36" s="317"/>
      <c r="Q36" s="317"/>
      <c r="R36" s="317"/>
      <c r="S36" s="365"/>
      <c r="T36" s="316"/>
      <c r="U36" s="317"/>
      <c r="V36" s="317"/>
      <c r="W36" s="317"/>
      <c r="X36" s="318"/>
      <c r="Y36" s="336"/>
      <c r="Z36" s="317"/>
      <c r="AA36" s="317"/>
      <c r="AB36" s="317"/>
      <c r="AC36" s="348"/>
      <c r="AD36" s="417"/>
      <c r="AE36" s="317"/>
      <c r="AF36" s="317"/>
      <c r="AG36" s="317"/>
      <c r="AH36" s="365"/>
      <c r="AI36" s="316"/>
      <c r="AJ36" s="317"/>
      <c r="AK36" s="317"/>
      <c r="AL36" s="317"/>
      <c r="AM36" s="348"/>
      <c r="AN36" s="417"/>
      <c r="AO36" s="317"/>
      <c r="AP36" s="317"/>
      <c r="AQ36" s="317"/>
      <c r="AR36" s="318"/>
      <c r="AS36" s="336"/>
      <c r="AT36" s="317"/>
      <c r="AU36" s="317"/>
      <c r="AV36" s="317"/>
      <c r="AW36" s="318"/>
      <c r="AX36" s="336"/>
      <c r="AY36" s="317"/>
      <c r="AZ36" s="317"/>
      <c r="BA36" s="317"/>
      <c r="BB36" s="348"/>
      <c r="BC36" s="119">
        <f t="shared" si="12"/>
        <v>0</v>
      </c>
      <c r="BD36" s="502" t="str">
        <f t="shared" si="13"/>
        <v>C</v>
      </c>
      <c r="BE36" s="120">
        <f t="shared" si="14"/>
        <v>0</v>
      </c>
      <c r="BF36" s="505" t="str">
        <f t="shared" si="15"/>
        <v>C</v>
      </c>
      <c r="BG36" s="119">
        <f t="shared" si="16"/>
        <v>0</v>
      </c>
      <c r="BH36" s="120">
        <f t="shared" si="17"/>
        <v>0</v>
      </c>
      <c r="BI36" s="120">
        <f t="shared" si="18"/>
        <v>0</v>
      </c>
      <c r="BJ36" s="120">
        <f t="shared" si="19"/>
        <v>0</v>
      </c>
      <c r="BK36" s="387">
        <f t="shared" si="20"/>
        <v>0</v>
      </c>
      <c r="BL36" s="122">
        <f t="shared" si="21"/>
        <v>0</v>
      </c>
      <c r="BM36" s="123">
        <f t="shared" si="22"/>
        <v>5.790645879732736</v>
      </c>
      <c r="BN36" s="386"/>
      <c r="BO36" s="256"/>
      <c r="BP36" s="114">
        <f t="shared" si="2"/>
        <v>0</v>
      </c>
      <c r="BQ36" s="115">
        <f t="shared" si="2"/>
        <v>0</v>
      </c>
      <c r="BR36" s="124">
        <f t="shared" si="23"/>
        <v>0</v>
      </c>
      <c r="BS36" s="125" t="str">
        <f t="shared" si="24"/>
        <v>C</v>
      </c>
      <c r="BT36" s="126">
        <f t="shared" si="25"/>
        <v>0</v>
      </c>
      <c r="BU36" s="117" t="str">
        <f t="shared" si="26"/>
        <v>C</v>
      </c>
      <c r="BV36" s="124">
        <f t="shared" si="27"/>
        <v>0</v>
      </c>
      <c r="BW36" s="126">
        <f t="shared" si="28"/>
        <v>0</v>
      </c>
      <c r="BX36" s="126">
        <f t="shared" si="29"/>
        <v>0</v>
      </c>
      <c r="BY36" s="273">
        <f t="shared" si="30"/>
        <v>0</v>
      </c>
      <c r="BZ36" s="127">
        <f t="shared" si="31"/>
        <v>0</v>
      </c>
      <c r="CA36" s="292">
        <f t="shared" si="32"/>
        <v>0</v>
      </c>
      <c r="CB36" s="293">
        <f t="shared" si="33"/>
        <v>0</v>
      </c>
      <c r="CC36" s="294">
        <f t="shared" si="34"/>
        <v>0</v>
      </c>
      <c r="CD36" s="293">
        <f t="shared" si="35"/>
        <v>0</v>
      </c>
      <c r="CE36" s="294">
        <f t="shared" si="36"/>
        <v>0</v>
      </c>
      <c r="CF36" s="295">
        <f t="shared" si="37"/>
        <v>0</v>
      </c>
      <c r="CG36" s="292">
        <f t="shared" si="38"/>
        <v>0</v>
      </c>
      <c r="CH36" s="293">
        <f t="shared" si="39"/>
        <v>0</v>
      </c>
      <c r="CI36" s="294">
        <f t="shared" si="40"/>
        <v>0</v>
      </c>
      <c r="CJ36" s="297">
        <f t="shared" si="41"/>
        <v>0</v>
      </c>
      <c r="CK36" s="296">
        <f t="shared" si="42"/>
        <v>0</v>
      </c>
      <c r="CL36" s="295">
        <f t="shared" si="43"/>
        <v>0</v>
      </c>
      <c r="CM36" s="292">
        <f t="shared" si="44"/>
        <v>0</v>
      </c>
      <c r="CN36" s="297">
        <f t="shared" si="45"/>
        <v>0</v>
      </c>
      <c r="CO36" s="296">
        <f t="shared" si="46"/>
        <v>0</v>
      </c>
      <c r="CP36" s="293">
        <f t="shared" si="47"/>
        <v>0</v>
      </c>
      <c r="CQ36" s="294">
        <f t="shared" si="48"/>
        <v>0</v>
      </c>
      <c r="CR36" s="293">
        <f t="shared" si="49"/>
        <v>0</v>
      </c>
      <c r="CS36" s="294">
        <f t="shared" si="50"/>
        <v>0</v>
      </c>
      <c r="CT36" s="128">
        <f t="shared" si="51"/>
        <v>0</v>
      </c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479">
        <v>14</v>
      </c>
      <c r="DL36" s="478">
        <f t="shared" si="4"/>
        <v>0</v>
      </c>
      <c r="DM36" s="282">
        <f t="shared" si="5"/>
        <v>0</v>
      </c>
      <c r="DN36" s="106">
        <f t="shared" si="6"/>
        <v>0</v>
      </c>
      <c r="DO36" s="389">
        <f t="shared" si="7"/>
        <v>5.790645879732736</v>
      </c>
      <c r="DP36" s="166"/>
      <c r="ED36" s="130">
        <f t="shared" si="3"/>
        <v>0</v>
      </c>
      <c r="EE36" s="131">
        <f t="shared" si="3"/>
        <v>0</v>
      </c>
      <c r="EF36" s="110">
        <f t="shared" si="8"/>
        <v>0</v>
      </c>
      <c r="EG36" s="111" t="e">
        <f t="shared" si="9"/>
        <v>#DIV/0!</v>
      </c>
      <c r="EH36" s="112" t="e">
        <f t="shared" si="10"/>
        <v>#DIV/0!</v>
      </c>
    </row>
    <row r="37" spans="1:149" ht="13.2" customHeight="1" x14ac:dyDescent="0.2">
      <c r="A37" s="69"/>
      <c r="B37" s="163"/>
      <c r="C37" s="164"/>
      <c r="D37" s="21" t="str">
        <f t="shared" si="11"/>
        <v>C</v>
      </c>
      <c r="E37" s="319"/>
      <c r="F37" s="320"/>
      <c r="G37" s="320"/>
      <c r="H37" s="320"/>
      <c r="I37" s="321"/>
      <c r="J37" s="337"/>
      <c r="K37" s="320"/>
      <c r="L37" s="320"/>
      <c r="M37" s="320"/>
      <c r="N37" s="321"/>
      <c r="O37" s="337"/>
      <c r="P37" s="320"/>
      <c r="Q37" s="320"/>
      <c r="R37" s="320"/>
      <c r="S37" s="366"/>
      <c r="T37" s="319"/>
      <c r="U37" s="320"/>
      <c r="V37" s="320"/>
      <c r="W37" s="320"/>
      <c r="X37" s="321"/>
      <c r="Y37" s="337"/>
      <c r="Z37" s="320"/>
      <c r="AA37" s="320"/>
      <c r="AB37" s="320"/>
      <c r="AC37" s="349"/>
      <c r="AD37" s="418"/>
      <c r="AE37" s="320"/>
      <c r="AF37" s="320"/>
      <c r="AG37" s="320"/>
      <c r="AH37" s="366"/>
      <c r="AI37" s="319"/>
      <c r="AJ37" s="320"/>
      <c r="AK37" s="320"/>
      <c r="AL37" s="320"/>
      <c r="AM37" s="349"/>
      <c r="AN37" s="418"/>
      <c r="AO37" s="320"/>
      <c r="AP37" s="320"/>
      <c r="AQ37" s="320"/>
      <c r="AR37" s="321"/>
      <c r="AS37" s="337"/>
      <c r="AT37" s="320"/>
      <c r="AU37" s="320"/>
      <c r="AV37" s="320"/>
      <c r="AW37" s="321"/>
      <c r="AX37" s="337"/>
      <c r="AY37" s="320"/>
      <c r="AZ37" s="320"/>
      <c r="BA37" s="320"/>
      <c r="BB37" s="349"/>
      <c r="BC37" s="136">
        <f t="shared" si="12"/>
        <v>0</v>
      </c>
      <c r="BD37" s="503" t="str">
        <f t="shared" si="13"/>
        <v>C</v>
      </c>
      <c r="BE37" s="137">
        <f t="shared" si="14"/>
        <v>0</v>
      </c>
      <c r="BF37" s="506" t="str">
        <f t="shared" si="15"/>
        <v>C</v>
      </c>
      <c r="BG37" s="136">
        <f t="shared" si="16"/>
        <v>0</v>
      </c>
      <c r="BH37" s="137">
        <f t="shared" si="17"/>
        <v>0</v>
      </c>
      <c r="BI37" s="137">
        <f t="shared" si="18"/>
        <v>0</v>
      </c>
      <c r="BJ37" s="137">
        <f t="shared" si="19"/>
        <v>0</v>
      </c>
      <c r="BK37" s="388">
        <f t="shared" si="20"/>
        <v>0</v>
      </c>
      <c r="BL37" s="139">
        <f t="shared" si="21"/>
        <v>0</v>
      </c>
      <c r="BM37" s="140">
        <f t="shared" si="22"/>
        <v>5.790645879732736</v>
      </c>
      <c r="BN37" s="386"/>
      <c r="BO37" s="256"/>
      <c r="BP37" s="55">
        <f t="shared" si="2"/>
        <v>0</v>
      </c>
      <c r="BQ37" s="132">
        <f t="shared" si="2"/>
        <v>0</v>
      </c>
      <c r="BR37" s="141">
        <f t="shared" si="23"/>
        <v>0</v>
      </c>
      <c r="BS37" s="142" t="str">
        <f t="shared" si="24"/>
        <v>C</v>
      </c>
      <c r="BT37" s="143">
        <f t="shared" si="25"/>
        <v>0</v>
      </c>
      <c r="BU37" s="134" t="str">
        <f t="shared" si="26"/>
        <v>C</v>
      </c>
      <c r="BV37" s="141">
        <f t="shared" si="27"/>
        <v>0</v>
      </c>
      <c r="BW37" s="143">
        <f t="shared" si="28"/>
        <v>0</v>
      </c>
      <c r="BX37" s="143">
        <f t="shared" si="29"/>
        <v>0</v>
      </c>
      <c r="BY37" s="275">
        <f t="shared" si="30"/>
        <v>0</v>
      </c>
      <c r="BZ37" s="144">
        <f t="shared" si="31"/>
        <v>0</v>
      </c>
      <c r="CA37" s="100">
        <f t="shared" si="32"/>
        <v>0</v>
      </c>
      <c r="CB37" s="101">
        <f t="shared" si="33"/>
        <v>0</v>
      </c>
      <c r="CC37" s="102">
        <f t="shared" si="34"/>
        <v>0</v>
      </c>
      <c r="CD37" s="101">
        <f t="shared" si="35"/>
        <v>0</v>
      </c>
      <c r="CE37" s="102">
        <f t="shared" si="36"/>
        <v>0</v>
      </c>
      <c r="CF37" s="257">
        <f t="shared" si="37"/>
        <v>0</v>
      </c>
      <c r="CG37" s="100">
        <f t="shared" si="38"/>
        <v>0</v>
      </c>
      <c r="CH37" s="101">
        <f t="shared" si="39"/>
        <v>0</v>
      </c>
      <c r="CI37" s="102">
        <f t="shared" si="40"/>
        <v>0</v>
      </c>
      <c r="CJ37" s="104">
        <f t="shared" si="41"/>
        <v>0</v>
      </c>
      <c r="CK37" s="103">
        <f t="shared" si="42"/>
        <v>0</v>
      </c>
      <c r="CL37" s="257">
        <f t="shared" si="43"/>
        <v>0</v>
      </c>
      <c r="CM37" s="100">
        <f t="shared" si="44"/>
        <v>0</v>
      </c>
      <c r="CN37" s="104">
        <f t="shared" si="45"/>
        <v>0</v>
      </c>
      <c r="CO37" s="103">
        <f t="shared" si="46"/>
        <v>0</v>
      </c>
      <c r="CP37" s="101">
        <f t="shared" si="47"/>
        <v>0</v>
      </c>
      <c r="CQ37" s="102">
        <f t="shared" si="48"/>
        <v>0</v>
      </c>
      <c r="CR37" s="101">
        <f t="shared" si="49"/>
        <v>0</v>
      </c>
      <c r="CS37" s="102">
        <f t="shared" si="50"/>
        <v>0</v>
      </c>
      <c r="CT37" s="145">
        <f t="shared" si="51"/>
        <v>0</v>
      </c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479">
        <v>15</v>
      </c>
      <c r="DL37" s="478">
        <f t="shared" si="4"/>
        <v>0</v>
      </c>
      <c r="DM37" s="282">
        <f t="shared" si="5"/>
        <v>0</v>
      </c>
      <c r="DN37" s="106">
        <f t="shared" si="6"/>
        <v>0</v>
      </c>
      <c r="DO37" s="389">
        <f t="shared" si="7"/>
        <v>5.790645879732736</v>
      </c>
      <c r="DP37" s="166"/>
      <c r="ED37" s="130">
        <f t="shared" si="3"/>
        <v>0</v>
      </c>
      <c r="EE37" s="131">
        <f t="shared" si="3"/>
        <v>0</v>
      </c>
      <c r="EF37" s="110">
        <f t="shared" si="8"/>
        <v>0</v>
      </c>
      <c r="EG37" s="111" t="e">
        <f t="shared" si="9"/>
        <v>#DIV/0!</v>
      </c>
      <c r="EH37" s="112" t="e">
        <f t="shared" si="10"/>
        <v>#DIV/0!</v>
      </c>
    </row>
    <row r="38" spans="1:149" ht="13.2" customHeight="1" x14ac:dyDescent="0.2">
      <c r="A38" s="159"/>
      <c r="B38" s="160"/>
      <c r="C38" s="161"/>
      <c r="D38" s="500" t="str">
        <f t="shared" si="11"/>
        <v>C</v>
      </c>
      <c r="E38" s="316"/>
      <c r="F38" s="317"/>
      <c r="G38" s="317"/>
      <c r="H38" s="317"/>
      <c r="I38" s="318"/>
      <c r="J38" s="336"/>
      <c r="K38" s="317"/>
      <c r="L38" s="317"/>
      <c r="M38" s="317"/>
      <c r="N38" s="318"/>
      <c r="O38" s="336"/>
      <c r="P38" s="317"/>
      <c r="Q38" s="317"/>
      <c r="R38" s="317"/>
      <c r="S38" s="365"/>
      <c r="T38" s="316"/>
      <c r="U38" s="317"/>
      <c r="V38" s="317"/>
      <c r="W38" s="317"/>
      <c r="X38" s="318"/>
      <c r="Y38" s="336"/>
      <c r="Z38" s="317"/>
      <c r="AA38" s="317"/>
      <c r="AB38" s="317"/>
      <c r="AC38" s="348"/>
      <c r="AD38" s="417"/>
      <c r="AE38" s="317"/>
      <c r="AF38" s="317"/>
      <c r="AG38" s="317"/>
      <c r="AH38" s="365"/>
      <c r="AI38" s="316"/>
      <c r="AJ38" s="317"/>
      <c r="AK38" s="317"/>
      <c r="AL38" s="317"/>
      <c r="AM38" s="348"/>
      <c r="AN38" s="417"/>
      <c r="AO38" s="317"/>
      <c r="AP38" s="317"/>
      <c r="AQ38" s="317"/>
      <c r="AR38" s="318"/>
      <c r="AS38" s="336"/>
      <c r="AT38" s="317"/>
      <c r="AU38" s="317"/>
      <c r="AV38" s="317"/>
      <c r="AW38" s="318"/>
      <c r="AX38" s="336"/>
      <c r="AY38" s="317"/>
      <c r="AZ38" s="317"/>
      <c r="BA38" s="317"/>
      <c r="BB38" s="348"/>
      <c r="BC38" s="119">
        <f t="shared" si="12"/>
        <v>0</v>
      </c>
      <c r="BD38" s="502" t="str">
        <f t="shared" si="13"/>
        <v>C</v>
      </c>
      <c r="BE38" s="120">
        <f t="shared" si="14"/>
        <v>0</v>
      </c>
      <c r="BF38" s="505" t="str">
        <f t="shared" si="15"/>
        <v>C</v>
      </c>
      <c r="BG38" s="119">
        <f t="shared" si="16"/>
        <v>0</v>
      </c>
      <c r="BH38" s="120">
        <f t="shared" si="17"/>
        <v>0</v>
      </c>
      <c r="BI38" s="120">
        <f t="shared" si="18"/>
        <v>0</v>
      </c>
      <c r="BJ38" s="120">
        <f t="shared" si="19"/>
        <v>0</v>
      </c>
      <c r="BK38" s="387">
        <f t="shared" si="20"/>
        <v>0</v>
      </c>
      <c r="BL38" s="122">
        <f t="shared" si="21"/>
        <v>0</v>
      </c>
      <c r="BM38" s="123">
        <f t="shared" si="22"/>
        <v>5.790645879732736</v>
      </c>
      <c r="BN38" s="386"/>
      <c r="BO38" s="256"/>
      <c r="BP38" s="114">
        <f t="shared" si="2"/>
        <v>0</v>
      </c>
      <c r="BQ38" s="115">
        <f t="shared" si="2"/>
        <v>0</v>
      </c>
      <c r="BR38" s="124">
        <f t="shared" si="23"/>
        <v>0</v>
      </c>
      <c r="BS38" s="125" t="str">
        <f t="shared" si="24"/>
        <v>C</v>
      </c>
      <c r="BT38" s="126">
        <f t="shared" si="25"/>
        <v>0</v>
      </c>
      <c r="BU38" s="117" t="str">
        <f t="shared" si="26"/>
        <v>C</v>
      </c>
      <c r="BV38" s="124">
        <f t="shared" si="27"/>
        <v>0</v>
      </c>
      <c r="BW38" s="126">
        <f t="shared" si="28"/>
        <v>0</v>
      </c>
      <c r="BX38" s="126">
        <f t="shared" si="29"/>
        <v>0</v>
      </c>
      <c r="BY38" s="273">
        <f t="shared" si="30"/>
        <v>0</v>
      </c>
      <c r="BZ38" s="127">
        <f t="shared" si="31"/>
        <v>0</v>
      </c>
      <c r="CA38" s="292">
        <f t="shared" si="32"/>
        <v>0</v>
      </c>
      <c r="CB38" s="293">
        <f t="shared" si="33"/>
        <v>0</v>
      </c>
      <c r="CC38" s="294">
        <f t="shared" si="34"/>
        <v>0</v>
      </c>
      <c r="CD38" s="293">
        <f t="shared" si="35"/>
        <v>0</v>
      </c>
      <c r="CE38" s="294">
        <f t="shared" si="36"/>
        <v>0</v>
      </c>
      <c r="CF38" s="295">
        <f t="shared" si="37"/>
        <v>0</v>
      </c>
      <c r="CG38" s="292">
        <f t="shared" si="38"/>
        <v>0</v>
      </c>
      <c r="CH38" s="293">
        <f t="shared" si="39"/>
        <v>0</v>
      </c>
      <c r="CI38" s="294">
        <f t="shared" si="40"/>
        <v>0</v>
      </c>
      <c r="CJ38" s="297">
        <f t="shared" si="41"/>
        <v>0</v>
      </c>
      <c r="CK38" s="296">
        <f t="shared" si="42"/>
        <v>0</v>
      </c>
      <c r="CL38" s="295">
        <f t="shared" si="43"/>
        <v>0</v>
      </c>
      <c r="CM38" s="292">
        <f t="shared" si="44"/>
        <v>0</v>
      </c>
      <c r="CN38" s="297">
        <f t="shared" si="45"/>
        <v>0</v>
      </c>
      <c r="CO38" s="296">
        <f t="shared" si="46"/>
        <v>0</v>
      </c>
      <c r="CP38" s="293">
        <f t="shared" si="47"/>
        <v>0</v>
      </c>
      <c r="CQ38" s="294">
        <f t="shared" si="48"/>
        <v>0</v>
      </c>
      <c r="CR38" s="293">
        <f t="shared" si="49"/>
        <v>0</v>
      </c>
      <c r="CS38" s="294">
        <f t="shared" si="50"/>
        <v>0</v>
      </c>
      <c r="CT38" s="128">
        <f t="shared" si="51"/>
        <v>0</v>
      </c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479">
        <v>16</v>
      </c>
      <c r="DL38" s="478">
        <f t="shared" si="4"/>
        <v>0</v>
      </c>
      <c r="DM38" s="282">
        <f t="shared" si="5"/>
        <v>0</v>
      </c>
      <c r="DN38" s="106">
        <f t="shared" si="6"/>
        <v>0</v>
      </c>
      <c r="DO38" s="389">
        <f t="shared" si="7"/>
        <v>5.790645879732736</v>
      </c>
      <c r="DP38" s="166"/>
      <c r="ED38" s="130">
        <f t="shared" si="3"/>
        <v>0</v>
      </c>
      <c r="EE38" s="131">
        <f t="shared" si="3"/>
        <v>0</v>
      </c>
      <c r="EF38" s="110">
        <f t="shared" si="8"/>
        <v>0</v>
      </c>
      <c r="EG38" s="111" t="e">
        <f t="shared" si="9"/>
        <v>#DIV/0!</v>
      </c>
      <c r="EH38" s="112" t="e">
        <f t="shared" si="10"/>
        <v>#DIV/0!</v>
      </c>
    </row>
    <row r="39" spans="1:149" ht="13.2" customHeight="1" x14ac:dyDescent="0.2">
      <c r="A39" s="69"/>
      <c r="B39" s="163"/>
      <c r="C39" s="164"/>
      <c r="D39" s="21" t="str">
        <f t="shared" si="11"/>
        <v>C</v>
      </c>
      <c r="E39" s="319"/>
      <c r="F39" s="320"/>
      <c r="G39" s="320"/>
      <c r="H39" s="320"/>
      <c r="I39" s="321"/>
      <c r="J39" s="337"/>
      <c r="K39" s="320"/>
      <c r="L39" s="320"/>
      <c r="M39" s="320"/>
      <c r="N39" s="321"/>
      <c r="O39" s="337"/>
      <c r="P39" s="320"/>
      <c r="Q39" s="320"/>
      <c r="R39" s="320"/>
      <c r="S39" s="366"/>
      <c r="T39" s="319"/>
      <c r="U39" s="320"/>
      <c r="V39" s="320"/>
      <c r="W39" s="320"/>
      <c r="X39" s="321"/>
      <c r="Y39" s="337"/>
      <c r="Z39" s="320"/>
      <c r="AA39" s="320"/>
      <c r="AB39" s="320"/>
      <c r="AC39" s="349"/>
      <c r="AD39" s="418"/>
      <c r="AE39" s="320"/>
      <c r="AF39" s="320"/>
      <c r="AG39" s="320"/>
      <c r="AH39" s="366"/>
      <c r="AI39" s="319"/>
      <c r="AJ39" s="320"/>
      <c r="AK39" s="320"/>
      <c r="AL39" s="320"/>
      <c r="AM39" s="349"/>
      <c r="AN39" s="418"/>
      <c r="AO39" s="320"/>
      <c r="AP39" s="320"/>
      <c r="AQ39" s="320"/>
      <c r="AR39" s="321"/>
      <c r="AS39" s="337"/>
      <c r="AT39" s="320"/>
      <c r="AU39" s="320"/>
      <c r="AV39" s="320"/>
      <c r="AW39" s="321"/>
      <c r="AX39" s="337"/>
      <c r="AY39" s="320"/>
      <c r="AZ39" s="320"/>
      <c r="BA39" s="320"/>
      <c r="BB39" s="349"/>
      <c r="BC39" s="136">
        <f t="shared" si="12"/>
        <v>0</v>
      </c>
      <c r="BD39" s="503" t="str">
        <f t="shared" si="13"/>
        <v>C</v>
      </c>
      <c r="BE39" s="137">
        <f t="shared" si="14"/>
        <v>0</v>
      </c>
      <c r="BF39" s="506" t="str">
        <f t="shared" si="15"/>
        <v>C</v>
      </c>
      <c r="BG39" s="136">
        <f t="shared" si="16"/>
        <v>0</v>
      </c>
      <c r="BH39" s="137">
        <f t="shared" si="17"/>
        <v>0</v>
      </c>
      <c r="BI39" s="137">
        <f t="shared" si="18"/>
        <v>0</v>
      </c>
      <c r="BJ39" s="137">
        <f t="shared" si="19"/>
        <v>0</v>
      </c>
      <c r="BK39" s="388">
        <f t="shared" si="20"/>
        <v>0</v>
      </c>
      <c r="BL39" s="139">
        <f t="shared" si="21"/>
        <v>0</v>
      </c>
      <c r="BM39" s="140">
        <f t="shared" si="22"/>
        <v>5.790645879732736</v>
      </c>
      <c r="BN39" s="386"/>
      <c r="BO39" s="256"/>
      <c r="BP39" s="55">
        <f t="shared" si="2"/>
        <v>0</v>
      </c>
      <c r="BQ39" s="132">
        <f t="shared" si="2"/>
        <v>0</v>
      </c>
      <c r="BR39" s="141">
        <f t="shared" si="23"/>
        <v>0</v>
      </c>
      <c r="BS39" s="142" t="str">
        <f t="shared" si="24"/>
        <v>C</v>
      </c>
      <c r="BT39" s="143">
        <f t="shared" si="25"/>
        <v>0</v>
      </c>
      <c r="BU39" s="134" t="str">
        <f t="shared" si="26"/>
        <v>C</v>
      </c>
      <c r="BV39" s="141">
        <f t="shared" si="27"/>
        <v>0</v>
      </c>
      <c r="BW39" s="143">
        <f t="shared" si="28"/>
        <v>0</v>
      </c>
      <c r="BX39" s="143">
        <f t="shared" si="29"/>
        <v>0</v>
      </c>
      <c r="BY39" s="275">
        <f t="shared" si="30"/>
        <v>0</v>
      </c>
      <c r="BZ39" s="144">
        <f t="shared" si="31"/>
        <v>0</v>
      </c>
      <c r="CA39" s="100">
        <f t="shared" si="32"/>
        <v>0</v>
      </c>
      <c r="CB39" s="101">
        <f t="shared" si="33"/>
        <v>0</v>
      </c>
      <c r="CC39" s="102">
        <f t="shared" si="34"/>
        <v>0</v>
      </c>
      <c r="CD39" s="101">
        <f t="shared" si="35"/>
        <v>0</v>
      </c>
      <c r="CE39" s="102">
        <f t="shared" si="36"/>
        <v>0</v>
      </c>
      <c r="CF39" s="257">
        <f t="shared" si="37"/>
        <v>0</v>
      </c>
      <c r="CG39" s="100">
        <f t="shared" si="38"/>
        <v>0</v>
      </c>
      <c r="CH39" s="101">
        <f t="shared" si="39"/>
        <v>0</v>
      </c>
      <c r="CI39" s="102">
        <f t="shared" si="40"/>
        <v>0</v>
      </c>
      <c r="CJ39" s="104">
        <f t="shared" si="41"/>
        <v>0</v>
      </c>
      <c r="CK39" s="103">
        <f t="shared" si="42"/>
        <v>0</v>
      </c>
      <c r="CL39" s="257">
        <f t="shared" si="43"/>
        <v>0</v>
      </c>
      <c r="CM39" s="100">
        <f t="shared" si="44"/>
        <v>0</v>
      </c>
      <c r="CN39" s="104">
        <f t="shared" si="45"/>
        <v>0</v>
      </c>
      <c r="CO39" s="103">
        <f t="shared" si="46"/>
        <v>0</v>
      </c>
      <c r="CP39" s="101">
        <f t="shared" si="47"/>
        <v>0</v>
      </c>
      <c r="CQ39" s="102">
        <f t="shared" si="48"/>
        <v>0</v>
      </c>
      <c r="CR39" s="101">
        <f t="shared" si="49"/>
        <v>0</v>
      </c>
      <c r="CS39" s="102">
        <f t="shared" si="50"/>
        <v>0</v>
      </c>
      <c r="CT39" s="145">
        <f t="shared" si="51"/>
        <v>0</v>
      </c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479">
        <v>17</v>
      </c>
      <c r="DL39" s="478">
        <f t="shared" si="4"/>
        <v>0</v>
      </c>
      <c r="DM39" s="282">
        <f t="shared" si="5"/>
        <v>0</v>
      </c>
      <c r="DN39" s="106">
        <f t="shared" si="6"/>
        <v>0</v>
      </c>
      <c r="DO39" s="389">
        <f t="shared" si="7"/>
        <v>5.790645879732736</v>
      </c>
      <c r="DP39" s="166"/>
      <c r="ED39" s="130">
        <f t="shared" si="3"/>
        <v>0</v>
      </c>
      <c r="EE39" s="131">
        <f t="shared" si="3"/>
        <v>0</v>
      </c>
      <c r="EF39" s="110">
        <f t="shared" si="8"/>
        <v>0</v>
      </c>
      <c r="EG39" s="111" t="e">
        <f t="shared" si="9"/>
        <v>#DIV/0!</v>
      </c>
      <c r="EH39" s="112" t="e">
        <f t="shared" si="10"/>
        <v>#DIV/0!</v>
      </c>
    </row>
    <row r="40" spans="1:149" ht="13.2" customHeight="1" x14ac:dyDescent="0.2">
      <c r="A40" s="159"/>
      <c r="B40" s="160"/>
      <c r="C40" s="161"/>
      <c r="D40" s="500" t="str">
        <f t="shared" si="11"/>
        <v>C</v>
      </c>
      <c r="E40" s="316"/>
      <c r="F40" s="317"/>
      <c r="G40" s="317"/>
      <c r="H40" s="317"/>
      <c r="I40" s="318"/>
      <c r="J40" s="336"/>
      <c r="K40" s="317"/>
      <c r="L40" s="317"/>
      <c r="M40" s="317"/>
      <c r="N40" s="318"/>
      <c r="O40" s="336"/>
      <c r="P40" s="317"/>
      <c r="Q40" s="317"/>
      <c r="R40" s="317"/>
      <c r="S40" s="365"/>
      <c r="T40" s="316"/>
      <c r="U40" s="317"/>
      <c r="V40" s="317"/>
      <c r="W40" s="317"/>
      <c r="X40" s="318"/>
      <c r="Y40" s="336"/>
      <c r="Z40" s="317"/>
      <c r="AA40" s="317"/>
      <c r="AB40" s="317"/>
      <c r="AC40" s="348"/>
      <c r="AD40" s="417"/>
      <c r="AE40" s="317"/>
      <c r="AF40" s="317"/>
      <c r="AG40" s="317"/>
      <c r="AH40" s="365"/>
      <c r="AI40" s="316"/>
      <c r="AJ40" s="317"/>
      <c r="AK40" s="317"/>
      <c r="AL40" s="317"/>
      <c r="AM40" s="348"/>
      <c r="AN40" s="417"/>
      <c r="AO40" s="317"/>
      <c r="AP40" s="317"/>
      <c r="AQ40" s="317"/>
      <c r="AR40" s="318"/>
      <c r="AS40" s="336"/>
      <c r="AT40" s="317"/>
      <c r="AU40" s="317"/>
      <c r="AV40" s="317"/>
      <c r="AW40" s="318"/>
      <c r="AX40" s="336"/>
      <c r="AY40" s="317"/>
      <c r="AZ40" s="317"/>
      <c r="BA40" s="317"/>
      <c r="BB40" s="348"/>
      <c r="BC40" s="119">
        <f t="shared" si="12"/>
        <v>0</v>
      </c>
      <c r="BD40" s="502" t="str">
        <f t="shared" si="13"/>
        <v>C</v>
      </c>
      <c r="BE40" s="120">
        <f t="shared" si="14"/>
        <v>0</v>
      </c>
      <c r="BF40" s="505" t="str">
        <f t="shared" si="15"/>
        <v>C</v>
      </c>
      <c r="BG40" s="119">
        <f t="shared" si="16"/>
        <v>0</v>
      </c>
      <c r="BH40" s="120">
        <f t="shared" si="17"/>
        <v>0</v>
      </c>
      <c r="BI40" s="120">
        <f t="shared" si="18"/>
        <v>0</v>
      </c>
      <c r="BJ40" s="120">
        <f t="shared" si="19"/>
        <v>0</v>
      </c>
      <c r="BK40" s="387">
        <f t="shared" si="20"/>
        <v>0</v>
      </c>
      <c r="BL40" s="122">
        <f t="shared" si="21"/>
        <v>0</v>
      </c>
      <c r="BM40" s="123">
        <f t="shared" si="22"/>
        <v>5.790645879732736</v>
      </c>
      <c r="BN40" s="386"/>
      <c r="BO40" s="256"/>
      <c r="BP40" s="114">
        <f t="shared" si="2"/>
        <v>0</v>
      </c>
      <c r="BQ40" s="115">
        <f t="shared" si="2"/>
        <v>0</v>
      </c>
      <c r="BR40" s="124">
        <f t="shared" si="23"/>
        <v>0</v>
      </c>
      <c r="BS40" s="125" t="str">
        <f t="shared" si="24"/>
        <v>C</v>
      </c>
      <c r="BT40" s="126">
        <f t="shared" si="25"/>
        <v>0</v>
      </c>
      <c r="BU40" s="117" t="str">
        <f t="shared" si="26"/>
        <v>C</v>
      </c>
      <c r="BV40" s="124">
        <f t="shared" si="27"/>
        <v>0</v>
      </c>
      <c r="BW40" s="126">
        <f t="shared" si="28"/>
        <v>0</v>
      </c>
      <c r="BX40" s="126">
        <f t="shared" si="29"/>
        <v>0</v>
      </c>
      <c r="BY40" s="273">
        <f t="shared" si="30"/>
        <v>0</v>
      </c>
      <c r="BZ40" s="127">
        <f t="shared" si="31"/>
        <v>0</v>
      </c>
      <c r="CA40" s="292">
        <f t="shared" si="32"/>
        <v>0</v>
      </c>
      <c r="CB40" s="293">
        <f t="shared" si="33"/>
        <v>0</v>
      </c>
      <c r="CC40" s="294">
        <f t="shared" si="34"/>
        <v>0</v>
      </c>
      <c r="CD40" s="293">
        <f t="shared" si="35"/>
        <v>0</v>
      </c>
      <c r="CE40" s="294">
        <f t="shared" si="36"/>
        <v>0</v>
      </c>
      <c r="CF40" s="295">
        <f t="shared" si="37"/>
        <v>0</v>
      </c>
      <c r="CG40" s="292">
        <f t="shared" si="38"/>
        <v>0</v>
      </c>
      <c r="CH40" s="293">
        <f t="shared" si="39"/>
        <v>0</v>
      </c>
      <c r="CI40" s="294">
        <f t="shared" si="40"/>
        <v>0</v>
      </c>
      <c r="CJ40" s="297">
        <f t="shared" si="41"/>
        <v>0</v>
      </c>
      <c r="CK40" s="296">
        <f t="shared" si="42"/>
        <v>0</v>
      </c>
      <c r="CL40" s="295">
        <f t="shared" si="43"/>
        <v>0</v>
      </c>
      <c r="CM40" s="292">
        <f t="shared" si="44"/>
        <v>0</v>
      </c>
      <c r="CN40" s="297">
        <f t="shared" si="45"/>
        <v>0</v>
      </c>
      <c r="CO40" s="296">
        <f t="shared" si="46"/>
        <v>0</v>
      </c>
      <c r="CP40" s="293">
        <f t="shared" si="47"/>
        <v>0</v>
      </c>
      <c r="CQ40" s="294">
        <f t="shared" si="48"/>
        <v>0</v>
      </c>
      <c r="CR40" s="293">
        <f t="shared" si="49"/>
        <v>0</v>
      </c>
      <c r="CS40" s="294">
        <f t="shared" si="50"/>
        <v>0</v>
      </c>
      <c r="CT40" s="128">
        <f t="shared" si="51"/>
        <v>0</v>
      </c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479">
        <v>18</v>
      </c>
      <c r="DL40" s="478">
        <f t="shared" si="4"/>
        <v>0</v>
      </c>
      <c r="DM40" s="282">
        <f t="shared" si="5"/>
        <v>0</v>
      </c>
      <c r="DN40" s="106">
        <f t="shared" si="6"/>
        <v>0</v>
      </c>
      <c r="DO40" s="389">
        <f t="shared" si="7"/>
        <v>5.790645879732736</v>
      </c>
      <c r="DP40" s="166"/>
      <c r="ED40" s="130">
        <f t="shared" si="3"/>
        <v>0</v>
      </c>
      <c r="EE40" s="131">
        <f t="shared" si="3"/>
        <v>0</v>
      </c>
      <c r="EF40" s="110">
        <f t="shared" si="8"/>
        <v>0</v>
      </c>
      <c r="EG40" s="111" t="e">
        <f t="shared" si="9"/>
        <v>#DIV/0!</v>
      </c>
      <c r="EH40" s="112" t="e">
        <f t="shared" si="10"/>
        <v>#DIV/0!</v>
      </c>
      <c r="EJ40" s="590" t="s">
        <v>144</v>
      </c>
      <c r="EK40" s="590"/>
      <c r="EL40" s="590"/>
      <c r="EM40" s="590"/>
      <c r="EN40" s="590"/>
      <c r="EO40" s="590"/>
      <c r="EP40" s="590"/>
      <c r="EQ40" s="590"/>
      <c r="ER40" s="168"/>
      <c r="ES40" s="168"/>
    </row>
    <row r="41" spans="1:149" ht="13.2" customHeight="1" x14ac:dyDescent="0.2">
      <c r="A41" s="69"/>
      <c r="B41" s="163"/>
      <c r="C41" s="164"/>
      <c r="D41" s="21" t="str">
        <f t="shared" si="11"/>
        <v>C</v>
      </c>
      <c r="E41" s="319"/>
      <c r="F41" s="320"/>
      <c r="G41" s="320"/>
      <c r="H41" s="320"/>
      <c r="I41" s="321"/>
      <c r="J41" s="337"/>
      <c r="K41" s="320"/>
      <c r="L41" s="320"/>
      <c r="M41" s="320"/>
      <c r="N41" s="321"/>
      <c r="O41" s="337"/>
      <c r="P41" s="320"/>
      <c r="Q41" s="320"/>
      <c r="R41" s="320"/>
      <c r="S41" s="366"/>
      <c r="T41" s="319"/>
      <c r="U41" s="320"/>
      <c r="V41" s="320"/>
      <c r="W41" s="320"/>
      <c r="X41" s="321"/>
      <c r="Y41" s="337"/>
      <c r="Z41" s="320"/>
      <c r="AA41" s="320"/>
      <c r="AB41" s="320"/>
      <c r="AC41" s="349"/>
      <c r="AD41" s="418"/>
      <c r="AE41" s="320"/>
      <c r="AF41" s="320"/>
      <c r="AG41" s="320"/>
      <c r="AH41" s="366"/>
      <c r="AI41" s="319"/>
      <c r="AJ41" s="320"/>
      <c r="AK41" s="320"/>
      <c r="AL41" s="320"/>
      <c r="AM41" s="349"/>
      <c r="AN41" s="418"/>
      <c r="AO41" s="320"/>
      <c r="AP41" s="320"/>
      <c r="AQ41" s="320"/>
      <c r="AR41" s="321"/>
      <c r="AS41" s="337"/>
      <c r="AT41" s="320"/>
      <c r="AU41" s="320"/>
      <c r="AV41" s="320"/>
      <c r="AW41" s="321"/>
      <c r="AX41" s="337"/>
      <c r="AY41" s="320"/>
      <c r="AZ41" s="320"/>
      <c r="BA41" s="320"/>
      <c r="BB41" s="349"/>
      <c r="BC41" s="136">
        <f t="shared" si="12"/>
        <v>0</v>
      </c>
      <c r="BD41" s="503" t="str">
        <f t="shared" si="13"/>
        <v>C</v>
      </c>
      <c r="BE41" s="137">
        <f t="shared" si="14"/>
        <v>0</v>
      </c>
      <c r="BF41" s="506" t="str">
        <f t="shared" si="15"/>
        <v>C</v>
      </c>
      <c r="BG41" s="136">
        <f t="shared" si="16"/>
        <v>0</v>
      </c>
      <c r="BH41" s="137">
        <f t="shared" si="17"/>
        <v>0</v>
      </c>
      <c r="BI41" s="137">
        <f t="shared" si="18"/>
        <v>0</v>
      </c>
      <c r="BJ41" s="137">
        <f t="shared" si="19"/>
        <v>0</v>
      </c>
      <c r="BK41" s="388">
        <f t="shared" si="20"/>
        <v>0</v>
      </c>
      <c r="BL41" s="139">
        <f t="shared" si="21"/>
        <v>0</v>
      </c>
      <c r="BM41" s="140">
        <f t="shared" si="22"/>
        <v>5.790645879732736</v>
      </c>
      <c r="BN41" s="386"/>
      <c r="BO41" s="256"/>
      <c r="BP41" s="55">
        <f t="shared" si="2"/>
        <v>0</v>
      </c>
      <c r="BQ41" s="132">
        <f t="shared" si="2"/>
        <v>0</v>
      </c>
      <c r="BR41" s="141">
        <f t="shared" si="23"/>
        <v>0</v>
      </c>
      <c r="BS41" s="142" t="str">
        <f t="shared" si="24"/>
        <v>C</v>
      </c>
      <c r="BT41" s="143">
        <f t="shared" si="25"/>
        <v>0</v>
      </c>
      <c r="BU41" s="134" t="str">
        <f t="shared" si="26"/>
        <v>C</v>
      </c>
      <c r="BV41" s="141">
        <f t="shared" si="27"/>
        <v>0</v>
      </c>
      <c r="BW41" s="143">
        <f t="shared" si="28"/>
        <v>0</v>
      </c>
      <c r="BX41" s="143">
        <f t="shared" si="29"/>
        <v>0</v>
      </c>
      <c r="BY41" s="275">
        <f t="shared" si="30"/>
        <v>0</v>
      </c>
      <c r="BZ41" s="144">
        <f t="shared" si="31"/>
        <v>0</v>
      </c>
      <c r="CA41" s="100">
        <f t="shared" si="32"/>
        <v>0</v>
      </c>
      <c r="CB41" s="101">
        <f t="shared" si="33"/>
        <v>0</v>
      </c>
      <c r="CC41" s="102">
        <f t="shared" si="34"/>
        <v>0</v>
      </c>
      <c r="CD41" s="101">
        <f t="shared" si="35"/>
        <v>0</v>
      </c>
      <c r="CE41" s="102">
        <f t="shared" si="36"/>
        <v>0</v>
      </c>
      <c r="CF41" s="257">
        <f t="shared" si="37"/>
        <v>0</v>
      </c>
      <c r="CG41" s="100">
        <f t="shared" si="38"/>
        <v>0</v>
      </c>
      <c r="CH41" s="101">
        <f t="shared" si="39"/>
        <v>0</v>
      </c>
      <c r="CI41" s="102">
        <f t="shared" si="40"/>
        <v>0</v>
      </c>
      <c r="CJ41" s="104">
        <f t="shared" si="41"/>
        <v>0</v>
      </c>
      <c r="CK41" s="103">
        <f t="shared" si="42"/>
        <v>0</v>
      </c>
      <c r="CL41" s="257">
        <f t="shared" si="43"/>
        <v>0</v>
      </c>
      <c r="CM41" s="100">
        <f t="shared" si="44"/>
        <v>0</v>
      </c>
      <c r="CN41" s="104">
        <f t="shared" si="45"/>
        <v>0</v>
      </c>
      <c r="CO41" s="103">
        <f t="shared" si="46"/>
        <v>0</v>
      </c>
      <c r="CP41" s="101">
        <f t="shared" si="47"/>
        <v>0</v>
      </c>
      <c r="CQ41" s="102">
        <f t="shared" si="48"/>
        <v>0</v>
      </c>
      <c r="CR41" s="101">
        <f t="shared" si="49"/>
        <v>0</v>
      </c>
      <c r="CS41" s="102">
        <f t="shared" si="50"/>
        <v>0</v>
      </c>
      <c r="CT41" s="145">
        <f t="shared" si="51"/>
        <v>0</v>
      </c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479">
        <v>19</v>
      </c>
      <c r="DL41" s="478">
        <f t="shared" si="4"/>
        <v>0</v>
      </c>
      <c r="DM41" s="282">
        <f t="shared" si="5"/>
        <v>0</v>
      </c>
      <c r="DN41" s="106">
        <f t="shared" si="6"/>
        <v>0</v>
      </c>
      <c r="DO41" s="389">
        <f t="shared" si="7"/>
        <v>5.790645879732736</v>
      </c>
      <c r="DP41" s="166"/>
      <c r="ED41" s="130">
        <f t="shared" si="3"/>
        <v>0</v>
      </c>
      <c r="EE41" s="131">
        <f t="shared" si="3"/>
        <v>0</v>
      </c>
      <c r="EF41" s="110">
        <f t="shared" si="8"/>
        <v>0</v>
      </c>
      <c r="EG41" s="111" t="e">
        <f t="shared" si="9"/>
        <v>#DIV/0!</v>
      </c>
      <c r="EH41" s="112" t="e">
        <f t="shared" si="10"/>
        <v>#DIV/0!</v>
      </c>
      <c r="EJ41" s="590"/>
      <c r="EK41" s="590"/>
      <c r="EL41" s="590"/>
      <c r="EM41" s="590"/>
      <c r="EN41" s="590"/>
      <c r="EO41" s="590"/>
      <c r="EP41" s="590"/>
      <c r="EQ41" s="590"/>
      <c r="ER41" s="168"/>
      <c r="ES41" s="168"/>
    </row>
    <row r="42" spans="1:149" ht="13.2" customHeight="1" x14ac:dyDescent="0.2">
      <c r="A42" s="159"/>
      <c r="B42" s="160"/>
      <c r="C42" s="161"/>
      <c r="D42" s="500" t="str">
        <f t="shared" si="11"/>
        <v>C</v>
      </c>
      <c r="E42" s="316"/>
      <c r="F42" s="317"/>
      <c r="G42" s="317"/>
      <c r="H42" s="317"/>
      <c r="I42" s="318"/>
      <c r="J42" s="336"/>
      <c r="K42" s="317"/>
      <c r="L42" s="317"/>
      <c r="M42" s="317"/>
      <c r="N42" s="318"/>
      <c r="O42" s="336"/>
      <c r="P42" s="317"/>
      <c r="Q42" s="317"/>
      <c r="R42" s="317"/>
      <c r="S42" s="365"/>
      <c r="T42" s="316"/>
      <c r="U42" s="317"/>
      <c r="V42" s="317"/>
      <c r="W42" s="317"/>
      <c r="X42" s="318"/>
      <c r="Y42" s="336"/>
      <c r="Z42" s="317"/>
      <c r="AA42" s="317"/>
      <c r="AB42" s="317"/>
      <c r="AC42" s="348"/>
      <c r="AD42" s="417"/>
      <c r="AE42" s="317"/>
      <c r="AF42" s="317"/>
      <c r="AG42" s="317"/>
      <c r="AH42" s="365"/>
      <c r="AI42" s="316"/>
      <c r="AJ42" s="317"/>
      <c r="AK42" s="317"/>
      <c r="AL42" s="317"/>
      <c r="AM42" s="348"/>
      <c r="AN42" s="417"/>
      <c r="AO42" s="317"/>
      <c r="AP42" s="317"/>
      <c r="AQ42" s="317"/>
      <c r="AR42" s="318"/>
      <c r="AS42" s="336"/>
      <c r="AT42" s="317"/>
      <c r="AU42" s="317"/>
      <c r="AV42" s="317"/>
      <c r="AW42" s="318"/>
      <c r="AX42" s="336"/>
      <c r="AY42" s="317"/>
      <c r="AZ42" s="317"/>
      <c r="BA42" s="317"/>
      <c r="BB42" s="348"/>
      <c r="BC42" s="119">
        <f t="shared" si="12"/>
        <v>0</v>
      </c>
      <c r="BD42" s="502" t="str">
        <f t="shared" si="13"/>
        <v>C</v>
      </c>
      <c r="BE42" s="120">
        <f t="shared" si="14"/>
        <v>0</v>
      </c>
      <c r="BF42" s="505" t="str">
        <f t="shared" si="15"/>
        <v>C</v>
      </c>
      <c r="BG42" s="119">
        <f t="shared" si="16"/>
        <v>0</v>
      </c>
      <c r="BH42" s="120">
        <f t="shared" si="17"/>
        <v>0</v>
      </c>
      <c r="BI42" s="120">
        <f t="shared" si="18"/>
        <v>0</v>
      </c>
      <c r="BJ42" s="120">
        <f t="shared" si="19"/>
        <v>0</v>
      </c>
      <c r="BK42" s="387">
        <f t="shared" si="20"/>
        <v>0</v>
      </c>
      <c r="BL42" s="122">
        <f t="shared" si="21"/>
        <v>0</v>
      </c>
      <c r="BM42" s="123">
        <f t="shared" si="22"/>
        <v>5.790645879732736</v>
      </c>
      <c r="BN42" s="386"/>
      <c r="BO42" s="256"/>
      <c r="BP42" s="114">
        <f t="shared" si="2"/>
        <v>0</v>
      </c>
      <c r="BQ42" s="115">
        <f t="shared" si="2"/>
        <v>0</v>
      </c>
      <c r="BR42" s="124">
        <f t="shared" si="23"/>
        <v>0</v>
      </c>
      <c r="BS42" s="125" t="str">
        <f t="shared" si="24"/>
        <v>C</v>
      </c>
      <c r="BT42" s="126">
        <f t="shared" si="25"/>
        <v>0</v>
      </c>
      <c r="BU42" s="117" t="str">
        <f t="shared" si="26"/>
        <v>C</v>
      </c>
      <c r="BV42" s="124">
        <f t="shared" si="27"/>
        <v>0</v>
      </c>
      <c r="BW42" s="126">
        <f t="shared" si="28"/>
        <v>0</v>
      </c>
      <c r="BX42" s="126">
        <f t="shared" si="29"/>
        <v>0</v>
      </c>
      <c r="BY42" s="273">
        <f t="shared" si="30"/>
        <v>0</v>
      </c>
      <c r="BZ42" s="127">
        <f t="shared" si="31"/>
        <v>0</v>
      </c>
      <c r="CA42" s="292">
        <f t="shared" si="32"/>
        <v>0</v>
      </c>
      <c r="CB42" s="293">
        <f t="shared" si="33"/>
        <v>0</v>
      </c>
      <c r="CC42" s="294">
        <f t="shared" si="34"/>
        <v>0</v>
      </c>
      <c r="CD42" s="293">
        <f t="shared" si="35"/>
        <v>0</v>
      </c>
      <c r="CE42" s="294">
        <f t="shared" si="36"/>
        <v>0</v>
      </c>
      <c r="CF42" s="295">
        <f t="shared" si="37"/>
        <v>0</v>
      </c>
      <c r="CG42" s="292">
        <f t="shared" si="38"/>
        <v>0</v>
      </c>
      <c r="CH42" s="293">
        <f t="shared" si="39"/>
        <v>0</v>
      </c>
      <c r="CI42" s="294">
        <f t="shared" si="40"/>
        <v>0</v>
      </c>
      <c r="CJ42" s="297">
        <f t="shared" si="41"/>
        <v>0</v>
      </c>
      <c r="CK42" s="296">
        <f t="shared" si="42"/>
        <v>0</v>
      </c>
      <c r="CL42" s="295">
        <f t="shared" si="43"/>
        <v>0</v>
      </c>
      <c r="CM42" s="292">
        <f t="shared" si="44"/>
        <v>0</v>
      </c>
      <c r="CN42" s="297">
        <f t="shared" si="45"/>
        <v>0</v>
      </c>
      <c r="CO42" s="296">
        <f t="shared" si="46"/>
        <v>0</v>
      </c>
      <c r="CP42" s="293">
        <f t="shared" si="47"/>
        <v>0</v>
      </c>
      <c r="CQ42" s="294">
        <f t="shared" si="48"/>
        <v>0</v>
      </c>
      <c r="CR42" s="293">
        <f t="shared" si="49"/>
        <v>0</v>
      </c>
      <c r="CS42" s="294">
        <f t="shared" si="50"/>
        <v>0</v>
      </c>
      <c r="CT42" s="128">
        <f t="shared" si="51"/>
        <v>0</v>
      </c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479">
        <v>20</v>
      </c>
      <c r="DL42" s="478">
        <f t="shared" si="4"/>
        <v>0</v>
      </c>
      <c r="DM42" s="282">
        <f t="shared" si="5"/>
        <v>0</v>
      </c>
      <c r="DN42" s="106">
        <f t="shared" si="6"/>
        <v>0</v>
      </c>
      <c r="DO42" s="389">
        <f t="shared" si="7"/>
        <v>5.790645879732736</v>
      </c>
      <c r="DP42" s="166"/>
      <c r="ED42" s="130">
        <f t="shared" si="3"/>
        <v>0</v>
      </c>
      <c r="EE42" s="131">
        <f t="shared" si="3"/>
        <v>0</v>
      </c>
      <c r="EF42" s="110">
        <f t="shared" si="8"/>
        <v>0</v>
      </c>
      <c r="EG42" s="111" t="e">
        <f t="shared" si="9"/>
        <v>#DIV/0!</v>
      </c>
      <c r="EH42" s="112" t="e">
        <f t="shared" si="10"/>
        <v>#DIV/0!</v>
      </c>
      <c r="EJ42" s="590"/>
      <c r="EK42" s="590"/>
      <c r="EL42" s="590"/>
      <c r="EM42" s="590"/>
      <c r="EN42" s="590"/>
      <c r="EO42" s="590"/>
      <c r="EP42" s="590"/>
      <c r="EQ42" s="590"/>
      <c r="ER42" s="168"/>
      <c r="ES42" s="168"/>
    </row>
    <row r="43" spans="1:149" ht="13.2" customHeight="1" x14ac:dyDescent="0.2">
      <c r="A43" s="69"/>
      <c r="B43" s="163"/>
      <c r="C43" s="164"/>
      <c r="D43" s="21" t="str">
        <f t="shared" si="11"/>
        <v>C</v>
      </c>
      <c r="E43" s="319"/>
      <c r="F43" s="320"/>
      <c r="G43" s="320"/>
      <c r="H43" s="320"/>
      <c r="I43" s="321"/>
      <c r="J43" s="337"/>
      <c r="K43" s="320"/>
      <c r="L43" s="320"/>
      <c r="M43" s="320"/>
      <c r="N43" s="321"/>
      <c r="O43" s="337"/>
      <c r="P43" s="320"/>
      <c r="Q43" s="320"/>
      <c r="R43" s="320"/>
      <c r="S43" s="366"/>
      <c r="T43" s="319"/>
      <c r="U43" s="320"/>
      <c r="V43" s="320"/>
      <c r="W43" s="320"/>
      <c r="X43" s="321"/>
      <c r="Y43" s="337"/>
      <c r="Z43" s="320"/>
      <c r="AA43" s="320"/>
      <c r="AB43" s="320"/>
      <c r="AC43" s="349"/>
      <c r="AD43" s="418"/>
      <c r="AE43" s="320"/>
      <c r="AF43" s="320"/>
      <c r="AG43" s="320"/>
      <c r="AH43" s="366"/>
      <c r="AI43" s="319"/>
      <c r="AJ43" s="320"/>
      <c r="AK43" s="320"/>
      <c r="AL43" s="320"/>
      <c r="AM43" s="349"/>
      <c r="AN43" s="418"/>
      <c r="AO43" s="320"/>
      <c r="AP43" s="320"/>
      <c r="AQ43" s="320"/>
      <c r="AR43" s="321"/>
      <c r="AS43" s="337"/>
      <c r="AT43" s="320"/>
      <c r="AU43" s="320"/>
      <c r="AV43" s="320"/>
      <c r="AW43" s="321"/>
      <c r="AX43" s="337"/>
      <c r="AY43" s="320"/>
      <c r="AZ43" s="320"/>
      <c r="BA43" s="320"/>
      <c r="BB43" s="349"/>
      <c r="BC43" s="136">
        <f t="shared" si="12"/>
        <v>0</v>
      </c>
      <c r="BD43" s="503" t="str">
        <f t="shared" si="13"/>
        <v>C</v>
      </c>
      <c r="BE43" s="137">
        <f t="shared" si="14"/>
        <v>0</v>
      </c>
      <c r="BF43" s="506" t="str">
        <f t="shared" si="15"/>
        <v>C</v>
      </c>
      <c r="BG43" s="136">
        <f t="shared" si="16"/>
        <v>0</v>
      </c>
      <c r="BH43" s="137">
        <f t="shared" si="17"/>
        <v>0</v>
      </c>
      <c r="BI43" s="137">
        <f t="shared" si="18"/>
        <v>0</v>
      </c>
      <c r="BJ43" s="137">
        <f t="shared" si="19"/>
        <v>0</v>
      </c>
      <c r="BK43" s="388">
        <f t="shared" si="20"/>
        <v>0</v>
      </c>
      <c r="BL43" s="139">
        <f t="shared" si="21"/>
        <v>0</v>
      </c>
      <c r="BM43" s="140">
        <f t="shared" si="22"/>
        <v>5.790645879732736</v>
      </c>
      <c r="BN43" s="386"/>
      <c r="BO43" s="256"/>
      <c r="BP43" s="55">
        <f t="shared" si="2"/>
        <v>0</v>
      </c>
      <c r="BQ43" s="132">
        <f t="shared" si="2"/>
        <v>0</v>
      </c>
      <c r="BR43" s="141">
        <f t="shared" si="23"/>
        <v>0</v>
      </c>
      <c r="BS43" s="142" t="str">
        <f t="shared" si="24"/>
        <v>C</v>
      </c>
      <c r="BT43" s="143">
        <f t="shared" si="25"/>
        <v>0</v>
      </c>
      <c r="BU43" s="134" t="str">
        <f t="shared" si="26"/>
        <v>C</v>
      </c>
      <c r="BV43" s="141">
        <f t="shared" si="27"/>
        <v>0</v>
      </c>
      <c r="BW43" s="143">
        <f t="shared" si="28"/>
        <v>0</v>
      </c>
      <c r="BX43" s="143">
        <f t="shared" si="29"/>
        <v>0</v>
      </c>
      <c r="BY43" s="275">
        <f t="shared" si="30"/>
        <v>0</v>
      </c>
      <c r="BZ43" s="144">
        <f t="shared" si="31"/>
        <v>0</v>
      </c>
      <c r="CA43" s="100">
        <f t="shared" si="32"/>
        <v>0</v>
      </c>
      <c r="CB43" s="101">
        <f t="shared" si="33"/>
        <v>0</v>
      </c>
      <c r="CC43" s="102">
        <f t="shared" si="34"/>
        <v>0</v>
      </c>
      <c r="CD43" s="101">
        <f t="shared" si="35"/>
        <v>0</v>
      </c>
      <c r="CE43" s="102">
        <f t="shared" si="36"/>
        <v>0</v>
      </c>
      <c r="CF43" s="257">
        <f t="shared" si="37"/>
        <v>0</v>
      </c>
      <c r="CG43" s="100">
        <f t="shared" si="38"/>
        <v>0</v>
      </c>
      <c r="CH43" s="101">
        <f t="shared" si="39"/>
        <v>0</v>
      </c>
      <c r="CI43" s="102">
        <f t="shared" si="40"/>
        <v>0</v>
      </c>
      <c r="CJ43" s="104">
        <f t="shared" si="41"/>
        <v>0</v>
      </c>
      <c r="CK43" s="103">
        <f t="shared" si="42"/>
        <v>0</v>
      </c>
      <c r="CL43" s="257">
        <f t="shared" si="43"/>
        <v>0</v>
      </c>
      <c r="CM43" s="100">
        <f t="shared" si="44"/>
        <v>0</v>
      </c>
      <c r="CN43" s="104">
        <f t="shared" si="45"/>
        <v>0</v>
      </c>
      <c r="CO43" s="103">
        <f t="shared" si="46"/>
        <v>0</v>
      </c>
      <c r="CP43" s="101">
        <f t="shared" si="47"/>
        <v>0</v>
      </c>
      <c r="CQ43" s="102">
        <f t="shared" si="48"/>
        <v>0</v>
      </c>
      <c r="CR43" s="101">
        <f t="shared" si="49"/>
        <v>0</v>
      </c>
      <c r="CS43" s="102">
        <f t="shared" si="50"/>
        <v>0</v>
      </c>
      <c r="CT43" s="145">
        <f t="shared" si="51"/>
        <v>0</v>
      </c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479">
        <v>21</v>
      </c>
      <c r="DL43" s="478">
        <f t="shared" si="4"/>
        <v>0</v>
      </c>
      <c r="DM43" s="282">
        <f t="shared" si="5"/>
        <v>0</v>
      </c>
      <c r="DN43" s="106">
        <f t="shared" si="6"/>
        <v>0</v>
      </c>
      <c r="DO43" s="389">
        <f t="shared" si="7"/>
        <v>5.790645879732736</v>
      </c>
      <c r="DP43" s="166"/>
      <c r="ED43" s="130">
        <f t="shared" si="3"/>
        <v>0</v>
      </c>
      <c r="EE43" s="131">
        <f t="shared" si="3"/>
        <v>0</v>
      </c>
      <c r="EF43" s="110">
        <f t="shared" si="8"/>
        <v>0</v>
      </c>
      <c r="EG43" s="111" t="e">
        <f t="shared" si="9"/>
        <v>#DIV/0!</v>
      </c>
      <c r="EH43" s="112" t="e">
        <f t="shared" si="10"/>
        <v>#DIV/0!</v>
      </c>
    </row>
    <row r="44" spans="1:149" ht="13.2" customHeight="1" x14ac:dyDescent="0.2">
      <c r="A44" s="159"/>
      <c r="B44" s="160"/>
      <c r="C44" s="161"/>
      <c r="D44" s="500" t="str">
        <f t="shared" si="11"/>
        <v>C</v>
      </c>
      <c r="E44" s="316"/>
      <c r="F44" s="317"/>
      <c r="G44" s="317"/>
      <c r="H44" s="317"/>
      <c r="I44" s="318"/>
      <c r="J44" s="336"/>
      <c r="K44" s="317"/>
      <c r="L44" s="317"/>
      <c r="M44" s="317"/>
      <c r="N44" s="318"/>
      <c r="O44" s="336"/>
      <c r="P44" s="317"/>
      <c r="Q44" s="317"/>
      <c r="R44" s="317"/>
      <c r="S44" s="365"/>
      <c r="T44" s="316"/>
      <c r="U44" s="317"/>
      <c r="V44" s="317"/>
      <c r="W44" s="317"/>
      <c r="X44" s="318"/>
      <c r="Y44" s="336"/>
      <c r="Z44" s="317"/>
      <c r="AA44" s="317"/>
      <c r="AB44" s="317"/>
      <c r="AC44" s="348"/>
      <c r="AD44" s="417"/>
      <c r="AE44" s="317"/>
      <c r="AF44" s="317"/>
      <c r="AG44" s="317"/>
      <c r="AH44" s="365"/>
      <c r="AI44" s="316"/>
      <c r="AJ44" s="317"/>
      <c r="AK44" s="317"/>
      <c r="AL44" s="317"/>
      <c r="AM44" s="348"/>
      <c r="AN44" s="417"/>
      <c r="AO44" s="317"/>
      <c r="AP44" s="317"/>
      <c r="AQ44" s="317"/>
      <c r="AR44" s="318"/>
      <c r="AS44" s="336"/>
      <c r="AT44" s="317"/>
      <c r="AU44" s="317"/>
      <c r="AV44" s="317"/>
      <c r="AW44" s="318"/>
      <c r="AX44" s="336"/>
      <c r="AY44" s="317"/>
      <c r="AZ44" s="317"/>
      <c r="BA44" s="317"/>
      <c r="BB44" s="348"/>
      <c r="BC44" s="119">
        <f t="shared" si="12"/>
        <v>0</v>
      </c>
      <c r="BD44" s="502" t="str">
        <f t="shared" si="13"/>
        <v>C</v>
      </c>
      <c r="BE44" s="120">
        <f t="shared" si="14"/>
        <v>0</v>
      </c>
      <c r="BF44" s="505" t="str">
        <f t="shared" si="15"/>
        <v>C</v>
      </c>
      <c r="BG44" s="119">
        <f t="shared" si="16"/>
        <v>0</v>
      </c>
      <c r="BH44" s="120">
        <f t="shared" si="17"/>
        <v>0</v>
      </c>
      <c r="BI44" s="120">
        <f t="shared" si="18"/>
        <v>0</v>
      </c>
      <c r="BJ44" s="120">
        <f t="shared" si="19"/>
        <v>0</v>
      </c>
      <c r="BK44" s="387">
        <f t="shared" si="20"/>
        <v>0</v>
      </c>
      <c r="BL44" s="122">
        <f t="shared" si="21"/>
        <v>0</v>
      </c>
      <c r="BM44" s="123">
        <f t="shared" si="22"/>
        <v>5.790645879732736</v>
      </c>
      <c r="BN44" s="386"/>
      <c r="BO44" s="256"/>
      <c r="BP44" s="114">
        <f t="shared" si="2"/>
        <v>0</v>
      </c>
      <c r="BQ44" s="115">
        <f t="shared" si="2"/>
        <v>0</v>
      </c>
      <c r="BR44" s="124">
        <f t="shared" si="23"/>
        <v>0</v>
      </c>
      <c r="BS44" s="125" t="str">
        <f t="shared" si="24"/>
        <v>C</v>
      </c>
      <c r="BT44" s="126">
        <f t="shared" si="25"/>
        <v>0</v>
      </c>
      <c r="BU44" s="117" t="str">
        <f t="shared" si="26"/>
        <v>C</v>
      </c>
      <c r="BV44" s="124">
        <f t="shared" si="27"/>
        <v>0</v>
      </c>
      <c r="BW44" s="126">
        <f t="shared" si="28"/>
        <v>0</v>
      </c>
      <c r="BX44" s="126">
        <f t="shared" si="29"/>
        <v>0</v>
      </c>
      <c r="BY44" s="273">
        <f t="shared" si="30"/>
        <v>0</v>
      </c>
      <c r="BZ44" s="127">
        <f t="shared" si="31"/>
        <v>0</v>
      </c>
      <c r="CA44" s="292">
        <f t="shared" si="32"/>
        <v>0</v>
      </c>
      <c r="CB44" s="293">
        <f t="shared" si="33"/>
        <v>0</v>
      </c>
      <c r="CC44" s="294">
        <f t="shared" si="34"/>
        <v>0</v>
      </c>
      <c r="CD44" s="293">
        <f t="shared" si="35"/>
        <v>0</v>
      </c>
      <c r="CE44" s="294">
        <f t="shared" si="36"/>
        <v>0</v>
      </c>
      <c r="CF44" s="295">
        <f t="shared" si="37"/>
        <v>0</v>
      </c>
      <c r="CG44" s="292">
        <f t="shared" si="38"/>
        <v>0</v>
      </c>
      <c r="CH44" s="293">
        <f t="shared" si="39"/>
        <v>0</v>
      </c>
      <c r="CI44" s="294">
        <f t="shared" si="40"/>
        <v>0</v>
      </c>
      <c r="CJ44" s="297">
        <f t="shared" si="41"/>
        <v>0</v>
      </c>
      <c r="CK44" s="296">
        <f t="shared" si="42"/>
        <v>0</v>
      </c>
      <c r="CL44" s="295">
        <f t="shared" si="43"/>
        <v>0</v>
      </c>
      <c r="CM44" s="292">
        <f t="shared" si="44"/>
        <v>0</v>
      </c>
      <c r="CN44" s="297">
        <f t="shared" si="45"/>
        <v>0</v>
      </c>
      <c r="CO44" s="296">
        <f t="shared" si="46"/>
        <v>0</v>
      </c>
      <c r="CP44" s="293">
        <f t="shared" si="47"/>
        <v>0</v>
      </c>
      <c r="CQ44" s="294">
        <f t="shared" si="48"/>
        <v>0</v>
      </c>
      <c r="CR44" s="293">
        <f t="shared" si="49"/>
        <v>0</v>
      </c>
      <c r="CS44" s="294">
        <f t="shared" si="50"/>
        <v>0</v>
      </c>
      <c r="CT44" s="128">
        <f t="shared" si="51"/>
        <v>0</v>
      </c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479">
        <v>22</v>
      </c>
      <c r="DL44" s="478">
        <f t="shared" si="4"/>
        <v>0</v>
      </c>
      <c r="DM44" s="282">
        <f t="shared" si="5"/>
        <v>0</v>
      </c>
      <c r="DN44" s="106">
        <f t="shared" si="6"/>
        <v>0</v>
      </c>
      <c r="DO44" s="389">
        <f t="shared" si="7"/>
        <v>5.790645879732736</v>
      </c>
      <c r="DP44" s="166"/>
      <c r="ED44" s="130">
        <f t="shared" si="3"/>
        <v>0</v>
      </c>
      <c r="EE44" s="131">
        <f t="shared" si="3"/>
        <v>0</v>
      </c>
      <c r="EF44" s="110">
        <f t="shared" si="8"/>
        <v>0</v>
      </c>
      <c r="EG44" s="111" t="e">
        <f t="shared" si="9"/>
        <v>#DIV/0!</v>
      </c>
      <c r="EH44" s="112" t="e">
        <f t="shared" si="10"/>
        <v>#DIV/0!</v>
      </c>
    </row>
    <row r="45" spans="1:149" ht="13.2" customHeight="1" x14ac:dyDescent="0.2">
      <c r="A45" s="69"/>
      <c r="B45" s="163"/>
      <c r="C45" s="164"/>
      <c r="D45" s="21" t="str">
        <f t="shared" si="11"/>
        <v>C</v>
      </c>
      <c r="E45" s="319"/>
      <c r="F45" s="320"/>
      <c r="G45" s="320"/>
      <c r="H45" s="320"/>
      <c r="I45" s="321"/>
      <c r="J45" s="337"/>
      <c r="K45" s="320"/>
      <c r="L45" s="320"/>
      <c r="M45" s="320"/>
      <c r="N45" s="321"/>
      <c r="O45" s="337"/>
      <c r="P45" s="320"/>
      <c r="Q45" s="320"/>
      <c r="R45" s="320"/>
      <c r="S45" s="366"/>
      <c r="T45" s="319"/>
      <c r="U45" s="320"/>
      <c r="V45" s="320"/>
      <c r="W45" s="320"/>
      <c r="X45" s="321"/>
      <c r="Y45" s="337"/>
      <c r="Z45" s="320"/>
      <c r="AA45" s="320"/>
      <c r="AB45" s="320"/>
      <c r="AC45" s="349"/>
      <c r="AD45" s="418"/>
      <c r="AE45" s="320"/>
      <c r="AF45" s="320"/>
      <c r="AG45" s="320"/>
      <c r="AH45" s="366"/>
      <c r="AI45" s="319"/>
      <c r="AJ45" s="320"/>
      <c r="AK45" s="320"/>
      <c r="AL45" s="320"/>
      <c r="AM45" s="349"/>
      <c r="AN45" s="418"/>
      <c r="AO45" s="320"/>
      <c r="AP45" s="320"/>
      <c r="AQ45" s="320"/>
      <c r="AR45" s="321"/>
      <c r="AS45" s="337"/>
      <c r="AT45" s="320"/>
      <c r="AU45" s="320"/>
      <c r="AV45" s="320"/>
      <c r="AW45" s="321"/>
      <c r="AX45" s="337"/>
      <c r="AY45" s="320"/>
      <c r="AZ45" s="320"/>
      <c r="BA45" s="320"/>
      <c r="BB45" s="349"/>
      <c r="BC45" s="136">
        <f t="shared" si="12"/>
        <v>0</v>
      </c>
      <c r="BD45" s="503" t="str">
        <f t="shared" si="13"/>
        <v>C</v>
      </c>
      <c r="BE45" s="137">
        <f t="shared" si="14"/>
        <v>0</v>
      </c>
      <c r="BF45" s="506" t="str">
        <f t="shared" si="15"/>
        <v>C</v>
      </c>
      <c r="BG45" s="136">
        <f t="shared" si="16"/>
        <v>0</v>
      </c>
      <c r="BH45" s="137">
        <f t="shared" si="17"/>
        <v>0</v>
      </c>
      <c r="BI45" s="137">
        <f t="shared" si="18"/>
        <v>0</v>
      </c>
      <c r="BJ45" s="137">
        <f t="shared" si="19"/>
        <v>0</v>
      </c>
      <c r="BK45" s="388">
        <f t="shared" si="20"/>
        <v>0</v>
      </c>
      <c r="BL45" s="139">
        <f t="shared" si="21"/>
        <v>0</v>
      </c>
      <c r="BM45" s="140">
        <f t="shared" si="22"/>
        <v>5.790645879732736</v>
      </c>
      <c r="BN45" s="386"/>
      <c r="BO45" s="256"/>
      <c r="BP45" s="55">
        <f t="shared" si="2"/>
        <v>0</v>
      </c>
      <c r="BQ45" s="132">
        <f t="shared" si="2"/>
        <v>0</v>
      </c>
      <c r="BR45" s="141">
        <f t="shared" si="23"/>
        <v>0</v>
      </c>
      <c r="BS45" s="142" t="str">
        <f t="shared" si="24"/>
        <v>C</v>
      </c>
      <c r="BT45" s="143">
        <f t="shared" si="25"/>
        <v>0</v>
      </c>
      <c r="BU45" s="134" t="str">
        <f t="shared" si="26"/>
        <v>C</v>
      </c>
      <c r="BV45" s="141">
        <f t="shared" si="27"/>
        <v>0</v>
      </c>
      <c r="BW45" s="143">
        <f t="shared" si="28"/>
        <v>0</v>
      </c>
      <c r="BX45" s="143">
        <f t="shared" si="29"/>
        <v>0</v>
      </c>
      <c r="BY45" s="275">
        <f t="shared" si="30"/>
        <v>0</v>
      </c>
      <c r="BZ45" s="144">
        <f t="shared" si="31"/>
        <v>0</v>
      </c>
      <c r="CA45" s="100">
        <f t="shared" si="32"/>
        <v>0</v>
      </c>
      <c r="CB45" s="101">
        <f t="shared" si="33"/>
        <v>0</v>
      </c>
      <c r="CC45" s="102">
        <f t="shared" si="34"/>
        <v>0</v>
      </c>
      <c r="CD45" s="101">
        <f t="shared" si="35"/>
        <v>0</v>
      </c>
      <c r="CE45" s="102">
        <f t="shared" si="36"/>
        <v>0</v>
      </c>
      <c r="CF45" s="257">
        <f t="shared" si="37"/>
        <v>0</v>
      </c>
      <c r="CG45" s="100">
        <f t="shared" si="38"/>
        <v>0</v>
      </c>
      <c r="CH45" s="101">
        <f t="shared" si="39"/>
        <v>0</v>
      </c>
      <c r="CI45" s="102">
        <f t="shared" si="40"/>
        <v>0</v>
      </c>
      <c r="CJ45" s="104">
        <f t="shared" si="41"/>
        <v>0</v>
      </c>
      <c r="CK45" s="103">
        <f t="shared" si="42"/>
        <v>0</v>
      </c>
      <c r="CL45" s="257">
        <f t="shared" si="43"/>
        <v>0</v>
      </c>
      <c r="CM45" s="100">
        <f t="shared" si="44"/>
        <v>0</v>
      </c>
      <c r="CN45" s="104">
        <f t="shared" si="45"/>
        <v>0</v>
      </c>
      <c r="CO45" s="103">
        <f t="shared" si="46"/>
        <v>0</v>
      </c>
      <c r="CP45" s="101">
        <f t="shared" si="47"/>
        <v>0</v>
      </c>
      <c r="CQ45" s="102">
        <f t="shared" si="48"/>
        <v>0</v>
      </c>
      <c r="CR45" s="101">
        <f t="shared" si="49"/>
        <v>0</v>
      </c>
      <c r="CS45" s="102">
        <f t="shared" si="50"/>
        <v>0</v>
      </c>
      <c r="CT45" s="145">
        <f t="shared" si="51"/>
        <v>0</v>
      </c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479">
        <v>23</v>
      </c>
      <c r="DL45" s="478">
        <f t="shared" si="4"/>
        <v>0</v>
      </c>
      <c r="DM45" s="282">
        <f t="shared" si="5"/>
        <v>0</v>
      </c>
      <c r="DN45" s="106">
        <f t="shared" si="6"/>
        <v>0</v>
      </c>
      <c r="DO45" s="389">
        <f t="shared" si="7"/>
        <v>5.790645879732736</v>
      </c>
      <c r="DP45" s="166"/>
      <c r="ED45" s="130">
        <f t="shared" si="3"/>
        <v>0</v>
      </c>
      <c r="EE45" s="131">
        <f t="shared" si="3"/>
        <v>0</v>
      </c>
      <c r="EF45" s="110">
        <f t="shared" si="8"/>
        <v>0</v>
      </c>
      <c r="EG45" s="111" t="e">
        <f t="shared" si="9"/>
        <v>#DIV/0!</v>
      </c>
      <c r="EH45" s="112" t="e">
        <f t="shared" si="10"/>
        <v>#DIV/0!</v>
      </c>
    </row>
    <row r="46" spans="1:149" ht="13.2" customHeight="1" x14ac:dyDescent="0.2">
      <c r="A46" s="159"/>
      <c r="B46" s="160"/>
      <c r="C46" s="161"/>
      <c r="D46" s="500" t="str">
        <f t="shared" si="11"/>
        <v>C</v>
      </c>
      <c r="E46" s="316"/>
      <c r="F46" s="317"/>
      <c r="G46" s="317"/>
      <c r="H46" s="317"/>
      <c r="I46" s="318"/>
      <c r="J46" s="336"/>
      <c r="K46" s="317"/>
      <c r="L46" s="317"/>
      <c r="M46" s="317"/>
      <c r="N46" s="318"/>
      <c r="O46" s="336"/>
      <c r="P46" s="317"/>
      <c r="Q46" s="317"/>
      <c r="R46" s="317"/>
      <c r="S46" s="365"/>
      <c r="T46" s="316"/>
      <c r="U46" s="317"/>
      <c r="V46" s="317"/>
      <c r="W46" s="317"/>
      <c r="X46" s="318"/>
      <c r="Y46" s="336"/>
      <c r="Z46" s="317"/>
      <c r="AA46" s="317"/>
      <c r="AB46" s="317"/>
      <c r="AC46" s="348"/>
      <c r="AD46" s="417"/>
      <c r="AE46" s="317"/>
      <c r="AF46" s="317"/>
      <c r="AG46" s="317"/>
      <c r="AH46" s="365"/>
      <c r="AI46" s="316"/>
      <c r="AJ46" s="317"/>
      <c r="AK46" s="317"/>
      <c r="AL46" s="317"/>
      <c r="AM46" s="348"/>
      <c r="AN46" s="417"/>
      <c r="AO46" s="317"/>
      <c r="AP46" s="317"/>
      <c r="AQ46" s="317"/>
      <c r="AR46" s="318"/>
      <c r="AS46" s="336"/>
      <c r="AT46" s="317"/>
      <c r="AU46" s="317"/>
      <c r="AV46" s="317"/>
      <c r="AW46" s="318"/>
      <c r="AX46" s="336"/>
      <c r="AY46" s="317"/>
      <c r="AZ46" s="317"/>
      <c r="BA46" s="317"/>
      <c r="BB46" s="348"/>
      <c r="BC46" s="119">
        <f t="shared" si="12"/>
        <v>0</v>
      </c>
      <c r="BD46" s="502" t="str">
        <f t="shared" si="13"/>
        <v>C</v>
      </c>
      <c r="BE46" s="120">
        <f t="shared" si="14"/>
        <v>0</v>
      </c>
      <c r="BF46" s="505" t="str">
        <f t="shared" si="15"/>
        <v>C</v>
      </c>
      <c r="BG46" s="119">
        <f t="shared" si="16"/>
        <v>0</v>
      </c>
      <c r="BH46" s="120">
        <f t="shared" si="17"/>
        <v>0</v>
      </c>
      <c r="BI46" s="120">
        <f t="shared" si="18"/>
        <v>0</v>
      </c>
      <c r="BJ46" s="120">
        <f t="shared" si="19"/>
        <v>0</v>
      </c>
      <c r="BK46" s="387">
        <f t="shared" si="20"/>
        <v>0</v>
      </c>
      <c r="BL46" s="122">
        <f t="shared" si="21"/>
        <v>0</v>
      </c>
      <c r="BM46" s="123">
        <f t="shared" si="22"/>
        <v>5.790645879732736</v>
      </c>
      <c r="BN46" s="386"/>
      <c r="BO46" s="256"/>
      <c r="BP46" s="114">
        <f t="shared" si="2"/>
        <v>0</v>
      </c>
      <c r="BQ46" s="115">
        <f t="shared" si="2"/>
        <v>0</v>
      </c>
      <c r="BR46" s="124">
        <f t="shared" si="23"/>
        <v>0</v>
      </c>
      <c r="BS46" s="125" t="str">
        <f t="shared" si="24"/>
        <v>C</v>
      </c>
      <c r="BT46" s="126">
        <f t="shared" si="25"/>
        <v>0</v>
      </c>
      <c r="BU46" s="117" t="str">
        <f t="shared" si="26"/>
        <v>C</v>
      </c>
      <c r="BV46" s="124">
        <f t="shared" si="27"/>
        <v>0</v>
      </c>
      <c r="BW46" s="126">
        <f t="shared" si="28"/>
        <v>0</v>
      </c>
      <c r="BX46" s="126">
        <f t="shared" si="29"/>
        <v>0</v>
      </c>
      <c r="BY46" s="273">
        <f t="shared" si="30"/>
        <v>0</v>
      </c>
      <c r="BZ46" s="127">
        <f t="shared" si="31"/>
        <v>0</v>
      </c>
      <c r="CA46" s="292">
        <f t="shared" si="32"/>
        <v>0</v>
      </c>
      <c r="CB46" s="293">
        <f t="shared" si="33"/>
        <v>0</v>
      </c>
      <c r="CC46" s="294">
        <f t="shared" si="34"/>
        <v>0</v>
      </c>
      <c r="CD46" s="293">
        <f t="shared" si="35"/>
        <v>0</v>
      </c>
      <c r="CE46" s="294">
        <f t="shared" si="36"/>
        <v>0</v>
      </c>
      <c r="CF46" s="295">
        <f t="shared" si="37"/>
        <v>0</v>
      </c>
      <c r="CG46" s="292">
        <f t="shared" si="38"/>
        <v>0</v>
      </c>
      <c r="CH46" s="293">
        <f t="shared" si="39"/>
        <v>0</v>
      </c>
      <c r="CI46" s="294">
        <f t="shared" si="40"/>
        <v>0</v>
      </c>
      <c r="CJ46" s="297">
        <f t="shared" si="41"/>
        <v>0</v>
      </c>
      <c r="CK46" s="296">
        <f t="shared" si="42"/>
        <v>0</v>
      </c>
      <c r="CL46" s="295">
        <f t="shared" si="43"/>
        <v>0</v>
      </c>
      <c r="CM46" s="292">
        <f t="shared" si="44"/>
        <v>0</v>
      </c>
      <c r="CN46" s="297">
        <f t="shared" si="45"/>
        <v>0</v>
      </c>
      <c r="CO46" s="296">
        <f t="shared" si="46"/>
        <v>0</v>
      </c>
      <c r="CP46" s="293">
        <f t="shared" si="47"/>
        <v>0</v>
      </c>
      <c r="CQ46" s="294">
        <f t="shared" si="48"/>
        <v>0</v>
      </c>
      <c r="CR46" s="293">
        <f t="shared" si="49"/>
        <v>0</v>
      </c>
      <c r="CS46" s="294">
        <f t="shared" si="50"/>
        <v>0</v>
      </c>
      <c r="CT46" s="128">
        <f t="shared" si="51"/>
        <v>0</v>
      </c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479">
        <v>24</v>
      </c>
      <c r="DL46" s="478">
        <f t="shared" si="4"/>
        <v>0</v>
      </c>
      <c r="DM46" s="282">
        <f t="shared" si="5"/>
        <v>0</v>
      </c>
      <c r="DN46" s="106">
        <f t="shared" si="6"/>
        <v>0</v>
      </c>
      <c r="DO46" s="389">
        <f t="shared" si="7"/>
        <v>5.790645879732736</v>
      </c>
      <c r="DP46" s="166"/>
      <c r="ED46" s="130">
        <f t="shared" si="3"/>
        <v>0</v>
      </c>
      <c r="EE46" s="131">
        <f t="shared" si="3"/>
        <v>0</v>
      </c>
      <c r="EF46" s="110">
        <f t="shared" si="8"/>
        <v>0</v>
      </c>
      <c r="EG46" s="111" t="e">
        <f t="shared" si="9"/>
        <v>#DIV/0!</v>
      </c>
      <c r="EH46" s="112" t="e">
        <f t="shared" si="10"/>
        <v>#DIV/0!</v>
      </c>
    </row>
    <row r="47" spans="1:149" ht="13.2" customHeight="1" x14ac:dyDescent="0.2">
      <c r="A47" s="69"/>
      <c r="B47" s="163"/>
      <c r="C47" s="164"/>
      <c r="D47" s="21" t="str">
        <f t="shared" si="11"/>
        <v>C</v>
      </c>
      <c r="E47" s="319"/>
      <c r="F47" s="320"/>
      <c r="G47" s="320"/>
      <c r="H47" s="320"/>
      <c r="I47" s="321"/>
      <c r="J47" s="337"/>
      <c r="K47" s="320"/>
      <c r="L47" s="320"/>
      <c r="M47" s="320"/>
      <c r="N47" s="321"/>
      <c r="O47" s="337"/>
      <c r="P47" s="320"/>
      <c r="Q47" s="320"/>
      <c r="R47" s="320"/>
      <c r="S47" s="366"/>
      <c r="T47" s="319"/>
      <c r="U47" s="320"/>
      <c r="V47" s="320"/>
      <c r="W47" s="320"/>
      <c r="X47" s="321"/>
      <c r="Y47" s="337"/>
      <c r="Z47" s="320"/>
      <c r="AA47" s="320"/>
      <c r="AB47" s="320"/>
      <c r="AC47" s="349"/>
      <c r="AD47" s="418"/>
      <c r="AE47" s="320"/>
      <c r="AF47" s="320"/>
      <c r="AG47" s="320"/>
      <c r="AH47" s="366"/>
      <c r="AI47" s="319"/>
      <c r="AJ47" s="320"/>
      <c r="AK47" s="320"/>
      <c r="AL47" s="320"/>
      <c r="AM47" s="349"/>
      <c r="AN47" s="418"/>
      <c r="AO47" s="320"/>
      <c r="AP47" s="320"/>
      <c r="AQ47" s="320"/>
      <c r="AR47" s="321"/>
      <c r="AS47" s="337"/>
      <c r="AT47" s="320"/>
      <c r="AU47" s="320"/>
      <c r="AV47" s="320"/>
      <c r="AW47" s="321"/>
      <c r="AX47" s="337"/>
      <c r="AY47" s="320"/>
      <c r="AZ47" s="320"/>
      <c r="BA47" s="320"/>
      <c r="BB47" s="349"/>
      <c r="BC47" s="136">
        <f t="shared" si="12"/>
        <v>0</v>
      </c>
      <c r="BD47" s="503" t="str">
        <f t="shared" si="13"/>
        <v>C</v>
      </c>
      <c r="BE47" s="137">
        <f t="shared" si="14"/>
        <v>0</v>
      </c>
      <c r="BF47" s="506" t="str">
        <f t="shared" si="15"/>
        <v>C</v>
      </c>
      <c r="BG47" s="136">
        <f t="shared" si="16"/>
        <v>0</v>
      </c>
      <c r="BH47" s="137">
        <f t="shared" si="17"/>
        <v>0</v>
      </c>
      <c r="BI47" s="137">
        <f t="shared" si="18"/>
        <v>0</v>
      </c>
      <c r="BJ47" s="137">
        <f t="shared" si="19"/>
        <v>0</v>
      </c>
      <c r="BK47" s="388">
        <f t="shared" si="20"/>
        <v>0</v>
      </c>
      <c r="BL47" s="139">
        <f t="shared" si="21"/>
        <v>0</v>
      </c>
      <c r="BM47" s="140">
        <f t="shared" si="22"/>
        <v>5.790645879732736</v>
      </c>
      <c r="BN47" s="386"/>
      <c r="BO47" s="256"/>
      <c r="BP47" s="55">
        <f t="shared" si="2"/>
        <v>0</v>
      </c>
      <c r="BQ47" s="132">
        <f t="shared" si="2"/>
        <v>0</v>
      </c>
      <c r="BR47" s="141">
        <f t="shared" si="23"/>
        <v>0</v>
      </c>
      <c r="BS47" s="142" t="str">
        <f t="shared" si="24"/>
        <v>C</v>
      </c>
      <c r="BT47" s="143">
        <f t="shared" si="25"/>
        <v>0</v>
      </c>
      <c r="BU47" s="134" t="str">
        <f t="shared" si="26"/>
        <v>C</v>
      </c>
      <c r="BV47" s="141">
        <f t="shared" si="27"/>
        <v>0</v>
      </c>
      <c r="BW47" s="143">
        <f t="shared" si="28"/>
        <v>0</v>
      </c>
      <c r="BX47" s="143">
        <f t="shared" si="29"/>
        <v>0</v>
      </c>
      <c r="BY47" s="275">
        <f t="shared" si="30"/>
        <v>0</v>
      </c>
      <c r="BZ47" s="144">
        <f t="shared" si="31"/>
        <v>0</v>
      </c>
      <c r="CA47" s="100">
        <f t="shared" si="32"/>
        <v>0</v>
      </c>
      <c r="CB47" s="101">
        <f t="shared" si="33"/>
        <v>0</v>
      </c>
      <c r="CC47" s="102">
        <f t="shared" si="34"/>
        <v>0</v>
      </c>
      <c r="CD47" s="101">
        <f t="shared" si="35"/>
        <v>0</v>
      </c>
      <c r="CE47" s="102">
        <f t="shared" si="36"/>
        <v>0</v>
      </c>
      <c r="CF47" s="257">
        <f t="shared" si="37"/>
        <v>0</v>
      </c>
      <c r="CG47" s="100">
        <f t="shared" si="38"/>
        <v>0</v>
      </c>
      <c r="CH47" s="101">
        <f t="shared" si="39"/>
        <v>0</v>
      </c>
      <c r="CI47" s="102">
        <f t="shared" si="40"/>
        <v>0</v>
      </c>
      <c r="CJ47" s="104">
        <f t="shared" si="41"/>
        <v>0</v>
      </c>
      <c r="CK47" s="103">
        <f t="shared" si="42"/>
        <v>0</v>
      </c>
      <c r="CL47" s="257">
        <f t="shared" si="43"/>
        <v>0</v>
      </c>
      <c r="CM47" s="100">
        <f t="shared" si="44"/>
        <v>0</v>
      </c>
      <c r="CN47" s="104">
        <f t="shared" si="45"/>
        <v>0</v>
      </c>
      <c r="CO47" s="103">
        <f t="shared" si="46"/>
        <v>0</v>
      </c>
      <c r="CP47" s="101">
        <f t="shared" si="47"/>
        <v>0</v>
      </c>
      <c r="CQ47" s="102">
        <f t="shared" si="48"/>
        <v>0</v>
      </c>
      <c r="CR47" s="101">
        <f t="shared" si="49"/>
        <v>0</v>
      </c>
      <c r="CS47" s="102">
        <f t="shared" si="50"/>
        <v>0</v>
      </c>
      <c r="CT47" s="145">
        <f t="shared" si="51"/>
        <v>0</v>
      </c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479">
        <v>25</v>
      </c>
      <c r="DL47" s="478">
        <f t="shared" si="4"/>
        <v>0</v>
      </c>
      <c r="DM47" s="282">
        <f t="shared" si="5"/>
        <v>0</v>
      </c>
      <c r="DN47" s="106">
        <f t="shared" si="6"/>
        <v>0</v>
      </c>
      <c r="DO47" s="389">
        <f t="shared" si="7"/>
        <v>5.790645879732736</v>
      </c>
      <c r="DP47" s="166"/>
      <c r="ED47" s="130">
        <f t="shared" si="3"/>
        <v>0</v>
      </c>
      <c r="EE47" s="131">
        <f t="shared" si="3"/>
        <v>0</v>
      </c>
      <c r="EF47" s="110">
        <f t="shared" si="8"/>
        <v>0</v>
      </c>
      <c r="EG47" s="111" t="e">
        <f t="shared" si="9"/>
        <v>#DIV/0!</v>
      </c>
      <c r="EH47" s="112" t="e">
        <f t="shared" si="10"/>
        <v>#DIV/0!</v>
      </c>
    </row>
    <row r="48" spans="1:149" ht="13.2" customHeight="1" x14ac:dyDescent="0.2">
      <c r="A48" s="159"/>
      <c r="B48" s="160"/>
      <c r="C48" s="161"/>
      <c r="D48" s="500" t="str">
        <f t="shared" si="11"/>
        <v>C</v>
      </c>
      <c r="E48" s="316"/>
      <c r="F48" s="317"/>
      <c r="G48" s="317"/>
      <c r="H48" s="317"/>
      <c r="I48" s="318"/>
      <c r="J48" s="336"/>
      <c r="K48" s="317"/>
      <c r="L48" s="317"/>
      <c r="M48" s="317"/>
      <c r="N48" s="318"/>
      <c r="O48" s="336"/>
      <c r="P48" s="317"/>
      <c r="Q48" s="317"/>
      <c r="R48" s="317"/>
      <c r="S48" s="365"/>
      <c r="T48" s="316"/>
      <c r="U48" s="317"/>
      <c r="V48" s="317"/>
      <c r="W48" s="317"/>
      <c r="X48" s="318"/>
      <c r="Y48" s="336"/>
      <c r="Z48" s="317"/>
      <c r="AA48" s="317"/>
      <c r="AB48" s="317"/>
      <c r="AC48" s="348"/>
      <c r="AD48" s="417"/>
      <c r="AE48" s="317"/>
      <c r="AF48" s="317"/>
      <c r="AG48" s="317"/>
      <c r="AH48" s="365"/>
      <c r="AI48" s="316"/>
      <c r="AJ48" s="317"/>
      <c r="AK48" s="317"/>
      <c r="AL48" s="317"/>
      <c r="AM48" s="348"/>
      <c r="AN48" s="417"/>
      <c r="AO48" s="317"/>
      <c r="AP48" s="317"/>
      <c r="AQ48" s="317"/>
      <c r="AR48" s="318"/>
      <c r="AS48" s="336"/>
      <c r="AT48" s="317"/>
      <c r="AU48" s="317"/>
      <c r="AV48" s="317"/>
      <c r="AW48" s="318"/>
      <c r="AX48" s="336"/>
      <c r="AY48" s="317"/>
      <c r="AZ48" s="317"/>
      <c r="BA48" s="317"/>
      <c r="BB48" s="348"/>
      <c r="BC48" s="119">
        <f t="shared" si="12"/>
        <v>0</v>
      </c>
      <c r="BD48" s="502" t="str">
        <f t="shared" si="13"/>
        <v>C</v>
      </c>
      <c r="BE48" s="120">
        <f t="shared" si="14"/>
        <v>0</v>
      </c>
      <c r="BF48" s="505" t="str">
        <f t="shared" si="15"/>
        <v>C</v>
      </c>
      <c r="BG48" s="119">
        <f t="shared" si="16"/>
        <v>0</v>
      </c>
      <c r="BH48" s="120">
        <f t="shared" si="17"/>
        <v>0</v>
      </c>
      <c r="BI48" s="120">
        <f t="shared" si="18"/>
        <v>0</v>
      </c>
      <c r="BJ48" s="120">
        <f t="shared" si="19"/>
        <v>0</v>
      </c>
      <c r="BK48" s="387">
        <f t="shared" si="20"/>
        <v>0</v>
      </c>
      <c r="BL48" s="122">
        <f t="shared" si="21"/>
        <v>0</v>
      </c>
      <c r="BM48" s="123">
        <f t="shared" si="22"/>
        <v>5.790645879732736</v>
      </c>
      <c r="BN48" s="386"/>
      <c r="BO48" s="256"/>
      <c r="BP48" s="114">
        <f t="shared" si="2"/>
        <v>0</v>
      </c>
      <c r="BQ48" s="115">
        <f t="shared" si="2"/>
        <v>0</v>
      </c>
      <c r="BR48" s="124">
        <f t="shared" si="23"/>
        <v>0</v>
      </c>
      <c r="BS48" s="125" t="str">
        <f t="shared" si="24"/>
        <v>C</v>
      </c>
      <c r="BT48" s="126">
        <f t="shared" si="25"/>
        <v>0</v>
      </c>
      <c r="BU48" s="117" t="str">
        <f t="shared" si="26"/>
        <v>C</v>
      </c>
      <c r="BV48" s="124">
        <f t="shared" si="27"/>
        <v>0</v>
      </c>
      <c r="BW48" s="126">
        <f t="shared" si="28"/>
        <v>0</v>
      </c>
      <c r="BX48" s="126">
        <f t="shared" si="29"/>
        <v>0</v>
      </c>
      <c r="BY48" s="273">
        <f t="shared" si="30"/>
        <v>0</v>
      </c>
      <c r="BZ48" s="127">
        <f t="shared" si="31"/>
        <v>0</v>
      </c>
      <c r="CA48" s="292">
        <f t="shared" si="32"/>
        <v>0</v>
      </c>
      <c r="CB48" s="293">
        <f t="shared" si="33"/>
        <v>0</v>
      </c>
      <c r="CC48" s="294">
        <f t="shared" si="34"/>
        <v>0</v>
      </c>
      <c r="CD48" s="293">
        <f t="shared" si="35"/>
        <v>0</v>
      </c>
      <c r="CE48" s="294">
        <f t="shared" si="36"/>
        <v>0</v>
      </c>
      <c r="CF48" s="295">
        <f t="shared" si="37"/>
        <v>0</v>
      </c>
      <c r="CG48" s="292">
        <f t="shared" si="38"/>
        <v>0</v>
      </c>
      <c r="CH48" s="293">
        <f t="shared" si="39"/>
        <v>0</v>
      </c>
      <c r="CI48" s="294">
        <f t="shared" si="40"/>
        <v>0</v>
      </c>
      <c r="CJ48" s="297">
        <f t="shared" si="41"/>
        <v>0</v>
      </c>
      <c r="CK48" s="296">
        <f t="shared" si="42"/>
        <v>0</v>
      </c>
      <c r="CL48" s="295">
        <f t="shared" si="43"/>
        <v>0</v>
      </c>
      <c r="CM48" s="292">
        <f t="shared" si="44"/>
        <v>0</v>
      </c>
      <c r="CN48" s="297">
        <f t="shared" si="45"/>
        <v>0</v>
      </c>
      <c r="CO48" s="296">
        <f t="shared" si="46"/>
        <v>0</v>
      </c>
      <c r="CP48" s="293">
        <f t="shared" si="47"/>
        <v>0</v>
      </c>
      <c r="CQ48" s="294">
        <f t="shared" si="48"/>
        <v>0</v>
      </c>
      <c r="CR48" s="293">
        <f t="shared" si="49"/>
        <v>0</v>
      </c>
      <c r="CS48" s="294">
        <f t="shared" si="50"/>
        <v>0</v>
      </c>
      <c r="CT48" s="128">
        <f t="shared" si="51"/>
        <v>0</v>
      </c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479">
        <v>26</v>
      </c>
      <c r="DL48" s="478">
        <f t="shared" si="4"/>
        <v>0</v>
      </c>
      <c r="DM48" s="282">
        <f t="shared" si="5"/>
        <v>0</v>
      </c>
      <c r="DN48" s="106">
        <f t="shared" si="6"/>
        <v>0</v>
      </c>
      <c r="DO48" s="389">
        <f t="shared" si="7"/>
        <v>5.790645879732736</v>
      </c>
      <c r="DP48" s="166"/>
      <c r="ED48" s="130">
        <f t="shared" si="3"/>
        <v>0</v>
      </c>
      <c r="EE48" s="131">
        <f t="shared" si="3"/>
        <v>0</v>
      </c>
      <c r="EF48" s="110">
        <f t="shared" si="8"/>
        <v>0</v>
      </c>
      <c r="EG48" s="111" t="e">
        <f t="shared" si="9"/>
        <v>#DIV/0!</v>
      </c>
      <c r="EH48" s="112" t="e">
        <f t="shared" si="10"/>
        <v>#DIV/0!</v>
      </c>
    </row>
    <row r="49" spans="1:138" ht="13.2" customHeight="1" x14ac:dyDescent="0.2">
      <c r="A49" s="69"/>
      <c r="B49" s="163"/>
      <c r="C49" s="164"/>
      <c r="D49" s="21" t="str">
        <f t="shared" si="11"/>
        <v>C</v>
      </c>
      <c r="E49" s="319"/>
      <c r="F49" s="320"/>
      <c r="G49" s="320"/>
      <c r="H49" s="320"/>
      <c r="I49" s="321"/>
      <c r="J49" s="337"/>
      <c r="K49" s="320"/>
      <c r="L49" s="320"/>
      <c r="M49" s="320"/>
      <c r="N49" s="321"/>
      <c r="O49" s="337"/>
      <c r="P49" s="320"/>
      <c r="Q49" s="320"/>
      <c r="R49" s="320"/>
      <c r="S49" s="366"/>
      <c r="T49" s="319"/>
      <c r="U49" s="320"/>
      <c r="V49" s="320"/>
      <c r="W49" s="320"/>
      <c r="X49" s="321"/>
      <c r="Y49" s="337"/>
      <c r="Z49" s="320"/>
      <c r="AA49" s="320"/>
      <c r="AB49" s="320"/>
      <c r="AC49" s="349"/>
      <c r="AD49" s="418"/>
      <c r="AE49" s="320"/>
      <c r="AF49" s="320"/>
      <c r="AG49" s="320"/>
      <c r="AH49" s="366"/>
      <c r="AI49" s="319"/>
      <c r="AJ49" s="320"/>
      <c r="AK49" s="320"/>
      <c r="AL49" s="320"/>
      <c r="AM49" s="349"/>
      <c r="AN49" s="418"/>
      <c r="AO49" s="320"/>
      <c r="AP49" s="320"/>
      <c r="AQ49" s="320"/>
      <c r="AR49" s="321"/>
      <c r="AS49" s="337"/>
      <c r="AT49" s="320"/>
      <c r="AU49" s="320"/>
      <c r="AV49" s="320"/>
      <c r="AW49" s="321"/>
      <c r="AX49" s="337"/>
      <c r="AY49" s="320"/>
      <c r="AZ49" s="320"/>
      <c r="BA49" s="320"/>
      <c r="BB49" s="349"/>
      <c r="BC49" s="136">
        <f t="shared" si="12"/>
        <v>0</v>
      </c>
      <c r="BD49" s="503" t="str">
        <f t="shared" si="13"/>
        <v>C</v>
      </c>
      <c r="BE49" s="137">
        <f t="shared" si="14"/>
        <v>0</v>
      </c>
      <c r="BF49" s="506" t="str">
        <f t="shared" si="15"/>
        <v>C</v>
      </c>
      <c r="BG49" s="136">
        <f t="shared" si="16"/>
        <v>0</v>
      </c>
      <c r="BH49" s="137">
        <f t="shared" si="17"/>
        <v>0</v>
      </c>
      <c r="BI49" s="137">
        <f t="shared" si="18"/>
        <v>0</v>
      </c>
      <c r="BJ49" s="137">
        <f t="shared" si="19"/>
        <v>0</v>
      </c>
      <c r="BK49" s="388">
        <f t="shared" si="20"/>
        <v>0</v>
      </c>
      <c r="BL49" s="139">
        <f t="shared" si="21"/>
        <v>0</v>
      </c>
      <c r="BM49" s="140">
        <f t="shared" si="22"/>
        <v>5.790645879732736</v>
      </c>
      <c r="BN49" s="386"/>
      <c r="BO49" s="256"/>
      <c r="BP49" s="55">
        <f t="shared" si="2"/>
        <v>0</v>
      </c>
      <c r="BQ49" s="132">
        <f t="shared" si="2"/>
        <v>0</v>
      </c>
      <c r="BR49" s="141">
        <f t="shared" si="23"/>
        <v>0</v>
      </c>
      <c r="BS49" s="142" t="str">
        <f t="shared" si="24"/>
        <v>C</v>
      </c>
      <c r="BT49" s="143">
        <f t="shared" si="25"/>
        <v>0</v>
      </c>
      <c r="BU49" s="134" t="str">
        <f t="shared" si="26"/>
        <v>C</v>
      </c>
      <c r="BV49" s="141">
        <f t="shared" si="27"/>
        <v>0</v>
      </c>
      <c r="BW49" s="143">
        <f t="shared" si="28"/>
        <v>0</v>
      </c>
      <c r="BX49" s="143">
        <f t="shared" si="29"/>
        <v>0</v>
      </c>
      <c r="BY49" s="275">
        <f t="shared" si="30"/>
        <v>0</v>
      </c>
      <c r="BZ49" s="144">
        <f t="shared" si="31"/>
        <v>0</v>
      </c>
      <c r="CA49" s="100">
        <f t="shared" si="32"/>
        <v>0</v>
      </c>
      <c r="CB49" s="101">
        <f t="shared" si="33"/>
        <v>0</v>
      </c>
      <c r="CC49" s="102">
        <f t="shared" si="34"/>
        <v>0</v>
      </c>
      <c r="CD49" s="101">
        <f t="shared" si="35"/>
        <v>0</v>
      </c>
      <c r="CE49" s="102">
        <f t="shared" si="36"/>
        <v>0</v>
      </c>
      <c r="CF49" s="257">
        <f t="shared" si="37"/>
        <v>0</v>
      </c>
      <c r="CG49" s="100">
        <f t="shared" si="38"/>
        <v>0</v>
      </c>
      <c r="CH49" s="101">
        <f t="shared" si="39"/>
        <v>0</v>
      </c>
      <c r="CI49" s="102">
        <f t="shared" si="40"/>
        <v>0</v>
      </c>
      <c r="CJ49" s="104">
        <f t="shared" si="41"/>
        <v>0</v>
      </c>
      <c r="CK49" s="103">
        <f t="shared" si="42"/>
        <v>0</v>
      </c>
      <c r="CL49" s="257">
        <f t="shared" si="43"/>
        <v>0</v>
      </c>
      <c r="CM49" s="100">
        <f t="shared" si="44"/>
        <v>0</v>
      </c>
      <c r="CN49" s="104">
        <f t="shared" si="45"/>
        <v>0</v>
      </c>
      <c r="CO49" s="103">
        <f t="shared" si="46"/>
        <v>0</v>
      </c>
      <c r="CP49" s="101">
        <f t="shared" si="47"/>
        <v>0</v>
      </c>
      <c r="CQ49" s="102">
        <f t="shared" si="48"/>
        <v>0</v>
      </c>
      <c r="CR49" s="101">
        <f t="shared" si="49"/>
        <v>0</v>
      </c>
      <c r="CS49" s="102">
        <f t="shared" si="50"/>
        <v>0</v>
      </c>
      <c r="CT49" s="145">
        <f t="shared" si="51"/>
        <v>0</v>
      </c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479">
        <v>27</v>
      </c>
      <c r="DL49" s="478">
        <f t="shared" si="4"/>
        <v>0</v>
      </c>
      <c r="DM49" s="282">
        <f t="shared" si="5"/>
        <v>0</v>
      </c>
      <c r="DN49" s="106">
        <f t="shared" si="6"/>
        <v>0</v>
      </c>
      <c r="DO49" s="389">
        <f t="shared" si="7"/>
        <v>5.790645879732736</v>
      </c>
      <c r="DP49" s="166"/>
      <c r="ED49" s="130">
        <f t="shared" si="3"/>
        <v>0</v>
      </c>
      <c r="EE49" s="131">
        <f t="shared" si="3"/>
        <v>0</v>
      </c>
      <c r="EF49" s="110">
        <f t="shared" si="8"/>
        <v>0</v>
      </c>
      <c r="EG49" s="111" t="e">
        <f t="shared" si="9"/>
        <v>#DIV/0!</v>
      </c>
      <c r="EH49" s="112" t="e">
        <f t="shared" si="10"/>
        <v>#DIV/0!</v>
      </c>
    </row>
    <row r="50" spans="1:138" ht="13.2" customHeight="1" x14ac:dyDescent="0.2">
      <c r="A50" s="159"/>
      <c r="B50" s="160"/>
      <c r="C50" s="161"/>
      <c r="D50" s="500" t="str">
        <f t="shared" si="11"/>
        <v>C</v>
      </c>
      <c r="E50" s="316"/>
      <c r="F50" s="317"/>
      <c r="G50" s="317"/>
      <c r="H50" s="317"/>
      <c r="I50" s="318"/>
      <c r="J50" s="336"/>
      <c r="K50" s="317"/>
      <c r="L50" s="317"/>
      <c r="M50" s="317"/>
      <c r="N50" s="318"/>
      <c r="O50" s="336"/>
      <c r="P50" s="317"/>
      <c r="Q50" s="317"/>
      <c r="R50" s="317"/>
      <c r="S50" s="365"/>
      <c r="T50" s="316"/>
      <c r="U50" s="317"/>
      <c r="V50" s="317"/>
      <c r="W50" s="317"/>
      <c r="X50" s="318"/>
      <c r="Y50" s="336"/>
      <c r="Z50" s="317"/>
      <c r="AA50" s="317"/>
      <c r="AB50" s="317"/>
      <c r="AC50" s="348"/>
      <c r="AD50" s="417"/>
      <c r="AE50" s="317"/>
      <c r="AF50" s="317"/>
      <c r="AG50" s="317"/>
      <c r="AH50" s="365"/>
      <c r="AI50" s="316"/>
      <c r="AJ50" s="317"/>
      <c r="AK50" s="317"/>
      <c r="AL50" s="317"/>
      <c r="AM50" s="348"/>
      <c r="AN50" s="417"/>
      <c r="AO50" s="317"/>
      <c r="AP50" s="317"/>
      <c r="AQ50" s="317"/>
      <c r="AR50" s="318"/>
      <c r="AS50" s="336"/>
      <c r="AT50" s="317"/>
      <c r="AU50" s="317"/>
      <c r="AV50" s="317"/>
      <c r="AW50" s="318"/>
      <c r="AX50" s="336"/>
      <c r="AY50" s="317"/>
      <c r="AZ50" s="317"/>
      <c r="BA50" s="317"/>
      <c r="BB50" s="348"/>
      <c r="BC50" s="119">
        <f t="shared" si="12"/>
        <v>0</v>
      </c>
      <c r="BD50" s="502" t="str">
        <f t="shared" si="13"/>
        <v>C</v>
      </c>
      <c r="BE50" s="120">
        <f t="shared" si="14"/>
        <v>0</v>
      </c>
      <c r="BF50" s="505" t="str">
        <f t="shared" si="15"/>
        <v>C</v>
      </c>
      <c r="BG50" s="119">
        <f t="shared" si="16"/>
        <v>0</v>
      </c>
      <c r="BH50" s="120">
        <f t="shared" si="17"/>
        <v>0</v>
      </c>
      <c r="BI50" s="120">
        <f t="shared" si="18"/>
        <v>0</v>
      </c>
      <c r="BJ50" s="120">
        <f t="shared" si="19"/>
        <v>0</v>
      </c>
      <c r="BK50" s="387">
        <f t="shared" si="20"/>
        <v>0</v>
      </c>
      <c r="BL50" s="122">
        <f t="shared" si="21"/>
        <v>0</v>
      </c>
      <c r="BM50" s="123">
        <f t="shared" si="22"/>
        <v>5.790645879732736</v>
      </c>
      <c r="BN50" s="386"/>
      <c r="BO50" s="256"/>
      <c r="BP50" s="114">
        <f t="shared" si="2"/>
        <v>0</v>
      </c>
      <c r="BQ50" s="115">
        <f t="shared" si="2"/>
        <v>0</v>
      </c>
      <c r="BR50" s="124">
        <f t="shared" si="23"/>
        <v>0</v>
      </c>
      <c r="BS50" s="125" t="str">
        <f t="shared" si="24"/>
        <v>C</v>
      </c>
      <c r="BT50" s="126">
        <f t="shared" si="25"/>
        <v>0</v>
      </c>
      <c r="BU50" s="117" t="str">
        <f t="shared" si="26"/>
        <v>C</v>
      </c>
      <c r="BV50" s="124">
        <f t="shared" si="27"/>
        <v>0</v>
      </c>
      <c r="BW50" s="126">
        <f t="shared" si="28"/>
        <v>0</v>
      </c>
      <c r="BX50" s="126">
        <f t="shared" si="29"/>
        <v>0</v>
      </c>
      <c r="BY50" s="273">
        <f t="shared" si="30"/>
        <v>0</v>
      </c>
      <c r="BZ50" s="127">
        <f t="shared" si="31"/>
        <v>0</v>
      </c>
      <c r="CA50" s="292">
        <f t="shared" si="32"/>
        <v>0</v>
      </c>
      <c r="CB50" s="293">
        <f t="shared" si="33"/>
        <v>0</v>
      </c>
      <c r="CC50" s="294">
        <f t="shared" si="34"/>
        <v>0</v>
      </c>
      <c r="CD50" s="293">
        <f t="shared" si="35"/>
        <v>0</v>
      </c>
      <c r="CE50" s="294">
        <f t="shared" si="36"/>
        <v>0</v>
      </c>
      <c r="CF50" s="295">
        <f t="shared" si="37"/>
        <v>0</v>
      </c>
      <c r="CG50" s="292">
        <f t="shared" si="38"/>
        <v>0</v>
      </c>
      <c r="CH50" s="293">
        <f t="shared" si="39"/>
        <v>0</v>
      </c>
      <c r="CI50" s="294">
        <f t="shared" si="40"/>
        <v>0</v>
      </c>
      <c r="CJ50" s="297">
        <f t="shared" si="41"/>
        <v>0</v>
      </c>
      <c r="CK50" s="296">
        <f t="shared" si="42"/>
        <v>0</v>
      </c>
      <c r="CL50" s="295">
        <f t="shared" si="43"/>
        <v>0</v>
      </c>
      <c r="CM50" s="292">
        <f t="shared" si="44"/>
        <v>0</v>
      </c>
      <c r="CN50" s="297">
        <f t="shared" si="45"/>
        <v>0</v>
      </c>
      <c r="CO50" s="296">
        <f t="shared" si="46"/>
        <v>0</v>
      </c>
      <c r="CP50" s="293">
        <f t="shared" si="47"/>
        <v>0</v>
      </c>
      <c r="CQ50" s="294">
        <f t="shared" si="48"/>
        <v>0</v>
      </c>
      <c r="CR50" s="293">
        <f t="shared" si="49"/>
        <v>0</v>
      </c>
      <c r="CS50" s="294">
        <f t="shared" si="50"/>
        <v>0</v>
      </c>
      <c r="CT50" s="128">
        <f t="shared" si="51"/>
        <v>0</v>
      </c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479">
        <v>28</v>
      </c>
      <c r="DL50" s="478">
        <f t="shared" si="4"/>
        <v>0</v>
      </c>
      <c r="DM50" s="282">
        <f t="shared" si="5"/>
        <v>0</v>
      </c>
      <c r="DN50" s="106">
        <f t="shared" si="6"/>
        <v>0</v>
      </c>
      <c r="DO50" s="389">
        <f t="shared" si="7"/>
        <v>5.790645879732736</v>
      </c>
      <c r="DP50" s="166"/>
      <c r="DQ50" s="167"/>
      <c r="DR50" s="166"/>
      <c r="DS50" s="166"/>
      <c r="DT50" s="166"/>
      <c r="DU50" s="166"/>
      <c r="DV50" s="166"/>
      <c r="ED50" s="130">
        <f t="shared" si="3"/>
        <v>0</v>
      </c>
      <c r="EE50" s="131">
        <f t="shared" si="3"/>
        <v>0</v>
      </c>
      <c r="EF50" s="110">
        <f t="shared" si="8"/>
        <v>0</v>
      </c>
      <c r="EG50" s="111" t="e">
        <f t="shared" si="9"/>
        <v>#DIV/0!</v>
      </c>
      <c r="EH50" s="112" t="e">
        <f t="shared" si="10"/>
        <v>#DIV/0!</v>
      </c>
    </row>
    <row r="51" spans="1:138" ht="13.2" customHeight="1" x14ac:dyDescent="0.2">
      <c r="A51" s="69"/>
      <c r="B51" s="163"/>
      <c r="C51" s="164"/>
      <c r="D51" s="21" t="str">
        <f t="shared" si="11"/>
        <v>C</v>
      </c>
      <c r="E51" s="319"/>
      <c r="F51" s="320"/>
      <c r="G51" s="320"/>
      <c r="H51" s="320"/>
      <c r="I51" s="321"/>
      <c r="J51" s="337"/>
      <c r="K51" s="320"/>
      <c r="L51" s="320"/>
      <c r="M51" s="320"/>
      <c r="N51" s="321"/>
      <c r="O51" s="337"/>
      <c r="P51" s="320"/>
      <c r="Q51" s="320"/>
      <c r="R51" s="320"/>
      <c r="S51" s="366"/>
      <c r="T51" s="319"/>
      <c r="U51" s="320"/>
      <c r="V51" s="320"/>
      <c r="W51" s="320"/>
      <c r="X51" s="321"/>
      <c r="Y51" s="337"/>
      <c r="Z51" s="320"/>
      <c r="AA51" s="320"/>
      <c r="AB51" s="320"/>
      <c r="AC51" s="349"/>
      <c r="AD51" s="418"/>
      <c r="AE51" s="320"/>
      <c r="AF51" s="320"/>
      <c r="AG51" s="320"/>
      <c r="AH51" s="366"/>
      <c r="AI51" s="319"/>
      <c r="AJ51" s="320"/>
      <c r="AK51" s="320"/>
      <c r="AL51" s="320"/>
      <c r="AM51" s="349"/>
      <c r="AN51" s="418"/>
      <c r="AO51" s="320"/>
      <c r="AP51" s="320"/>
      <c r="AQ51" s="320"/>
      <c r="AR51" s="321"/>
      <c r="AS51" s="337"/>
      <c r="AT51" s="320"/>
      <c r="AU51" s="320"/>
      <c r="AV51" s="320"/>
      <c r="AW51" s="321"/>
      <c r="AX51" s="337"/>
      <c r="AY51" s="320"/>
      <c r="AZ51" s="320"/>
      <c r="BA51" s="320"/>
      <c r="BB51" s="349"/>
      <c r="BC51" s="136">
        <f t="shared" si="12"/>
        <v>0</v>
      </c>
      <c r="BD51" s="503" t="str">
        <f t="shared" si="13"/>
        <v>C</v>
      </c>
      <c r="BE51" s="137">
        <f t="shared" si="14"/>
        <v>0</v>
      </c>
      <c r="BF51" s="506" t="str">
        <f t="shared" si="15"/>
        <v>C</v>
      </c>
      <c r="BG51" s="136">
        <f t="shared" si="16"/>
        <v>0</v>
      </c>
      <c r="BH51" s="137">
        <f t="shared" si="17"/>
        <v>0</v>
      </c>
      <c r="BI51" s="137">
        <f t="shared" si="18"/>
        <v>0</v>
      </c>
      <c r="BJ51" s="137">
        <f t="shared" si="19"/>
        <v>0</v>
      </c>
      <c r="BK51" s="388">
        <f t="shared" si="20"/>
        <v>0</v>
      </c>
      <c r="BL51" s="139">
        <f t="shared" si="21"/>
        <v>0</v>
      </c>
      <c r="BM51" s="140">
        <f t="shared" si="22"/>
        <v>5.790645879732736</v>
      </c>
      <c r="BN51" s="386"/>
      <c r="BO51" s="256"/>
      <c r="BP51" s="55">
        <f t="shared" si="2"/>
        <v>0</v>
      </c>
      <c r="BQ51" s="132">
        <f t="shared" si="2"/>
        <v>0</v>
      </c>
      <c r="BR51" s="141">
        <f t="shared" si="23"/>
        <v>0</v>
      </c>
      <c r="BS51" s="142" t="str">
        <f t="shared" si="24"/>
        <v>C</v>
      </c>
      <c r="BT51" s="143">
        <f t="shared" si="25"/>
        <v>0</v>
      </c>
      <c r="BU51" s="134" t="str">
        <f t="shared" si="26"/>
        <v>C</v>
      </c>
      <c r="BV51" s="141">
        <f t="shared" si="27"/>
        <v>0</v>
      </c>
      <c r="BW51" s="143">
        <f t="shared" si="28"/>
        <v>0</v>
      </c>
      <c r="BX51" s="143">
        <f t="shared" si="29"/>
        <v>0</v>
      </c>
      <c r="BY51" s="275">
        <f t="shared" si="30"/>
        <v>0</v>
      </c>
      <c r="BZ51" s="144">
        <f t="shared" si="31"/>
        <v>0</v>
      </c>
      <c r="CA51" s="100">
        <f t="shared" si="32"/>
        <v>0</v>
      </c>
      <c r="CB51" s="101">
        <f t="shared" si="33"/>
        <v>0</v>
      </c>
      <c r="CC51" s="102">
        <f t="shared" si="34"/>
        <v>0</v>
      </c>
      <c r="CD51" s="101">
        <f t="shared" si="35"/>
        <v>0</v>
      </c>
      <c r="CE51" s="102">
        <f t="shared" si="36"/>
        <v>0</v>
      </c>
      <c r="CF51" s="257">
        <f t="shared" si="37"/>
        <v>0</v>
      </c>
      <c r="CG51" s="100">
        <f t="shared" si="38"/>
        <v>0</v>
      </c>
      <c r="CH51" s="101">
        <f t="shared" si="39"/>
        <v>0</v>
      </c>
      <c r="CI51" s="102">
        <f t="shared" si="40"/>
        <v>0</v>
      </c>
      <c r="CJ51" s="104">
        <f t="shared" si="41"/>
        <v>0</v>
      </c>
      <c r="CK51" s="103">
        <f t="shared" si="42"/>
        <v>0</v>
      </c>
      <c r="CL51" s="257">
        <f t="shared" si="43"/>
        <v>0</v>
      </c>
      <c r="CM51" s="100">
        <f t="shared" si="44"/>
        <v>0</v>
      </c>
      <c r="CN51" s="104">
        <f t="shared" si="45"/>
        <v>0</v>
      </c>
      <c r="CO51" s="103">
        <f t="shared" si="46"/>
        <v>0</v>
      </c>
      <c r="CP51" s="101">
        <f t="shared" si="47"/>
        <v>0</v>
      </c>
      <c r="CQ51" s="102">
        <f t="shared" si="48"/>
        <v>0</v>
      </c>
      <c r="CR51" s="101">
        <f t="shared" si="49"/>
        <v>0</v>
      </c>
      <c r="CS51" s="102">
        <f t="shared" si="50"/>
        <v>0</v>
      </c>
      <c r="CT51" s="145">
        <f t="shared" si="51"/>
        <v>0</v>
      </c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479">
        <v>29</v>
      </c>
      <c r="DL51" s="478">
        <f t="shared" si="4"/>
        <v>0</v>
      </c>
      <c r="DM51" s="282">
        <f t="shared" si="5"/>
        <v>0</v>
      </c>
      <c r="DN51" s="106">
        <f t="shared" si="6"/>
        <v>0</v>
      </c>
      <c r="DO51" s="389">
        <f t="shared" si="7"/>
        <v>5.790645879732736</v>
      </c>
      <c r="DP51" s="166"/>
      <c r="DQ51" s="153"/>
      <c r="DR51" s="166"/>
      <c r="DS51" s="166"/>
      <c r="DT51" s="166"/>
      <c r="DU51" s="166"/>
      <c r="DV51" s="166"/>
      <c r="ED51" s="130">
        <f t="shared" si="3"/>
        <v>0</v>
      </c>
      <c r="EE51" s="131">
        <f t="shared" si="3"/>
        <v>0</v>
      </c>
      <c r="EF51" s="110">
        <f t="shared" si="8"/>
        <v>0</v>
      </c>
      <c r="EG51" s="111" t="e">
        <f t="shared" si="9"/>
        <v>#DIV/0!</v>
      </c>
      <c r="EH51" s="112" t="e">
        <f t="shared" si="10"/>
        <v>#DIV/0!</v>
      </c>
    </row>
    <row r="52" spans="1:138" ht="13.2" customHeight="1" x14ac:dyDescent="0.2">
      <c r="A52" s="159"/>
      <c r="B52" s="160"/>
      <c r="C52" s="161"/>
      <c r="D52" s="500" t="str">
        <f t="shared" si="11"/>
        <v>C</v>
      </c>
      <c r="E52" s="316"/>
      <c r="F52" s="317"/>
      <c r="G52" s="317"/>
      <c r="H52" s="317"/>
      <c r="I52" s="318"/>
      <c r="J52" s="336"/>
      <c r="K52" s="317"/>
      <c r="L52" s="317"/>
      <c r="M52" s="317"/>
      <c r="N52" s="318"/>
      <c r="O52" s="336"/>
      <c r="P52" s="317"/>
      <c r="Q52" s="317"/>
      <c r="R52" s="317"/>
      <c r="S52" s="365"/>
      <c r="T52" s="316"/>
      <c r="U52" s="317"/>
      <c r="V52" s="317"/>
      <c r="W52" s="317"/>
      <c r="X52" s="318"/>
      <c r="Y52" s="336"/>
      <c r="Z52" s="317"/>
      <c r="AA52" s="317"/>
      <c r="AB52" s="317"/>
      <c r="AC52" s="348"/>
      <c r="AD52" s="417"/>
      <c r="AE52" s="317"/>
      <c r="AF52" s="317"/>
      <c r="AG52" s="317"/>
      <c r="AH52" s="365"/>
      <c r="AI52" s="316"/>
      <c r="AJ52" s="317"/>
      <c r="AK52" s="317"/>
      <c r="AL52" s="317"/>
      <c r="AM52" s="348"/>
      <c r="AN52" s="417"/>
      <c r="AO52" s="317"/>
      <c r="AP52" s="317"/>
      <c r="AQ52" s="317"/>
      <c r="AR52" s="318"/>
      <c r="AS52" s="336"/>
      <c r="AT52" s="317"/>
      <c r="AU52" s="317"/>
      <c r="AV52" s="317"/>
      <c r="AW52" s="318"/>
      <c r="AX52" s="336"/>
      <c r="AY52" s="317"/>
      <c r="AZ52" s="317"/>
      <c r="BA52" s="317"/>
      <c r="BB52" s="348"/>
      <c r="BC52" s="119">
        <f t="shared" si="12"/>
        <v>0</v>
      </c>
      <c r="BD52" s="502" t="str">
        <f t="shared" si="13"/>
        <v>C</v>
      </c>
      <c r="BE52" s="120">
        <f t="shared" si="14"/>
        <v>0</v>
      </c>
      <c r="BF52" s="505" t="str">
        <f t="shared" si="15"/>
        <v>C</v>
      </c>
      <c r="BG52" s="119">
        <f t="shared" si="16"/>
        <v>0</v>
      </c>
      <c r="BH52" s="120">
        <f t="shared" si="17"/>
        <v>0</v>
      </c>
      <c r="BI52" s="120">
        <f t="shared" si="18"/>
        <v>0</v>
      </c>
      <c r="BJ52" s="120">
        <f t="shared" si="19"/>
        <v>0</v>
      </c>
      <c r="BK52" s="387">
        <f t="shared" si="20"/>
        <v>0</v>
      </c>
      <c r="BL52" s="122">
        <f t="shared" si="21"/>
        <v>0</v>
      </c>
      <c r="BM52" s="123">
        <f t="shared" si="22"/>
        <v>5.790645879732736</v>
      </c>
      <c r="BN52" s="386"/>
      <c r="BO52" s="256"/>
      <c r="BP52" s="114">
        <f t="shared" si="2"/>
        <v>0</v>
      </c>
      <c r="BQ52" s="115">
        <f t="shared" si="2"/>
        <v>0</v>
      </c>
      <c r="BR52" s="124">
        <f t="shared" si="23"/>
        <v>0</v>
      </c>
      <c r="BS52" s="125" t="str">
        <f t="shared" si="24"/>
        <v>C</v>
      </c>
      <c r="BT52" s="126">
        <f t="shared" si="25"/>
        <v>0</v>
      </c>
      <c r="BU52" s="117" t="str">
        <f t="shared" si="26"/>
        <v>C</v>
      </c>
      <c r="BV52" s="124">
        <f t="shared" si="27"/>
        <v>0</v>
      </c>
      <c r="BW52" s="126">
        <f t="shared" si="28"/>
        <v>0</v>
      </c>
      <c r="BX52" s="126">
        <f t="shared" si="29"/>
        <v>0</v>
      </c>
      <c r="BY52" s="273">
        <f t="shared" si="30"/>
        <v>0</v>
      </c>
      <c r="BZ52" s="127">
        <f t="shared" si="31"/>
        <v>0</v>
      </c>
      <c r="CA52" s="292">
        <f t="shared" si="32"/>
        <v>0</v>
      </c>
      <c r="CB52" s="293">
        <f t="shared" si="33"/>
        <v>0</v>
      </c>
      <c r="CC52" s="294">
        <f t="shared" si="34"/>
        <v>0</v>
      </c>
      <c r="CD52" s="293">
        <f t="shared" si="35"/>
        <v>0</v>
      </c>
      <c r="CE52" s="294">
        <f t="shared" si="36"/>
        <v>0</v>
      </c>
      <c r="CF52" s="295">
        <f t="shared" si="37"/>
        <v>0</v>
      </c>
      <c r="CG52" s="292">
        <f t="shared" si="38"/>
        <v>0</v>
      </c>
      <c r="CH52" s="293">
        <f t="shared" si="39"/>
        <v>0</v>
      </c>
      <c r="CI52" s="294">
        <f t="shared" si="40"/>
        <v>0</v>
      </c>
      <c r="CJ52" s="297">
        <f t="shared" si="41"/>
        <v>0</v>
      </c>
      <c r="CK52" s="296">
        <f t="shared" si="42"/>
        <v>0</v>
      </c>
      <c r="CL52" s="295">
        <f t="shared" si="43"/>
        <v>0</v>
      </c>
      <c r="CM52" s="292">
        <f t="shared" si="44"/>
        <v>0</v>
      </c>
      <c r="CN52" s="297">
        <f t="shared" si="45"/>
        <v>0</v>
      </c>
      <c r="CO52" s="296">
        <f t="shared" si="46"/>
        <v>0</v>
      </c>
      <c r="CP52" s="293">
        <f t="shared" si="47"/>
        <v>0</v>
      </c>
      <c r="CQ52" s="294">
        <f t="shared" si="48"/>
        <v>0</v>
      </c>
      <c r="CR52" s="293">
        <f t="shared" si="49"/>
        <v>0</v>
      </c>
      <c r="CS52" s="294">
        <f t="shared" si="50"/>
        <v>0</v>
      </c>
      <c r="CT52" s="128">
        <f t="shared" si="51"/>
        <v>0</v>
      </c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479">
        <v>30</v>
      </c>
      <c r="DL52" s="478">
        <f t="shared" si="4"/>
        <v>0</v>
      </c>
      <c r="DM52" s="282">
        <f t="shared" si="5"/>
        <v>0</v>
      </c>
      <c r="DN52" s="106">
        <f t="shared" si="6"/>
        <v>0</v>
      </c>
      <c r="DO52" s="389">
        <f t="shared" si="7"/>
        <v>5.790645879732736</v>
      </c>
      <c r="DP52" s="166"/>
      <c r="DQ52" s="169"/>
      <c r="DR52" s="169"/>
      <c r="DS52" s="170"/>
      <c r="DT52" s="151"/>
      <c r="DU52" s="151"/>
      <c r="DV52" s="151"/>
      <c r="DW52" s="151"/>
      <c r="DX52" s="148"/>
      <c r="DY52" s="151"/>
      <c r="DZ52" s="151"/>
      <c r="EA52" s="151"/>
      <c r="EB52" s="151"/>
      <c r="EC52" s="151"/>
      <c r="ED52" s="130">
        <f t="shared" si="3"/>
        <v>0</v>
      </c>
      <c r="EE52" s="131">
        <f t="shared" si="3"/>
        <v>0</v>
      </c>
      <c r="EF52" s="110">
        <f t="shared" si="8"/>
        <v>0</v>
      </c>
      <c r="EG52" s="111" t="e">
        <f t="shared" si="9"/>
        <v>#DIV/0!</v>
      </c>
      <c r="EH52" s="112" t="e">
        <f t="shared" si="10"/>
        <v>#DIV/0!</v>
      </c>
    </row>
    <row r="53" spans="1:138" ht="13.2" customHeight="1" x14ac:dyDescent="0.2">
      <c r="A53" s="69"/>
      <c r="B53" s="163"/>
      <c r="C53" s="164"/>
      <c r="D53" s="21" t="str">
        <f t="shared" si="11"/>
        <v>C</v>
      </c>
      <c r="E53" s="319"/>
      <c r="F53" s="320"/>
      <c r="G53" s="320"/>
      <c r="H53" s="320"/>
      <c r="I53" s="321"/>
      <c r="J53" s="337"/>
      <c r="K53" s="320"/>
      <c r="L53" s="320"/>
      <c r="M53" s="320"/>
      <c r="N53" s="321"/>
      <c r="O53" s="337"/>
      <c r="P53" s="320"/>
      <c r="Q53" s="320"/>
      <c r="R53" s="320"/>
      <c r="S53" s="366"/>
      <c r="T53" s="319"/>
      <c r="U53" s="320"/>
      <c r="V53" s="320"/>
      <c r="W53" s="320"/>
      <c r="X53" s="321"/>
      <c r="Y53" s="337"/>
      <c r="Z53" s="320"/>
      <c r="AA53" s="320"/>
      <c r="AB53" s="320"/>
      <c r="AC53" s="349"/>
      <c r="AD53" s="418"/>
      <c r="AE53" s="320"/>
      <c r="AF53" s="320"/>
      <c r="AG53" s="320"/>
      <c r="AH53" s="366"/>
      <c r="AI53" s="319"/>
      <c r="AJ53" s="320"/>
      <c r="AK53" s="320"/>
      <c r="AL53" s="320"/>
      <c r="AM53" s="349"/>
      <c r="AN53" s="418"/>
      <c r="AO53" s="320"/>
      <c r="AP53" s="320"/>
      <c r="AQ53" s="320"/>
      <c r="AR53" s="321"/>
      <c r="AS53" s="337"/>
      <c r="AT53" s="320"/>
      <c r="AU53" s="320"/>
      <c r="AV53" s="320"/>
      <c r="AW53" s="321"/>
      <c r="AX53" s="337"/>
      <c r="AY53" s="320"/>
      <c r="AZ53" s="320"/>
      <c r="BA53" s="320"/>
      <c r="BB53" s="349"/>
      <c r="BC53" s="136">
        <f t="shared" si="12"/>
        <v>0</v>
      </c>
      <c r="BD53" s="503" t="str">
        <f t="shared" si="13"/>
        <v>C</v>
      </c>
      <c r="BE53" s="137">
        <f t="shared" si="14"/>
        <v>0</v>
      </c>
      <c r="BF53" s="506" t="str">
        <f t="shared" si="15"/>
        <v>C</v>
      </c>
      <c r="BG53" s="136">
        <f t="shared" si="16"/>
        <v>0</v>
      </c>
      <c r="BH53" s="137">
        <f t="shared" si="17"/>
        <v>0</v>
      </c>
      <c r="BI53" s="137">
        <f t="shared" si="18"/>
        <v>0</v>
      </c>
      <c r="BJ53" s="137">
        <f t="shared" si="19"/>
        <v>0</v>
      </c>
      <c r="BK53" s="388">
        <f t="shared" si="20"/>
        <v>0</v>
      </c>
      <c r="BL53" s="139">
        <f t="shared" si="21"/>
        <v>0</v>
      </c>
      <c r="BM53" s="140">
        <f t="shared" si="22"/>
        <v>5.790645879732736</v>
      </c>
      <c r="BN53" s="386"/>
      <c r="BO53" s="256"/>
      <c r="BP53" s="55">
        <f t="shared" si="2"/>
        <v>0</v>
      </c>
      <c r="BQ53" s="132">
        <f t="shared" si="2"/>
        <v>0</v>
      </c>
      <c r="BR53" s="141">
        <f t="shared" si="23"/>
        <v>0</v>
      </c>
      <c r="BS53" s="142" t="str">
        <f t="shared" si="24"/>
        <v>C</v>
      </c>
      <c r="BT53" s="143">
        <f t="shared" si="25"/>
        <v>0</v>
      </c>
      <c r="BU53" s="134" t="str">
        <f t="shared" si="26"/>
        <v>C</v>
      </c>
      <c r="BV53" s="141">
        <f t="shared" si="27"/>
        <v>0</v>
      </c>
      <c r="BW53" s="143">
        <f t="shared" si="28"/>
        <v>0</v>
      </c>
      <c r="BX53" s="143">
        <f t="shared" si="29"/>
        <v>0</v>
      </c>
      <c r="BY53" s="275">
        <f t="shared" si="30"/>
        <v>0</v>
      </c>
      <c r="BZ53" s="144">
        <f t="shared" si="31"/>
        <v>0</v>
      </c>
      <c r="CA53" s="100">
        <f t="shared" si="32"/>
        <v>0</v>
      </c>
      <c r="CB53" s="101">
        <f t="shared" si="33"/>
        <v>0</v>
      </c>
      <c r="CC53" s="102">
        <f t="shared" si="34"/>
        <v>0</v>
      </c>
      <c r="CD53" s="101">
        <f t="shared" si="35"/>
        <v>0</v>
      </c>
      <c r="CE53" s="102">
        <f t="shared" si="36"/>
        <v>0</v>
      </c>
      <c r="CF53" s="257">
        <f t="shared" si="37"/>
        <v>0</v>
      </c>
      <c r="CG53" s="100">
        <f t="shared" si="38"/>
        <v>0</v>
      </c>
      <c r="CH53" s="101">
        <f t="shared" si="39"/>
        <v>0</v>
      </c>
      <c r="CI53" s="102">
        <f t="shared" si="40"/>
        <v>0</v>
      </c>
      <c r="CJ53" s="104">
        <f t="shared" si="41"/>
        <v>0</v>
      </c>
      <c r="CK53" s="103">
        <f t="shared" si="42"/>
        <v>0</v>
      </c>
      <c r="CL53" s="257">
        <f t="shared" si="43"/>
        <v>0</v>
      </c>
      <c r="CM53" s="100">
        <f t="shared" si="44"/>
        <v>0</v>
      </c>
      <c r="CN53" s="104">
        <f t="shared" si="45"/>
        <v>0</v>
      </c>
      <c r="CO53" s="103">
        <f t="shared" si="46"/>
        <v>0</v>
      </c>
      <c r="CP53" s="101">
        <f t="shared" si="47"/>
        <v>0</v>
      </c>
      <c r="CQ53" s="102">
        <f t="shared" si="48"/>
        <v>0</v>
      </c>
      <c r="CR53" s="101">
        <f t="shared" si="49"/>
        <v>0</v>
      </c>
      <c r="CS53" s="102">
        <f t="shared" si="50"/>
        <v>0</v>
      </c>
      <c r="CT53" s="145">
        <f t="shared" si="51"/>
        <v>0</v>
      </c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479">
        <v>31</v>
      </c>
      <c r="DL53" s="478">
        <f t="shared" si="4"/>
        <v>0</v>
      </c>
      <c r="DM53" s="282">
        <f t="shared" si="5"/>
        <v>0</v>
      </c>
      <c r="DN53" s="106">
        <f t="shared" si="6"/>
        <v>0</v>
      </c>
      <c r="DO53" s="389">
        <f t="shared" si="7"/>
        <v>5.790645879732736</v>
      </c>
      <c r="DP53" s="166"/>
      <c r="DQ53" s="171"/>
      <c r="DR53" s="171"/>
      <c r="DS53" s="151"/>
      <c r="DT53" s="172"/>
      <c r="DU53" s="172"/>
      <c r="DV53" s="172"/>
      <c r="DW53" s="172"/>
      <c r="DX53" s="173"/>
      <c r="DY53" s="154"/>
      <c r="DZ53" s="154"/>
      <c r="EA53" s="154"/>
      <c r="EB53" s="154"/>
      <c r="EC53" s="154"/>
      <c r="ED53" s="130">
        <f t="shared" si="3"/>
        <v>0</v>
      </c>
      <c r="EE53" s="131">
        <f t="shared" si="3"/>
        <v>0</v>
      </c>
      <c r="EF53" s="110">
        <f t="shared" si="8"/>
        <v>0</v>
      </c>
      <c r="EG53" s="111" t="e">
        <f t="shared" si="9"/>
        <v>#DIV/0!</v>
      </c>
      <c r="EH53" s="112" t="e">
        <f t="shared" si="10"/>
        <v>#DIV/0!</v>
      </c>
    </row>
    <row r="54" spans="1:138" ht="13.2" customHeight="1" x14ac:dyDescent="0.2">
      <c r="A54" s="159"/>
      <c r="B54" s="160"/>
      <c r="C54" s="161"/>
      <c r="D54" s="500" t="str">
        <f t="shared" si="11"/>
        <v>C</v>
      </c>
      <c r="E54" s="316"/>
      <c r="F54" s="317"/>
      <c r="G54" s="317"/>
      <c r="H54" s="317"/>
      <c r="I54" s="318"/>
      <c r="J54" s="336"/>
      <c r="K54" s="317"/>
      <c r="L54" s="317"/>
      <c r="M54" s="317"/>
      <c r="N54" s="318"/>
      <c r="O54" s="336"/>
      <c r="P54" s="317"/>
      <c r="Q54" s="317"/>
      <c r="R54" s="317"/>
      <c r="S54" s="365"/>
      <c r="T54" s="316"/>
      <c r="U54" s="317"/>
      <c r="V54" s="317"/>
      <c r="W54" s="317"/>
      <c r="X54" s="318"/>
      <c r="Y54" s="336"/>
      <c r="Z54" s="317"/>
      <c r="AA54" s="317"/>
      <c r="AB54" s="317"/>
      <c r="AC54" s="348"/>
      <c r="AD54" s="417"/>
      <c r="AE54" s="317"/>
      <c r="AF54" s="317"/>
      <c r="AG54" s="317"/>
      <c r="AH54" s="365"/>
      <c r="AI54" s="316"/>
      <c r="AJ54" s="317"/>
      <c r="AK54" s="317"/>
      <c r="AL54" s="317"/>
      <c r="AM54" s="348"/>
      <c r="AN54" s="417"/>
      <c r="AO54" s="317"/>
      <c r="AP54" s="317"/>
      <c r="AQ54" s="317"/>
      <c r="AR54" s="318"/>
      <c r="AS54" s="336"/>
      <c r="AT54" s="317"/>
      <c r="AU54" s="317"/>
      <c r="AV54" s="317"/>
      <c r="AW54" s="318"/>
      <c r="AX54" s="336"/>
      <c r="AY54" s="317"/>
      <c r="AZ54" s="317"/>
      <c r="BA54" s="317"/>
      <c r="BB54" s="348"/>
      <c r="BC54" s="119">
        <f t="shared" si="12"/>
        <v>0</v>
      </c>
      <c r="BD54" s="502" t="str">
        <f t="shared" si="13"/>
        <v>C</v>
      </c>
      <c r="BE54" s="120">
        <f t="shared" si="14"/>
        <v>0</v>
      </c>
      <c r="BF54" s="505" t="str">
        <f t="shared" si="15"/>
        <v>C</v>
      </c>
      <c r="BG54" s="119">
        <f t="shared" si="16"/>
        <v>0</v>
      </c>
      <c r="BH54" s="120">
        <f t="shared" si="17"/>
        <v>0</v>
      </c>
      <c r="BI54" s="120">
        <f t="shared" si="18"/>
        <v>0</v>
      </c>
      <c r="BJ54" s="120">
        <f t="shared" si="19"/>
        <v>0</v>
      </c>
      <c r="BK54" s="387">
        <f t="shared" si="20"/>
        <v>0</v>
      </c>
      <c r="BL54" s="122">
        <f t="shared" si="21"/>
        <v>0</v>
      </c>
      <c r="BM54" s="123">
        <f t="shared" si="22"/>
        <v>5.790645879732736</v>
      </c>
      <c r="BN54" s="386"/>
      <c r="BO54" s="256"/>
      <c r="BP54" s="114">
        <f t="shared" si="2"/>
        <v>0</v>
      </c>
      <c r="BQ54" s="115">
        <f t="shared" si="2"/>
        <v>0</v>
      </c>
      <c r="BR54" s="124">
        <f t="shared" si="23"/>
        <v>0</v>
      </c>
      <c r="BS54" s="125" t="str">
        <f t="shared" si="24"/>
        <v>C</v>
      </c>
      <c r="BT54" s="126">
        <f t="shared" si="25"/>
        <v>0</v>
      </c>
      <c r="BU54" s="117" t="str">
        <f t="shared" si="26"/>
        <v>C</v>
      </c>
      <c r="BV54" s="124">
        <f t="shared" si="27"/>
        <v>0</v>
      </c>
      <c r="BW54" s="126">
        <f t="shared" si="28"/>
        <v>0</v>
      </c>
      <c r="BX54" s="126">
        <f t="shared" si="29"/>
        <v>0</v>
      </c>
      <c r="BY54" s="273">
        <f t="shared" si="30"/>
        <v>0</v>
      </c>
      <c r="BZ54" s="127">
        <f t="shared" si="31"/>
        <v>0</v>
      </c>
      <c r="CA54" s="292">
        <f t="shared" si="32"/>
        <v>0</v>
      </c>
      <c r="CB54" s="293">
        <f t="shared" si="33"/>
        <v>0</v>
      </c>
      <c r="CC54" s="294">
        <f t="shared" si="34"/>
        <v>0</v>
      </c>
      <c r="CD54" s="293">
        <f t="shared" si="35"/>
        <v>0</v>
      </c>
      <c r="CE54" s="294">
        <f t="shared" si="36"/>
        <v>0</v>
      </c>
      <c r="CF54" s="295">
        <f t="shared" si="37"/>
        <v>0</v>
      </c>
      <c r="CG54" s="292">
        <f t="shared" si="38"/>
        <v>0</v>
      </c>
      <c r="CH54" s="293">
        <f t="shared" si="39"/>
        <v>0</v>
      </c>
      <c r="CI54" s="294">
        <f t="shared" si="40"/>
        <v>0</v>
      </c>
      <c r="CJ54" s="297">
        <f t="shared" si="41"/>
        <v>0</v>
      </c>
      <c r="CK54" s="296">
        <f t="shared" si="42"/>
        <v>0</v>
      </c>
      <c r="CL54" s="295">
        <f t="shared" si="43"/>
        <v>0</v>
      </c>
      <c r="CM54" s="292">
        <f t="shared" si="44"/>
        <v>0</v>
      </c>
      <c r="CN54" s="297">
        <f t="shared" si="45"/>
        <v>0</v>
      </c>
      <c r="CO54" s="296">
        <f t="shared" si="46"/>
        <v>0</v>
      </c>
      <c r="CP54" s="293">
        <f t="shared" si="47"/>
        <v>0</v>
      </c>
      <c r="CQ54" s="294">
        <f t="shared" si="48"/>
        <v>0</v>
      </c>
      <c r="CR54" s="293">
        <f t="shared" si="49"/>
        <v>0</v>
      </c>
      <c r="CS54" s="294">
        <f t="shared" si="50"/>
        <v>0</v>
      </c>
      <c r="CT54" s="128">
        <f t="shared" si="51"/>
        <v>0</v>
      </c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479">
        <v>32</v>
      </c>
      <c r="DL54" s="478">
        <f t="shared" si="4"/>
        <v>0</v>
      </c>
      <c r="DM54" s="282">
        <f t="shared" si="5"/>
        <v>0</v>
      </c>
      <c r="DN54" s="106">
        <f t="shared" si="6"/>
        <v>0</v>
      </c>
      <c r="DO54" s="389">
        <f t="shared" si="7"/>
        <v>5.790645879732736</v>
      </c>
      <c r="DP54" s="166"/>
      <c r="DQ54" s="166"/>
      <c r="DR54" s="166"/>
      <c r="DS54" s="166"/>
      <c r="DT54" s="166"/>
      <c r="DU54" s="166"/>
      <c r="DV54" s="166"/>
      <c r="ED54" s="130">
        <f t="shared" si="3"/>
        <v>0</v>
      </c>
      <c r="EE54" s="131">
        <f t="shared" si="3"/>
        <v>0</v>
      </c>
      <c r="EF54" s="110">
        <f t="shared" si="8"/>
        <v>0</v>
      </c>
      <c r="EG54" s="111" t="e">
        <f t="shared" si="9"/>
        <v>#DIV/0!</v>
      </c>
      <c r="EH54" s="112" t="e">
        <f t="shared" si="10"/>
        <v>#DIV/0!</v>
      </c>
    </row>
    <row r="55" spans="1:138" ht="13.2" customHeight="1" x14ac:dyDescent="0.2">
      <c r="A55" s="69"/>
      <c r="B55" s="163"/>
      <c r="C55" s="164"/>
      <c r="D55" s="21" t="str">
        <f t="shared" si="11"/>
        <v>C</v>
      </c>
      <c r="E55" s="319"/>
      <c r="F55" s="320"/>
      <c r="G55" s="320"/>
      <c r="H55" s="320"/>
      <c r="I55" s="321"/>
      <c r="J55" s="337"/>
      <c r="K55" s="320"/>
      <c r="L55" s="320"/>
      <c r="M55" s="320"/>
      <c r="N55" s="321"/>
      <c r="O55" s="337"/>
      <c r="P55" s="320"/>
      <c r="Q55" s="320"/>
      <c r="R55" s="320"/>
      <c r="S55" s="366"/>
      <c r="T55" s="319"/>
      <c r="U55" s="320"/>
      <c r="V55" s="320"/>
      <c r="W55" s="320"/>
      <c r="X55" s="321"/>
      <c r="Y55" s="337"/>
      <c r="Z55" s="320"/>
      <c r="AA55" s="320"/>
      <c r="AB55" s="320"/>
      <c r="AC55" s="349"/>
      <c r="AD55" s="418"/>
      <c r="AE55" s="320"/>
      <c r="AF55" s="320"/>
      <c r="AG55" s="320"/>
      <c r="AH55" s="366"/>
      <c r="AI55" s="319"/>
      <c r="AJ55" s="320"/>
      <c r="AK55" s="320"/>
      <c r="AL55" s="320"/>
      <c r="AM55" s="349"/>
      <c r="AN55" s="418"/>
      <c r="AO55" s="320"/>
      <c r="AP55" s="320"/>
      <c r="AQ55" s="320"/>
      <c r="AR55" s="321"/>
      <c r="AS55" s="337"/>
      <c r="AT55" s="320"/>
      <c r="AU55" s="320"/>
      <c r="AV55" s="320"/>
      <c r="AW55" s="321"/>
      <c r="AX55" s="337"/>
      <c r="AY55" s="320"/>
      <c r="AZ55" s="320"/>
      <c r="BA55" s="320"/>
      <c r="BB55" s="349"/>
      <c r="BC55" s="136">
        <f t="shared" si="12"/>
        <v>0</v>
      </c>
      <c r="BD55" s="503" t="str">
        <f t="shared" si="13"/>
        <v>C</v>
      </c>
      <c r="BE55" s="137">
        <f t="shared" si="14"/>
        <v>0</v>
      </c>
      <c r="BF55" s="506" t="str">
        <f t="shared" si="15"/>
        <v>C</v>
      </c>
      <c r="BG55" s="136">
        <f t="shared" si="16"/>
        <v>0</v>
      </c>
      <c r="BH55" s="137">
        <f t="shared" si="17"/>
        <v>0</v>
      </c>
      <c r="BI55" s="137">
        <f t="shared" si="18"/>
        <v>0</v>
      </c>
      <c r="BJ55" s="137">
        <f t="shared" si="19"/>
        <v>0</v>
      </c>
      <c r="BK55" s="388">
        <f t="shared" si="20"/>
        <v>0</v>
      </c>
      <c r="BL55" s="139">
        <f t="shared" si="21"/>
        <v>0</v>
      </c>
      <c r="BM55" s="140">
        <f t="shared" si="22"/>
        <v>5.790645879732736</v>
      </c>
      <c r="BN55" s="386"/>
      <c r="BO55" s="256"/>
      <c r="BP55" s="55">
        <f t="shared" si="2"/>
        <v>0</v>
      </c>
      <c r="BQ55" s="132">
        <f t="shared" si="2"/>
        <v>0</v>
      </c>
      <c r="BR55" s="141">
        <f t="shared" si="23"/>
        <v>0</v>
      </c>
      <c r="BS55" s="142" t="str">
        <f t="shared" si="24"/>
        <v>C</v>
      </c>
      <c r="BT55" s="143">
        <f t="shared" si="25"/>
        <v>0</v>
      </c>
      <c r="BU55" s="134" t="str">
        <f t="shared" si="26"/>
        <v>C</v>
      </c>
      <c r="BV55" s="141">
        <f t="shared" si="27"/>
        <v>0</v>
      </c>
      <c r="BW55" s="143">
        <f t="shared" si="28"/>
        <v>0</v>
      </c>
      <c r="BX55" s="143">
        <f t="shared" si="29"/>
        <v>0</v>
      </c>
      <c r="BY55" s="275">
        <f t="shared" si="30"/>
        <v>0</v>
      </c>
      <c r="BZ55" s="144">
        <f t="shared" si="31"/>
        <v>0</v>
      </c>
      <c r="CA55" s="100">
        <f t="shared" si="32"/>
        <v>0</v>
      </c>
      <c r="CB55" s="101">
        <f t="shared" si="33"/>
        <v>0</v>
      </c>
      <c r="CC55" s="102">
        <f t="shared" si="34"/>
        <v>0</v>
      </c>
      <c r="CD55" s="101">
        <f t="shared" si="35"/>
        <v>0</v>
      </c>
      <c r="CE55" s="102">
        <f t="shared" si="36"/>
        <v>0</v>
      </c>
      <c r="CF55" s="257">
        <f t="shared" si="37"/>
        <v>0</v>
      </c>
      <c r="CG55" s="100">
        <f t="shared" si="38"/>
        <v>0</v>
      </c>
      <c r="CH55" s="101">
        <f t="shared" si="39"/>
        <v>0</v>
      </c>
      <c r="CI55" s="102">
        <f t="shared" si="40"/>
        <v>0</v>
      </c>
      <c r="CJ55" s="104">
        <f t="shared" si="41"/>
        <v>0</v>
      </c>
      <c r="CK55" s="103">
        <f t="shared" si="42"/>
        <v>0</v>
      </c>
      <c r="CL55" s="257">
        <f t="shared" si="43"/>
        <v>0</v>
      </c>
      <c r="CM55" s="100">
        <f t="shared" si="44"/>
        <v>0</v>
      </c>
      <c r="CN55" s="104">
        <f t="shared" si="45"/>
        <v>0</v>
      </c>
      <c r="CO55" s="103">
        <f t="shared" si="46"/>
        <v>0</v>
      </c>
      <c r="CP55" s="101">
        <f t="shared" si="47"/>
        <v>0</v>
      </c>
      <c r="CQ55" s="102">
        <f t="shared" si="48"/>
        <v>0</v>
      </c>
      <c r="CR55" s="101">
        <f t="shared" si="49"/>
        <v>0</v>
      </c>
      <c r="CS55" s="102">
        <f t="shared" si="50"/>
        <v>0</v>
      </c>
      <c r="CT55" s="145">
        <f t="shared" si="51"/>
        <v>0</v>
      </c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479">
        <v>33</v>
      </c>
      <c r="DL55" s="478">
        <f t="shared" si="4"/>
        <v>0</v>
      </c>
      <c r="DM55" s="282">
        <f t="shared" si="5"/>
        <v>0</v>
      </c>
      <c r="DN55" s="106">
        <f t="shared" si="6"/>
        <v>0</v>
      </c>
      <c r="DO55" s="389">
        <f t="shared" si="7"/>
        <v>5.790645879732736</v>
      </c>
      <c r="DP55" s="166"/>
      <c r="DQ55" s="153"/>
      <c r="DR55" s="166"/>
      <c r="DS55" s="153"/>
      <c r="DT55" s="166"/>
      <c r="DU55" s="166"/>
      <c r="DV55" s="166"/>
      <c r="ED55" s="130">
        <f t="shared" si="3"/>
        <v>0</v>
      </c>
      <c r="EE55" s="131">
        <f t="shared" si="3"/>
        <v>0</v>
      </c>
      <c r="EF55" s="110">
        <f t="shared" si="8"/>
        <v>0</v>
      </c>
      <c r="EG55" s="111" t="e">
        <f t="shared" si="9"/>
        <v>#DIV/0!</v>
      </c>
      <c r="EH55" s="112" t="e">
        <f t="shared" si="10"/>
        <v>#DIV/0!</v>
      </c>
    </row>
    <row r="56" spans="1:138" ht="13.2" customHeight="1" x14ac:dyDescent="0.2">
      <c r="A56" s="159"/>
      <c r="B56" s="160"/>
      <c r="C56" s="161"/>
      <c r="D56" s="500" t="str">
        <f t="shared" si="11"/>
        <v>C</v>
      </c>
      <c r="E56" s="316"/>
      <c r="F56" s="317"/>
      <c r="G56" s="317"/>
      <c r="H56" s="317"/>
      <c r="I56" s="318"/>
      <c r="J56" s="336"/>
      <c r="K56" s="317"/>
      <c r="L56" s="317"/>
      <c r="M56" s="317"/>
      <c r="N56" s="318"/>
      <c r="O56" s="336"/>
      <c r="P56" s="317"/>
      <c r="Q56" s="317"/>
      <c r="R56" s="317"/>
      <c r="S56" s="365"/>
      <c r="T56" s="316"/>
      <c r="U56" s="317"/>
      <c r="V56" s="317"/>
      <c r="W56" s="317"/>
      <c r="X56" s="318"/>
      <c r="Y56" s="336"/>
      <c r="Z56" s="317"/>
      <c r="AA56" s="317"/>
      <c r="AB56" s="317"/>
      <c r="AC56" s="348"/>
      <c r="AD56" s="417"/>
      <c r="AE56" s="317"/>
      <c r="AF56" s="317"/>
      <c r="AG56" s="317"/>
      <c r="AH56" s="365"/>
      <c r="AI56" s="316"/>
      <c r="AJ56" s="317"/>
      <c r="AK56" s="317"/>
      <c r="AL56" s="317"/>
      <c r="AM56" s="348"/>
      <c r="AN56" s="417"/>
      <c r="AO56" s="317"/>
      <c r="AP56" s="317"/>
      <c r="AQ56" s="317"/>
      <c r="AR56" s="318"/>
      <c r="AS56" s="336"/>
      <c r="AT56" s="317"/>
      <c r="AU56" s="317"/>
      <c r="AV56" s="317"/>
      <c r="AW56" s="318"/>
      <c r="AX56" s="336"/>
      <c r="AY56" s="317"/>
      <c r="AZ56" s="317"/>
      <c r="BA56" s="317"/>
      <c r="BB56" s="348"/>
      <c r="BC56" s="119">
        <f t="shared" si="12"/>
        <v>0</v>
      </c>
      <c r="BD56" s="502" t="str">
        <f t="shared" si="13"/>
        <v>C</v>
      </c>
      <c r="BE56" s="120">
        <f t="shared" si="14"/>
        <v>0</v>
      </c>
      <c r="BF56" s="505" t="str">
        <f t="shared" si="15"/>
        <v>C</v>
      </c>
      <c r="BG56" s="119">
        <f t="shared" si="16"/>
        <v>0</v>
      </c>
      <c r="BH56" s="120">
        <f t="shared" si="17"/>
        <v>0</v>
      </c>
      <c r="BI56" s="120">
        <f t="shared" si="18"/>
        <v>0</v>
      </c>
      <c r="BJ56" s="120">
        <f t="shared" si="19"/>
        <v>0</v>
      </c>
      <c r="BK56" s="387">
        <f t="shared" si="20"/>
        <v>0</v>
      </c>
      <c r="BL56" s="122">
        <f t="shared" si="21"/>
        <v>0</v>
      </c>
      <c r="BM56" s="123">
        <f t="shared" si="22"/>
        <v>5.790645879732736</v>
      </c>
      <c r="BN56" s="386"/>
      <c r="BO56" s="256"/>
      <c r="BP56" s="114">
        <f t="shared" si="2"/>
        <v>0</v>
      </c>
      <c r="BQ56" s="115">
        <f t="shared" si="2"/>
        <v>0</v>
      </c>
      <c r="BR56" s="124">
        <f t="shared" si="23"/>
        <v>0</v>
      </c>
      <c r="BS56" s="125" t="str">
        <f t="shared" si="24"/>
        <v>C</v>
      </c>
      <c r="BT56" s="126">
        <f t="shared" si="25"/>
        <v>0</v>
      </c>
      <c r="BU56" s="117" t="str">
        <f t="shared" si="26"/>
        <v>C</v>
      </c>
      <c r="BV56" s="124">
        <f t="shared" si="27"/>
        <v>0</v>
      </c>
      <c r="BW56" s="126">
        <f t="shared" si="28"/>
        <v>0</v>
      </c>
      <c r="BX56" s="126">
        <f t="shared" si="29"/>
        <v>0</v>
      </c>
      <c r="BY56" s="273">
        <f t="shared" si="30"/>
        <v>0</v>
      </c>
      <c r="BZ56" s="127">
        <f t="shared" si="31"/>
        <v>0</v>
      </c>
      <c r="CA56" s="292">
        <f t="shared" si="32"/>
        <v>0</v>
      </c>
      <c r="CB56" s="293">
        <f t="shared" si="33"/>
        <v>0</v>
      </c>
      <c r="CC56" s="294">
        <f t="shared" si="34"/>
        <v>0</v>
      </c>
      <c r="CD56" s="293">
        <f t="shared" si="35"/>
        <v>0</v>
      </c>
      <c r="CE56" s="294">
        <f t="shared" si="36"/>
        <v>0</v>
      </c>
      <c r="CF56" s="295">
        <f t="shared" si="37"/>
        <v>0</v>
      </c>
      <c r="CG56" s="292">
        <f t="shared" si="38"/>
        <v>0</v>
      </c>
      <c r="CH56" s="293">
        <f t="shared" si="39"/>
        <v>0</v>
      </c>
      <c r="CI56" s="294">
        <f t="shared" si="40"/>
        <v>0</v>
      </c>
      <c r="CJ56" s="297">
        <f t="shared" si="41"/>
        <v>0</v>
      </c>
      <c r="CK56" s="296">
        <f t="shared" si="42"/>
        <v>0</v>
      </c>
      <c r="CL56" s="295">
        <f t="shared" si="43"/>
        <v>0</v>
      </c>
      <c r="CM56" s="292">
        <f t="shared" si="44"/>
        <v>0</v>
      </c>
      <c r="CN56" s="297">
        <f t="shared" si="45"/>
        <v>0</v>
      </c>
      <c r="CO56" s="296">
        <f t="shared" si="46"/>
        <v>0</v>
      </c>
      <c r="CP56" s="293">
        <f t="shared" si="47"/>
        <v>0</v>
      </c>
      <c r="CQ56" s="294">
        <f t="shared" si="48"/>
        <v>0</v>
      </c>
      <c r="CR56" s="293">
        <f t="shared" si="49"/>
        <v>0</v>
      </c>
      <c r="CS56" s="294">
        <f t="shared" si="50"/>
        <v>0</v>
      </c>
      <c r="CT56" s="128">
        <f t="shared" si="51"/>
        <v>0</v>
      </c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479">
        <v>34</v>
      </c>
      <c r="DL56" s="478">
        <f t="shared" si="4"/>
        <v>0</v>
      </c>
      <c r="DM56" s="282">
        <f t="shared" si="5"/>
        <v>0</v>
      </c>
      <c r="DN56" s="106">
        <f t="shared" si="6"/>
        <v>0</v>
      </c>
      <c r="DO56" s="389">
        <f t="shared" si="7"/>
        <v>5.790645879732736</v>
      </c>
      <c r="DP56" s="166"/>
      <c r="DQ56" s="37"/>
      <c r="DR56" s="157"/>
      <c r="DS56" s="166"/>
      <c r="DT56" s="166"/>
      <c r="DU56" s="166"/>
      <c r="DV56" s="166"/>
      <c r="DX56" s="157"/>
      <c r="ED56" s="130">
        <f t="shared" si="3"/>
        <v>0</v>
      </c>
      <c r="EE56" s="131">
        <f t="shared" si="3"/>
        <v>0</v>
      </c>
      <c r="EF56" s="110">
        <f t="shared" si="8"/>
        <v>0</v>
      </c>
      <c r="EG56" s="111" t="e">
        <f t="shared" si="9"/>
        <v>#DIV/0!</v>
      </c>
      <c r="EH56" s="112" t="e">
        <f t="shared" si="10"/>
        <v>#DIV/0!</v>
      </c>
    </row>
    <row r="57" spans="1:138" ht="13.2" customHeight="1" x14ac:dyDescent="0.2">
      <c r="A57" s="69"/>
      <c r="B57" s="163"/>
      <c r="C57" s="164"/>
      <c r="D57" s="21" t="str">
        <f t="shared" si="11"/>
        <v>C</v>
      </c>
      <c r="E57" s="319"/>
      <c r="F57" s="320"/>
      <c r="G57" s="320"/>
      <c r="H57" s="320"/>
      <c r="I57" s="321"/>
      <c r="J57" s="337"/>
      <c r="K57" s="320"/>
      <c r="L57" s="320"/>
      <c r="M57" s="320"/>
      <c r="N57" s="321"/>
      <c r="O57" s="337"/>
      <c r="P57" s="320"/>
      <c r="Q57" s="320"/>
      <c r="R57" s="320"/>
      <c r="S57" s="366"/>
      <c r="T57" s="319"/>
      <c r="U57" s="320"/>
      <c r="V57" s="320"/>
      <c r="W57" s="320"/>
      <c r="X57" s="321"/>
      <c r="Y57" s="337"/>
      <c r="Z57" s="320"/>
      <c r="AA57" s="320"/>
      <c r="AB57" s="320"/>
      <c r="AC57" s="349"/>
      <c r="AD57" s="418"/>
      <c r="AE57" s="320"/>
      <c r="AF57" s="320"/>
      <c r="AG57" s="320"/>
      <c r="AH57" s="366"/>
      <c r="AI57" s="319"/>
      <c r="AJ57" s="320"/>
      <c r="AK57" s="320"/>
      <c r="AL57" s="320"/>
      <c r="AM57" s="349"/>
      <c r="AN57" s="418"/>
      <c r="AO57" s="320"/>
      <c r="AP57" s="320"/>
      <c r="AQ57" s="320"/>
      <c r="AR57" s="321"/>
      <c r="AS57" s="337"/>
      <c r="AT57" s="320"/>
      <c r="AU57" s="320"/>
      <c r="AV57" s="320"/>
      <c r="AW57" s="321"/>
      <c r="AX57" s="337"/>
      <c r="AY57" s="320"/>
      <c r="AZ57" s="320"/>
      <c r="BA57" s="320"/>
      <c r="BB57" s="349"/>
      <c r="BC57" s="136">
        <f t="shared" si="12"/>
        <v>0</v>
      </c>
      <c r="BD57" s="503" t="str">
        <f t="shared" si="13"/>
        <v>C</v>
      </c>
      <c r="BE57" s="137">
        <f t="shared" si="14"/>
        <v>0</v>
      </c>
      <c r="BF57" s="506" t="str">
        <f t="shared" si="15"/>
        <v>C</v>
      </c>
      <c r="BG57" s="136">
        <f t="shared" si="16"/>
        <v>0</v>
      </c>
      <c r="BH57" s="137">
        <f t="shared" si="17"/>
        <v>0</v>
      </c>
      <c r="BI57" s="137">
        <f t="shared" si="18"/>
        <v>0</v>
      </c>
      <c r="BJ57" s="137">
        <f t="shared" si="19"/>
        <v>0</v>
      </c>
      <c r="BK57" s="388">
        <f t="shared" si="20"/>
        <v>0</v>
      </c>
      <c r="BL57" s="139">
        <f t="shared" si="21"/>
        <v>0</v>
      </c>
      <c r="BM57" s="140">
        <f t="shared" si="22"/>
        <v>5.790645879732736</v>
      </c>
      <c r="BN57" s="386"/>
      <c r="BO57" s="256"/>
      <c r="BP57" s="55">
        <f t="shared" si="2"/>
        <v>0</v>
      </c>
      <c r="BQ57" s="132">
        <f t="shared" si="2"/>
        <v>0</v>
      </c>
      <c r="BR57" s="141">
        <f t="shared" si="23"/>
        <v>0</v>
      </c>
      <c r="BS57" s="142" t="str">
        <f t="shared" si="24"/>
        <v>C</v>
      </c>
      <c r="BT57" s="143">
        <f t="shared" si="25"/>
        <v>0</v>
      </c>
      <c r="BU57" s="134" t="str">
        <f t="shared" si="26"/>
        <v>C</v>
      </c>
      <c r="BV57" s="141">
        <f t="shared" si="27"/>
        <v>0</v>
      </c>
      <c r="BW57" s="143">
        <f t="shared" si="28"/>
        <v>0</v>
      </c>
      <c r="BX57" s="143">
        <f t="shared" si="29"/>
        <v>0</v>
      </c>
      <c r="BY57" s="275">
        <f t="shared" si="30"/>
        <v>0</v>
      </c>
      <c r="BZ57" s="144">
        <f t="shared" si="31"/>
        <v>0</v>
      </c>
      <c r="CA57" s="100">
        <f t="shared" si="32"/>
        <v>0</v>
      </c>
      <c r="CB57" s="101">
        <f t="shared" si="33"/>
        <v>0</v>
      </c>
      <c r="CC57" s="102">
        <f t="shared" si="34"/>
        <v>0</v>
      </c>
      <c r="CD57" s="101">
        <f t="shared" si="35"/>
        <v>0</v>
      </c>
      <c r="CE57" s="102">
        <f t="shared" si="36"/>
        <v>0</v>
      </c>
      <c r="CF57" s="257">
        <f t="shared" si="37"/>
        <v>0</v>
      </c>
      <c r="CG57" s="100">
        <f t="shared" si="38"/>
        <v>0</v>
      </c>
      <c r="CH57" s="101">
        <f t="shared" si="39"/>
        <v>0</v>
      </c>
      <c r="CI57" s="102">
        <f t="shared" si="40"/>
        <v>0</v>
      </c>
      <c r="CJ57" s="104">
        <f t="shared" si="41"/>
        <v>0</v>
      </c>
      <c r="CK57" s="103">
        <f t="shared" si="42"/>
        <v>0</v>
      </c>
      <c r="CL57" s="257">
        <f t="shared" si="43"/>
        <v>0</v>
      </c>
      <c r="CM57" s="100">
        <f t="shared" si="44"/>
        <v>0</v>
      </c>
      <c r="CN57" s="104">
        <f t="shared" si="45"/>
        <v>0</v>
      </c>
      <c r="CO57" s="103">
        <f t="shared" si="46"/>
        <v>0</v>
      </c>
      <c r="CP57" s="101">
        <f t="shared" si="47"/>
        <v>0</v>
      </c>
      <c r="CQ57" s="102">
        <f t="shared" si="48"/>
        <v>0</v>
      </c>
      <c r="CR57" s="101">
        <f t="shared" si="49"/>
        <v>0</v>
      </c>
      <c r="CS57" s="102">
        <f t="shared" si="50"/>
        <v>0</v>
      </c>
      <c r="CT57" s="145">
        <f t="shared" si="51"/>
        <v>0</v>
      </c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479">
        <v>35</v>
      </c>
      <c r="DL57" s="478">
        <f t="shared" si="4"/>
        <v>0</v>
      </c>
      <c r="DM57" s="282">
        <f t="shared" si="5"/>
        <v>0</v>
      </c>
      <c r="DN57" s="106">
        <f t="shared" si="6"/>
        <v>0</v>
      </c>
      <c r="DO57" s="389">
        <f t="shared" si="7"/>
        <v>5.790645879732736</v>
      </c>
      <c r="DP57" s="166"/>
      <c r="DQ57" s="37"/>
      <c r="DR57" s="37"/>
      <c r="DS57" s="37"/>
      <c r="DT57" s="37"/>
      <c r="DU57" s="37"/>
      <c r="DV57" s="37"/>
      <c r="ED57" s="130">
        <f t="shared" si="3"/>
        <v>0</v>
      </c>
      <c r="EE57" s="131">
        <f t="shared" si="3"/>
        <v>0</v>
      </c>
      <c r="EF57" s="110">
        <f t="shared" si="8"/>
        <v>0</v>
      </c>
      <c r="EG57" s="111" t="e">
        <f t="shared" si="9"/>
        <v>#DIV/0!</v>
      </c>
      <c r="EH57" s="112" t="e">
        <f t="shared" si="10"/>
        <v>#DIV/0!</v>
      </c>
    </row>
    <row r="58" spans="1:138" ht="13.2" customHeight="1" x14ac:dyDescent="0.2">
      <c r="A58" s="159"/>
      <c r="B58" s="160"/>
      <c r="C58" s="161"/>
      <c r="D58" s="500" t="str">
        <f t="shared" si="11"/>
        <v>C</v>
      </c>
      <c r="E58" s="316"/>
      <c r="F58" s="317"/>
      <c r="G58" s="317"/>
      <c r="H58" s="317"/>
      <c r="I58" s="318"/>
      <c r="J58" s="336"/>
      <c r="K58" s="317"/>
      <c r="L58" s="317"/>
      <c r="M58" s="317"/>
      <c r="N58" s="318"/>
      <c r="O58" s="336"/>
      <c r="P58" s="317"/>
      <c r="Q58" s="317"/>
      <c r="R58" s="317"/>
      <c r="S58" s="365"/>
      <c r="T58" s="316"/>
      <c r="U58" s="317"/>
      <c r="V58" s="317"/>
      <c r="W58" s="317"/>
      <c r="X58" s="318"/>
      <c r="Y58" s="336"/>
      <c r="Z58" s="317"/>
      <c r="AA58" s="317"/>
      <c r="AB58" s="317"/>
      <c r="AC58" s="348"/>
      <c r="AD58" s="417"/>
      <c r="AE58" s="317"/>
      <c r="AF58" s="317"/>
      <c r="AG58" s="317"/>
      <c r="AH58" s="365"/>
      <c r="AI58" s="316"/>
      <c r="AJ58" s="317"/>
      <c r="AK58" s="317"/>
      <c r="AL58" s="317"/>
      <c r="AM58" s="348"/>
      <c r="AN58" s="417"/>
      <c r="AO58" s="317"/>
      <c r="AP58" s="317"/>
      <c r="AQ58" s="317"/>
      <c r="AR58" s="318"/>
      <c r="AS58" s="336"/>
      <c r="AT58" s="317"/>
      <c r="AU58" s="317"/>
      <c r="AV58" s="317"/>
      <c r="AW58" s="318"/>
      <c r="AX58" s="336"/>
      <c r="AY58" s="317"/>
      <c r="AZ58" s="317"/>
      <c r="BA58" s="317"/>
      <c r="BB58" s="348"/>
      <c r="BC58" s="119">
        <f t="shared" si="12"/>
        <v>0</v>
      </c>
      <c r="BD58" s="502" t="str">
        <f t="shared" si="13"/>
        <v>C</v>
      </c>
      <c r="BE58" s="120">
        <f t="shared" si="14"/>
        <v>0</v>
      </c>
      <c r="BF58" s="505" t="str">
        <f t="shared" si="15"/>
        <v>C</v>
      </c>
      <c r="BG58" s="119">
        <f t="shared" si="16"/>
        <v>0</v>
      </c>
      <c r="BH58" s="120">
        <f t="shared" si="17"/>
        <v>0</v>
      </c>
      <c r="BI58" s="120">
        <f t="shared" si="18"/>
        <v>0</v>
      </c>
      <c r="BJ58" s="120">
        <f t="shared" si="19"/>
        <v>0</v>
      </c>
      <c r="BK58" s="387">
        <f t="shared" si="20"/>
        <v>0</v>
      </c>
      <c r="BL58" s="122">
        <f t="shared" si="21"/>
        <v>0</v>
      </c>
      <c r="BM58" s="123">
        <f t="shared" si="22"/>
        <v>5.790645879732736</v>
      </c>
      <c r="BN58" s="386"/>
      <c r="BO58" s="256"/>
      <c r="BP58" s="114">
        <f t="shared" si="2"/>
        <v>0</v>
      </c>
      <c r="BQ58" s="115">
        <f t="shared" si="2"/>
        <v>0</v>
      </c>
      <c r="BR58" s="124">
        <f t="shared" si="23"/>
        <v>0</v>
      </c>
      <c r="BS58" s="125" t="str">
        <f t="shared" si="24"/>
        <v>C</v>
      </c>
      <c r="BT58" s="126">
        <f t="shared" si="25"/>
        <v>0</v>
      </c>
      <c r="BU58" s="117" t="str">
        <f t="shared" si="26"/>
        <v>C</v>
      </c>
      <c r="BV58" s="124">
        <f t="shared" si="27"/>
        <v>0</v>
      </c>
      <c r="BW58" s="126">
        <f t="shared" si="28"/>
        <v>0</v>
      </c>
      <c r="BX58" s="126">
        <f t="shared" si="29"/>
        <v>0</v>
      </c>
      <c r="BY58" s="273">
        <f t="shared" si="30"/>
        <v>0</v>
      </c>
      <c r="BZ58" s="127">
        <f t="shared" si="31"/>
        <v>0</v>
      </c>
      <c r="CA58" s="292">
        <f t="shared" si="32"/>
        <v>0</v>
      </c>
      <c r="CB58" s="293">
        <f t="shared" si="33"/>
        <v>0</v>
      </c>
      <c r="CC58" s="294">
        <f t="shared" si="34"/>
        <v>0</v>
      </c>
      <c r="CD58" s="293">
        <f t="shared" si="35"/>
        <v>0</v>
      </c>
      <c r="CE58" s="294">
        <f t="shared" si="36"/>
        <v>0</v>
      </c>
      <c r="CF58" s="295">
        <f t="shared" si="37"/>
        <v>0</v>
      </c>
      <c r="CG58" s="292">
        <f t="shared" si="38"/>
        <v>0</v>
      </c>
      <c r="CH58" s="293">
        <f t="shared" si="39"/>
        <v>0</v>
      </c>
      <c r="CI58" s="294">
        <f t="shared" si="40"/>
        <v>0</v>
      </c>
      <c r="CJ58" s="297">
        <f t="shared" si="41"/>
        <v>0</v>
      </c>
      <c r="CK58" s="296">
        <f t="shared" si="42"/>
        <v>0</v>
      </c>
      <c r="CL58" s="295">
        <f t="shared" si="43"/>
        <v>0</v>
      </c>
      <c r="CM58" s="292">
        <f t="shared" si="44"/>
        <v>0</v>
      </c>
      <c r="CN58" s="297">
        <f t="shared" si="45"/>
        <v>0</v>
      </c>
      <c r="CO58" s="296">
        <f t="shared" si="46"/>
        <v>0</v>
      </c>
      <c r="CP58" s="293">
        <f t="shared" si="47"/>
        <v>0</v>
      </c>
      <c r="CQ58" s="294">
        <f t="shared" si="48"/>
        <v>0</v>
      </c>
      <c r="CR58" s="293">
        <f t="shared" si="49"/>
        <v>0</v>
      </c>
      <c r="CS58" s="294">
        <f t="shared" si="50"/>
        <v>0</v>
      </c>
      <c r="CT58" s="128">
        <f t="shared" si="51"/>
        <v>0</v>
      </c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479">
        <v>36</v>
      </c>
      <c r="DL58" s="478">
        <f t="shared" si="4"/>
        <v>0</v>
      </c>
      <c r="DM58" s="282">
        <f t="shared" si="5"/>
        <v>0</v>
      </c>
      <c r="DN58" s="106">
        <f t="shared" si="6"/>
        <v>0</v>
      </c>
      <c r="DO58" s="389">
        <f t="shared" si="7"/>
        <v>5.790645879732736</v>
      </c>
      <c r="DP58" s="166"/>
      <c r="DQ58" s="37"/>
      <c r="DR58" s="37"/>
      <c r="DS58" s="37"/>
      <c r="DT58" s="37"/>
      <c r="DU58" s="37"/>
      <c r="DV58" s="37"/>
      <c r="ED58" s="130">
        <f t="shared" si="3"/>
        <v>0</v>
      </c>
      <c r="EE58" s="131">
        <f t="shared" si="3"/>
        <v>0</v>
      </c>
      <c r="EF58" s="110">
        <f t="shared" si="8"/>
        <v>0</v>
      </c>
      <c r="EG58" s="111" t="e">
        <f t="shared" si="9"/>
        <v>#DIV/0!</v>
      </c>
      <c r="EH58" s="112" t="e">
        <f t="shared" si="10"/>
        <v>#DIV/0!</v>
      </c>
    </row>
    <row r="59" spans="1:138" ht="13.2" customHeight="1" x14ac:dyDescent="0.2">
      <c r="A59" s="69"/>
      <c r="B59" s="163"/>
      <c r="C59" s="164"/>
      <c r="D59" s="21" t="str">
        <f t="shared" si="11"/>
        <v>C</v>
      </c>
      <c r="E59" s="319"/>
      <c r="F59" s="320"/>
      <c r="G59" s="320"/>
      <c r="H59" s="320"/>
      <c r="I59" s="321"/>
      <c r="J59" s="337"/>
      <c r="K59" s="320"/>
      <c r="L59" s="320"/>
      <c r="M59" s="320"/>
      <c r="N59" s="321"/>
      <c r="O59" s="337"/>
      <c r="P59" s="320"/>
      <c r="Q59" s="320"/>
      <c r="R59" s="320"/>
      <c r="S59" s="366"/>
      <c r="T59" s="319"/>
      <c r="U59" s="320"/>
      <c r="V59" s="320"/>
      <c r="W59" s="320"/>
      <c r="X59" s="321"/>
      <c r="Y59" s="337"/>
      <c r="Z59" s="320"/>
      <c r="AA59" s="320"/>
      <c r="AB59" s="320"/>
      <c r="AC59" s="349"/>
      <c r="AD59" s="418"/>
      <c r="AE59" s="320"/>
      <c r="AF59" s="320"/>
      <c r="AG59" s="320"/>
      <c r="AH59" s="366"/>
      <c r="AI59" s="319"/>
      <c r="AJ59" s="320"/>
      <c r="AK59" s="320"/>
      <c r="AL59" s="320"/>
      <c r="AM59" s="349"/>
      <c r="AN59" s="418"/>
      <c r="AO59" s="320"/>
      <c r="AP59" s="320"/>
      <c r="AQ59" s="320"/>
      <c r="AR59" s="321"/>
      <c r="AS59" s="337"/>
      <c r="AT59" s="320"/>
      <c r="AU59" s="320"/>
      <c r="AV59" s="320"/>
      <c r="AW59" s="321"/>
      <c r="AX59" s="337"/>
      <c r="AY59" s="320"/>
      <c r="AZ59" s="320"/>
      <c r="BA59" s="320"/>
      <c r="BB59" s="349"/>
      <c r="BC59" s="136">
        <f t="shared" si="12"/>
        <v>0</v>
      </c>
      <c r="BD59" s="503" t="str">
        <f t="shared" si="13"/>
        <v>C</v>
      </c>
      <c r="BE59" s="137">
        <f t="shared" si="14"/>
        <v>0</v>
      </c>
      <c r="BF59" s="506" t="str">
        <f t="shared" si="15"/>
        <v>C</v>
      </c>
      <c r="BG59" s="136">
        <f t="shared" si="16"/>
        <v>0</v>
      </c>
      <c r="BH59" s="137">
        <f t="shared" si="17"/>
        <v>0</v>
      </c>
      <c r="BI59" s="137">
        <f t="shared" si="18"/>
        <v>0</v>
      </c>
      <c r="BJ59" s="137">
        <f t="shared" si="19"/>
        <v>0</v>
      </c>
      <c r="BK59" s="388">
        <f t="shared" si="20"/>
        <v>0</v>
      </c>
      <c r="BL59" s="139">
        <f t="shared" si="21"/>
        <v>0</v>
      </c>
      <c r="BM59" s="140">
        <f t="shared" si="22"/>
        <v>5.790645879732736</v>
      </c>
      <c r="BN59" s="386"/>
      <c r="BO59" s="256"/>
      <c r="BP59" s="55">
        <f t="shared" si="2"/>
        <v>0</v>
      </c>
      <c r="BQ59" s="132">
        <f t="shared" si="2"/>
        <v>0</v>
      </c>
      <c r="BR59" s="141">
        <f t="shared" si="23"/>
        <v>0</v>
      </c>
      <c r="BS59" s="142" t="str">
        <f t="shared" si="24"/>
        <v>C</v>
      </c>
      <c r="BT59" s="143">
        <f t="shared" si="25"/>
        <v>0</v>
      </c>
      <c r="BU59" s="134" t="str">
        <f t="shared" si="26"/>
        <v>C</v>
      </c>
      <c r="BV59" s="141">
        <f t="shared" si="27"/>
        <v>0</v>
      </c>
      <c r="BW59" s="143">
        <f t="shared" si="28"/>
        <v>0</v>
      </c>
      <c r="BX59" s="143">
        <f t="shared" si="29"/>
        <v>0</v>
      </c>
      <c r="BY59" s="275">
        <f t="shared" si="30"/>
        <v>0</v>
      </c>
      <c r="BZ59" s="144">
        <f t="shared" si="31"/>
        <v>0</v>
      </c>
      <c r="CA59" s="100">
        <f t="shared" si="32"/>
        <v>0</v>
      </c>
      <c r="CB59" s="101">
        <f t="shared" si="33"/>
        <v>0</v>
      </c>
      <c r="CC59" s="102">
        <f t="shared" si="34"/>
        <v>0</v>
      </c>
      <c r="CD59" s="101">
        <f t="shared" si="35"/>
        <v>0</v>
      </c>
      <c r="CE59" s="102">
        <f t="shared" si="36"/>
        <v>0</v>
      </c>
      <c r="CF59" s="257">
        <f t="shared" si="37"/>
        <v>0</v>
      </c>
      <c r="CG59" s="100">
        <f t="shared" si="38"/>
        <v>0</v>
      </c>
      <c r="CH59" s="101">
        <f t="shared" si="39"/>
        <v>0</v>
      </c>
      <c r="CI59" s="102">
        <f t="shared" si="40"/>
        <v>0</v>
      </c>
      <c r="CJ59" s="104">
        <f t="shared" si="41"/>
        <v>0</v>
      </c>
      <c r="CK59" s="103">
        <f t="shared" si="42"/>
        <v>0</v>
      </c>
      <c r="CL59" s="257">
        <f t="shared" si="43"/>
        <v>0</v>
      </c>
      <c r="CM59" s="100">
        <f t="shared" si="44"/>
        <v>0</v>
      </c>
      <c r="CN59" s="104">
        <f t="shared" si="45"/>
        <v>0</v>
      </c>
      <c r="CO59" s="103">
        <f t="shared" si="46"/>
        <v>0</v>
      </c>
      <c r="CP59" s="101">
        <f t="shared" si="47"/>
        <v>0</v>
      </c>
      <c r="CQ59" s="102">
        <f t="shared" si="48"/>
        <v>0</v>
      </c>
      <c r="CR59" s="101">
        <f t="shared" si="49"/>
        <v>0</v>
      </c>
      <c r="CS59" s="102">
        <f t="shared" si="50"/>
        <v>0</v>
      </c>
      <c r="CT59" s="145">
        <f t="shared" si="51"/>
        <v>0</v>
      </c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479">
        <v>37</v>
      </c>
      <c r="DL59" s="478">
        <f t="shared" si="4"/>
        <v>0</v>
      </c>
      <c r="DM59" s="282">
        <f t="shared" si="5"/>
        <v>0</v>
      </c>
      <c r="DN59" s="106">
        <f t="shared" si="6"/>
        <v>0</v>
      </c>
      <c r="DO59" s="389">
        <f t="shared" si="7"/>
        <v>5.790645879732736</v>
      </c>
      <c r="DP59" s="166"/>
      <c r="DQ59" s="166"/>
      <c r="DR59" s="166"/>
      <c r="DS59" s="166"/>
      <c r="DT59" s="166"/>
      <c r="DU59" s="166"/>
      <c r="DV59" s="166"/>
      <c r="ED59" s="130">
        <f t="shared" si="3"/>
        <v>0</v>
      </c>
      <c r="EE59" s="131">
        <f t="shared" si="3"/>
        <v>0</v>
      </c>
      <c r="EF59" s="110">
        <f t="shared" si="8"/>
        <v>0</v>
      </c>
      <c r="EG59" s="111" t="e">
        <f t="shared" si="9"/>
        <v>#DIV/0!</v>
      </c>
      <c r="EH59" s="112" t="e">
        <f t="shared" si="10"/>
        <v>#DIV/0!</v>
      </c>
    </row>
    <row r="60" spans="1:138" ht="13.2" customHeight="1" x14ac:dyDescent="0.2">
      <c r="A60" s="159"/>
      <c r="B60" s="160"/>
      <c r="C60" s="161"/>
      <c r="D60" s="500" t="str">
        <f t="shared" si="11"/>
        <v>C</v>
      </c>
      <c r="E60" s="316"/>
      <c r="F60" s="317"/>
      <c r="G60" s="317"/>
      <c r="H60" s="317"/>
      <c r="I60" s="318"/>
      <c r="J60" s="336"/>
      <c r="K60" s="317"/>
      <c r="L60" s="317"/>
      <c r="M60" s="317"/>
      <c r="N60" s="318"/>
      <c r="O60" s="336"/>
      <c r="P60" s="317"/>
      <c r="Q60" s="317"/>
      <c r="R60" s="317"/>
      <c r="S60" s="365"/>
      <c r="T60" s="316"/>
      <c r="U60" s="317"/>
      <c r="V60" s="317"/>
      <c r="W60" s="317"/>
      <c r="X60" s="318"/>
      <c r="Y60" s="336"/>
      <c r="Z60" s="317"/>
      <c r="AA60" s="317"/>
      <c r="AB60" s="317"/>
      <c r="AC60" s="348"/>
      <c r="AD60" s="417"/>
      <c r="AE60" s="317"/>
      <c r="AF60" s="317"/>
      <c r="AG60" s="317"/>
      <c r="AH60" s="365"/>
      <c r="AI60" s="316"/>
      <c r="AJ60" s="317"/>
      <c r="AK60" s="317"/>
      <c r="AL60" s="317"/>
      <c r="AM60" s="348"/>
      <c r="AN60" s="417"/>
      <c r="AO60" s="317"/>
      <c r="AP60" s="317"/>
      <c r="AQ60" s="317"/>
      <c r="AR60" s="318"/>
      <c r="AS60" s="336"/>
      <c r="AT60" s="317"/>
      <c r="AU60" s="317"/>
      <c r="AV60" s="317"/>
      <c r="AW60" s="318"/>
      <c r="AX60" s="336"/>
      <c r="AY60" s="317"/>
      <c r="AZ60" s="317"/>
      <c r="BA60" s="317"/>
      <c r="BB60" s="348"/>
      <c r="BC60" s="119">
        <f t="shared" si="12"/>
        <v>0</v>
      </c>
      <c r="BD60" s="502" t="str">
        <f t="shared" si="13"/>
        <v>C</v>
      </c>
      <c r="BE60" s="120">
        <f t="shared" si="14"/>
        <v>0</v>
      </c>
      <c r="BF60" s="505" t="str">
        <f t="shared" si="15"/>
        <v>C</v>
      </c>
      <c r="BG60" s="119">
        <f t="shared" si="16"/>
        <v>0</v>
      </c>
      <c r="BH60" s="120">
        <f t="shared" si="17"/>
        <v>0</v>
      </c>
      <c r="BI60" s="120">
        <f t="shared" si="18"/>
        <v>0</v>
      </c>
      <c r="BJ60" s="120">
        <f t="shared" si="19"/>
        <v>0</v>
      </c>
      <c r="BK60" s="387">
        <f t="shared" si="20"/>
        <v>0</v>
      </c>
      <c r="BL60" s="122">
        <f t="shared" si="21"/>
        <v>0</v>
      </c>
      <c r="BM60" s="123">
        <f t="shared" si="22"/>
        <v>5.790645879732736</v>
      </c>
      <c r="BN60" s="386"/>
      <c r="BO60" s="256"/>
      <c r="BP60" s="114">
        <f t="shared" si="2"/>
        <v>0</v>
      </c>
      <c r="BQ60" s="115">
        <f t="shared" si="2"/>
        <v>0</v>
      </c>
      <c r="BR60" s="124">
        <f t="shared" si="23"/>
        <v>0</v>
      </c>
      <c r="BS60" s="125" t="str">
        <f t="shared" si="24"/>
        <v>C</v>
      </c>
      <c r="BT60" s="126">
        <f t="shared" si="25"/>
        <v>0</v>
      </c>
      <c r="BU60" s="117" t="str">
        <f t="shared" si="26"/>
        <v>C</v>
      </c>
      <c r="BV60" s="124">
        <f t="shared" si="27"/>
        <v>0</v>
      </c>
      <c r="BW60" s="126">
        <f t="shared" si="28"/>
        <v>0</v>
      </c>
      <c r="BX60" s="126">
        <f t="shared" si="29"/>
        <v>0</v>
      </c>
      <c r="BY60" s="273">
        <f t="shared" si="30"/>
        <v>0</v>
      </c>
      <c r="BZ60" s="127">
        <f t="shared" si="31"/>
        <v>0</v>
      </c>
      <c r="CA60" s="292">
        <f t="shared" si="32"/>
        <v>0</v>
      </c>
      <c r="CB60" s="293">
        <f t="shared" si="33"/>
        <v>0</v>
      </c>
      <c r="CC60" s="294">
        <f t="shared" si="34"/>
        <v>0</v>
      </c>
      <c r="CD60" s="293">
        <f t="shared" si="35"/>
        <v>0</v>
      </c>
      <c r="CE60" s="294">
        <f t="shared" si="36"/>
        <v>0</v>
      </c>
      <c r="CF60" s="295">
        <f t="shared" si="37"/>
        <v>0</v>
      </c>
      <c r="CG60" s="292">
        <f t="shared" si="38"/>
        <v>0</v>
      </c>
      <c r="CH60" s="293">
        <f t="shared" si="39"/>
        <v>0</v>
      </c>
      <c r="CI60" s="294">
        <f t="shared" si="40"/>
        <v>0</v>
      </c>
      <c r="CJ60" s="297">
        <f t="shared" si="41"/>
        <v>0</v>
      </c>
      <c r="CK60" s="296">
        <f t="shared" si="42"/>
        <v>0</v>
      </c>
      <c r="CL60" s="295">
        <f t="shared" si="43"/>
        <v>0</v>
      </c>
      <c r="CM60" s="292">
        <f t="shared" si="44"/>
        <v>0</v>
      </c>
      <c r="CN60" s="297">
        <f t="shared" si="45"/>
        <v>0</v>
      </c>
      <c r="CO60" s="296">
        <f t="shared" si="46"/>
        <v>0</v>
      </c>
      <c r="CP60" s="293">
        <f t="shared" si="47"/>
        <v>0</v>
      </c>
      <c r="CQ60" s="294">
        <f t="shared" si="48"/>
        <v>0</v>
      </c>
      <c r="CR60" s="293">
        <f t="shared" si="49"/>
        <v>0</v>
      </c>
      <c r="CS60" s="294">
        <f t="shared" si="50"/>
        <v>0</v>
      </c>
      <c r="CT60" s="128">
        <f t="shared" si="51"/>
        <v>0</v>
      </c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479">
        <v>38</v>
      </c>
      <c r="DL60" s="478">
        <f t="shared" si="4"/>
        <v>0</v>
      </c>
      <c r="DM60" s="282">
        <f t="shared" si="5"/>
        <v>0</v>
      </c>
      <c r="DN60" s="106">
        <f t="shared" si="6"/>
        <v>0</v>
      </c>
      <c r="DO60" s="389">
        <f t="shared" si="7"/>
        <v>5.790645879732736</v>
      </c>
      <c r="DP60" s="166"/>
      <c r="DQ60" s="166"/>
      <c r="DR60" s="166"/>
      <c r="DS60" s="166"/>
      <c r="DT60" s="166"/>
      <c r="DU60" s="166"/>
      <c r="DV60" s="166"/>
      <c r="ED60" s="130">
        <f t="shared" si="3"/>
        <v>0</v>
      </c>
      <c r="EE60" s="131">
        <f t="shared" si="3"/>
        <v>0</v>
      </c>
      <c r="EF60" s="110">
        <f t="shared" si="8"/>
        <v>0</v>
      </c>
      <c r="EG60" s="111" t="e">
        <f t="shared" si="9"/>
        <v>#DIV/0!</v>
      </c>
      <c r="EH60" s="112" t="e">
        <f t="shared" si="10"/>
        <v>#DIV/0!</v>
      </c>
    </row>
    <row r="61" spans="1:138" ht="13.2" customHeight="1" x14ac:dyDescent="0.2">
      <c r="A61" s="69"/>
      <c r="B61" s="163"/>
      <c r="C61" s="164"/>
      <c r="D61" s="21" t="str">
        <f t="shared" si="11"/>
        <v>C</v>
      </c>
      <c r="E61" s="319"/>
      <c r="F61" s="320"/>
      <c r="G61" s="320"/>
      <c r="H61" s="320"/>
      <c r="I61" s="321"/>
      <c r="J61" s="337"/>
      <c r="K61" s="320"/>
      <c r="L61" s="320"/>
      <c r="M61" s="320"/>
      <c r="N61" s="321"/>
      <c r="O61" s="337"/>
      <c r="P61" s="320"/>
      <c r="Q61" s="320"/>
      <c r="R61" s="320"/>
      <c r="S61" s="366"/>
      <c r="T61" s="319"/>
      <c r="U61" s="320"/>
      <c r="V61" s="320"/>
      <c r="W61" s="320"/>
      <c r="X61" s="321"/>
      <c r="Y61" s="337"/>
      <c r="Z61" s="320"/>
      <c r="AA61" s="320"/>
      <c r="AB61" s="320"/>
      <c r="AC61" s="349"/>
      <c r="AD61" s="418"/>
      <c r="AE61" s="320"/>
      <c r="AF61" s="320"/>
      <c r="AG61" s="320"/>
      <c r="AH61" s="366"/>
      <c r="AI61" s="319"/>
      <c r="AJ61" s="320"/>
      <c r="AK61" s="320"/>
      <c r="AL61" s="320"/>
      <c r="AM61" s="349"/>
      <c r="AN61" s="418"/>
      <c r="AO61" s="320"/>
      <c r="AP61" s="320"/>
      <c r="AQ61" s="320"/>
      <c r="AR61" s="321"/>
      <c r="AS61" s="337"/>
      <c r="AT61" s="320"/>
      <c r="AU61" s="320"/>
      <c r="AV61" s="320"/>
      <c r="AW61" s="321"/>
      <c r="AX61" s="337"/>
      <c r="AY61" s="320"/>
      <c r="AZ61" s="320"/>
      <c r="BA61" s="320"/>
      <c r="BB61" s="349"/>
      <c r="BC61" s="136">
        <f t="shared" si="12"/>
        <v>0</v>
      </c>
      <c r="BD61" s="503" t="str">
        <f t="shared" si="13"/>
        <v>C</v>
      </c>
      <c r="BE61" s="137">
        <f t="shared" si="14"/>
        <v>0</v>
      </c>
      <c r="BF61" s="506" t="str">
        <f t="shared" si="15"/>
        <v>C</v>
      </c>
      <c r="BG61" s="136">
        <f t="shared" si="16"/>
        <v>0</v>
      </c>
      <c r="BH61" s="137">
        <f t="shared" si="17"/>
        <v>0</v>
      </c>
      <c r="BI61" s="137">
        <f t="shared" si="18"/>
        <v>0</v>
      </c>
      <c r="BJ61" s="137">
        <f t="shared" si="19"/>
        <v>0</v>
      </c>
      <c r="BK61" s="388">
        <f t="shared" si="20"/>
        <v>0</v>
      </c>
      <c r="BL61" s="139">
        <f t="shared" si="21"/>
        <v>0</v>
      </c>
      <c r="BM61" s="140">
        <f t="shared" si="22"/>
        <v>5.790645879732736</v>
      </c>
      <c r="BN61" s="386"/>
      <c r="BO61" s="256"/>
      <c r="BP61" s="55">
        <f t="shared" si="2"/>
        <v>0</v>
      </c>
      <c r="BQ61" s="132">
        <f t="shared" si="2"/>
        <v>0</v>
      </c>
      <c r="BR61" s="141">
        <f t="shared" si="23"/>
        <v>0</v>
      </c>
      <c r="BS61" s="142" t="str">
        <f t="shared" si="24"/>
        <v>C</v>
      </c>
      <c r="BT61" s="143">
        <f t="shared" si="25"/>
        <v>0</v>
      </c>
      <c r="BU61" s="134" t="str">
        <f t="shared" si="26"/>
        <v>C</v>
      </c>
      <c r="BV61" s="141">
        <f t="shared" si="27"/>
        <v>0</v>
      </c>
      <c r="BW61" s="143">
        <f t="shared" si="28"/>
        <v>0</v>
      </c>
      <c r="BX61" s="143">
        <f t="shared" si="29"/>
        <v>0</v>
      </c>
      <c r="BY61" s="275">
        <f t="shared" si="30"/>
        <v>0</v>
      </c>
      <c r="BZ61" s="144">
        <f t="shared" si="31"/>
        <v>0</v>
      </c>
      <c r="CA61" s="100">
        <f t="shared" si="32"/>
        <v>0</v>
      </c>
      <c r="CB61" s="101">
        <f t="shared" si="33"/>
        <v>0</v>
      </c>
      <c r="CC61" s="102">
        <f t="shared" si="34"/>
        <v>0</v>
      </c>
      <c r="CD61" s="101">
        <f t="shared" si="35"/>
        <v>0</v>
      </c>
      <c r="CE61" s="102">
        <f t="shared" si="36"/>
        <v>0</v>
      </c>
      <c r="CF61" s="257">
        <f t="shared" si="37"/>
        <v>0</v>
      </c>
      <c r="CG61" s="100">
        <f t="shared" si="38"/>
        <v>0</v>
      </c>
      <c r="CH61" s="101">
        <f t="shared" si="39"/>
        <v>0</v>
      </c>
      <c r="CI61" s="102">
        <f t="shared" si="40"/>
        <v>0</v>
      </c>
      <c r="CJ61" s="104">
        <f t="shared" si="41"/>
        <v>0</v>
      </c>
      <c r="CK61" s="103">
        <f t="shared" si="42"/>
        <v>0</v>
      </c>
      <c r="CL61" s="257">
        <f t="shared" si="43"/>
        <v>0</v>
      </c>
      <c r="CM61" s="100">
        <f t="shared" si="44"/>
        <v>0</v>
      </c>
      <c r="CN61" s="104">
        <f t="shared" si="45"/>
        <v>0</v>
      </c>
      <c r="CO61" s="103">
        <f t="shared" si="46"/>
        <v>0</v>
      </c>
      <c r="CP61" s="101">
        <f t="shared" si="47"/>
        <v>0</v>
      </c>
      <c r="CQ61" s="102">
        <f t="shared" si="48"/>
        <v>0</v>
      </c>
      <c r="CR61" s="101">
        <f t="shared" si="49"/>
        <v>0</v>
      </c>
      <c r="CS61" s="102">
        <f t="shared" si="50"/>
        <v>0</v>
      </c>
      <c r="CT61" s="145">
        <f t="shared" si="51"/>
        <v>0</v>
      </c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479">
        <v>39</v>
      </c>
      <c r="DL61" s="478">
        <f t="shared" si="4"/>
        <v>0</v>
      </c>
      <c r="DM61" s="282">
        <f t="shared" si="5"/>
        <v>0</v>
      </c>
      <c r="DN61" s="106">
        <f t="shared" si="6"/>
        <v>0</v>
      </c>
      <c r="DO61" s="389">
        <f t="shared" si="7"/>
        <v>5.790645879732736</v>
      </c>
      <c r="DP61" s="166"/>
      <c r="DQ61" s="166"/>
      <c r="DR61" s="166"/>
      <c r="DS61" s="166"/>
      <c r="DT61" s="166"/>
      <c r="DU61" s="166"/>
      <c r="DV61" s="166"/>
      <c r="ED61" s="130">
        <f t="shared" si="3"/>
        <v>0</v>
      </c>
      <c r="EE61" s="131">
        <f t="shared" si="3"/>
        <v>0</v>
      </c>
      <c r="EF61" s="110">
        <f t="shared" si="8"/>
        <v>0</v>
      </c>
      <c r="EG61" s="111" t="e">
        <f t="shared" si="9"/>
        <v>#DIV/0!</v>
      </c>
      <c r="EH61" s="112" t="e">
        <f t="shared" si="10"/>
        <v>#DIV/0!</v>
      </c>
    </row>
    <row r="62" spans="1:138" ht="13.2" customHeight="1" thickBot="1" x14ac:dyDescent="0.25">
      <c r="A62" s="174"/>
      <c r="B62" s="175"/>
      <c r="C62" s="176"/>
      <c r="D62" s="501" t="str">
        <f t="shared" si="11"/>
        <v>C</v>
      </c>
      <c r="E62" s="322"/>
      <c r="F62" s="323"/>
      <c r="G62" s="323"/>
      <c r="H62" s="323"/>
      <c r="I62" s="324"/>
      <c r="J62" s="338"/>
      <c r="K62" s="323"/>
      <c r="L62" s="323"/>
      <c r="M62" s="323"/>
      <c r="N62" s="324"/>
      <c r="O62" s="338"/>
      <c r="P62" s="323"/>
      <c r="Q62" s="323"/>
      <c r="R62" s="323"/>
      <c r="S62" s="367"/>
      <c r="T62" s="322"/>
      <c r="U62" s="323"/>
      <c r="V62" s="323"/>
      <c r="W62" s="323"/>
      <c r="X62" s="324"/>
      <c r="Y62" s="338"/>
      <c r="Z62" s="323"/>
      <c r="AA62" s="323"/>
      <c r="AB62" s="323"/>
      <c r="AC62" s="350"/>
      <c r="AD62" s="419"/>
      <c r="AE62" s="323"/>
      <c r="AF62" s="323"/>
      <c r="AG62" s="323"/>
      <c r="AH62" s="367"/>
      <c r="AI62" s="322"/>
      <c r="AJ62" s="323"/>
      <c r="AK62" s="323"/>
      <c r="AL62" s="323"/>
      <c r="AM62" s="350"/>
      <c r="AN62" s="419"/>
      <c r="AO62" s="323"/>
      <c r="AP62" s="323"/>
      <c r="AQ62" s="323"/>
      <c r="AR62" s="324"/>
      <c r="AS62" s="338"/>
      <c r="AT62" s="323"/>
      <c r="AU62" s="323"/>
      <c r="AV62" s="323"/>
      <c r="AW62" s="324"/>
      <c r="AX62" s="338"/>
      <c r="AY62" s="323"/>
      <c r="AZ62" s="323"/>
      <c r="BA62" s="323"/>
      <c r="BB62" s="350"/>
      <c r="BC62" s="288">
        <f t="shared" si="12"/>
        <v>0</v>
      </c>
      <c r="BD62" s="504" t="str">
        <f t="shared" si="13"/>
        <v>C</v>
      </c>
      <c r="BE62" s="289">
        <f t="shared" si="14"/>
        <v>0</v>
      </c>
      <c r="BF62" s="507" t="str">
        <f t="shared" si="15"/>
        <v>C</v>
      </c>
      <c r="BG62" s="288">
        <f t="shared" si="16"/>
        <v>0</v>
      </c>
      <c r="BH62" s="289">
        <f t="shared" si="17"/>
        <v>0</v>
      </c>
      <c r="BI62" s="289">
        <f t="shared" si="18"/>
        <v>0</v>
      </c>
      <c r="BJ62" s="289">
        <f t="shared" si="19"/>
        <v>0</v>
      </c>
      <c r="BK62" s="404">
        <f t="shared" si="20"/>
        <v>0</v>
      </c>
      <c r="BL62" s="291">
        <f t="shared" si="21"/>
        <v>0</v>
      </c>
      <c r="BM62" s="178">
        <f t="shared" si="22"/>
        <v>5.790645879732736</v>
      </c>
      <c r="BN62" s="386"/>
      <c r="BO62" s="256"/>
      <c r="BP62" s="174">
        <f t="shared" si="2"/>
        <v>0</v>
      </c>
      <c r="BQ62" s="175">
        <f t="shared" si="2"/>
        <v>0</v>
      </c>
      <c r="BR62" s="298">
        <f t="shared" si="23"/>
        <v>0</v>
      </c>
      <c r="BS62" s="179" t="str">
        <f t="shared" si="24"/>
        <v>C</v>
      </c>
      <c r="BT62" s="299">
        <f t="shared" si="25"/>
        <v>0</v>
      </c>
      <c r="BU62" s="180" t="str">
        <f t="shared" si="26"/>
        <v>C</v>
      </c>
      <c r="BV62" s="298">
        <f t="shared" si="27"/>
        <v>0</v>
      </c>
      <c r="BW62" s="299">
        <f t="shared" si="28"/>
        <v>0</v>
      </c>
      <c r="BX62" s="299">
        <f t="shared" si="29"/>
        <v>0</v>
      </c>
      <c r="BY62" s="393">
        <f t="shared" si="30"/>
        <v>0</v>
      </c>
      <c r="BZ62" s="300">
        <f t="shared" si="31"/>
        <v>0</v>
      </c>
      <c r="CA62" s="292">
        <f t="shared" si="32"/>
        <v>0</v>
      </c>
      <c r="CB62" s="293">
        <f t="shared" si="33"/>
        <v>0</v>
      </c>
      <c r="CC62" s="294">
        <f t="shared" si="34"/>
        <v>0</v>
      </c>
      <c r="CD62" s="293">
        <f t="shared" si="35"/>
        <v>0</v>
      </c>
      <c r="CE62" s="294">
        <f t="shared" si="36"/>
        <v>0</v>
      </c>
      <c r="CF62" s="295">
        <f t="shared" si="37"/>
        <v>0</v>
      </c>
      <c r="CG62" s="292">
        <f t="shared" si="38"/>
        <v>0</v>
      </c>
      <c r="CH62" s="293">
        <f t="shared" si="39"/>
        <v>0</v>
      </c>
      <c r="CI62" s="294">
        <f t="shared" si="40"/>
        <v>0</v>
      </c>
      <c r="CJ62" s="297">
        <f t="shared" si="41"/>
        <v>0</v>
      </c>
      <c r="CK62" s="296">
        <f t="shared" si="42"/>
        <v>0</v>
      </c>
      <c r="CL62" s="295">
        <f t="shared" si="43"/>
        <v>0</v>
      </c>
      <c r="CM62" s="292">
        <f t="shared" si="44"/>
        <v>0</v>
      </c>
      <c r="CN62" s="297">
        <f t="shared" si="45"/>
        <v>0</v>
      </c>
      <c r="CO62" s="296">
        <f t="shared" si="46"/>
        <v>0</v>
      </c>
      <c r="CP62" s="293">
        <f t="shared" si="47"/>
        <v>0</v>
      </c>
      <c r="CQ62" s="294">
        <f t="shared" si="48"/>
        <v>0</v>
      </c>
      <c r="CR62" s="293">
        <f t="shared" si="49"/>
        <v>0</v>
      </c>
      <c r="CS62" s="294">
        <f t="shared" si="50"/>
        <v>0</v>
      </c>
      <c r="CT62" s="181">
        <f t="shared" si="51"/>
        <v>0</v>
      </c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480">
        <v>40</v>
      </c>
      <c r="DL62" s="481">
        <f t="shared" si="4"/>
        <v>0</v>
      </c>
      <c r="DM62" s="283">
        <f t="shared" si="5"/>
        <v>0</v>
      </c>
      <c r="DN62" s="390">
        <f t="shared" si="6"/>
        <v>0</v>
      </c>
      <c r="DO62" s="391">
        <f t="shared" si="7"/>
        <v>5.790645879732736</v>
      </c>
      <c r="DP62" s="166"/>
      <c r="DQ62" s="166"/>
      <c r="DR62" s="166"/>
      <c r="DS62" s="166"/>
      <c r="DT62" s="166"/>
      <c r="DU62" s="166"/>
      <c r="DV62" s="166"/>
      <c r="ED62" s="182">
        <f t="shared" si="3"/>
        <v>0</v>
      </c>
      <c r="EE62" s="183">
        <f t="shared" si="3"/>
        <v>0</v>
      </c>
      <c r="EF62" s="110">
        <f t="shared" si="8"/>
        <v>0</v>
      </c>
      <c r="EG62" s="111" t="e">
        <f t="shared" si="9"/>
        <v>#DIV/0!</v>
      </c>
      <c r="EH62" s="112" t="e">
        <f t="shared" si="10"/>
        <v>#DIV/0!</v>
      </c>
    </row>
    <row r="63" spans="1:138" ht="13.2" customHeight="1" thickBot="1" x14ac:dyDescent="0.25">
      <c r="A63" s="591" t="s">
        <v>185</v>
      </c>
      <c r="B63" s="592"/>
      <c r="C63" s="592"/>
      <c r="D63" s="484">
        <f>COUNTA(A23:A62)</f>
        <v>0</v>
      </c>
      <c r="E63" s="325">
        <f>SUM(E23:E62)</f>
        <v>0</v>
      </c>
      <c r="F63" s="326">
        <f>SUM(F23:F62)</f>
        <v>0</v>
      </c>
      <c r="G63" s="326">
        <f t="shared" ref="G63:BB63" si="52">SUM(G23:G62)</f>
        <v>0</v>
      </c>
      <c r="H63" s="326">
        <f t="shared" si="52"/>
        <v>0</v>
      </c>
      <c r="I63" s="327">
        <f t="shared" si="52"/>
        <v>0</v>
      </c>
      <c r="J63" s="339">
        <f t="shared" si="52"/>
        <v>0</v>
      </c>
      <c r="K63" s="326">
        <f t="shared" si="52"/>
        <v>0</v>
      </c>
      <c r="L63" s="326">
        <f t="shared" si="52"/>
        <v>0</v>
      </c>
      <c r="M63" s="326">
        <f t="shared" si="52"/>
        <v>0</v>
      </c>
      <c r="N63" s="405">
        <f t="shared" si="52"/>
        <v>0</v>
      </c>
      <c r="O63" s="339">
        <f t="shared" si="52"/>
        <v>0</v>
      </c>
      <c r="P63" s="326">
        <f t="shared" si="52"/>
        <v>0</v>
      </c>
      <c r="Q63" s="326">
        <f t="shared" si="52"/>
        <v>0</v>
      </c>
      <c r="R63" s="326">
        <f t="shared" si="52"/>
        <v>0</v>
      </c>
      <c r="S63" s="405">
        <f t="shared" si="52"/>
        <v>0</v>
      </c>
      <c r="T63" s="325">
        <f t="shared" si="52"/>
        <v>0</v>
      </c>
      <c r="U63" s="326">
        <f t="shared" si="52"/>
        <v>0</v>
      </c>
      <c r="V63" s="326">
        <f t="shared" si="52"/>
        <v>0</v>
      </c>
      <c r="W63" s="326">
        <f t="shared" si="52"/>
        <v>0</v>
      </c>
      <c r="X63" s="405">
        <f t="shared" si="52"/>
        <v>0</v>
      </c>
      <c r="Y63" s="339">
        <f t="shared" si="52"/>
        <v>0</v>
      </c>
      <c r="Z63" s="326">
        <f t="shared" si="52"/>
        <v>0</v>
      </c>
      <c r="AA63" s="326">
        <f t="shared" si="52"/>
        <v>0</v>
      </c>
      <c r="AB63" s="326">
        <f t="shared" si="52"/>
        <v>0</v>
      </c>
      <c r="AC63" s="351">
        <f t="shared" si="52"/>
        <v>0</v>
      </c>
      <c r="AD63" s="420">
        <f t="shared" si="52"/>
        <v>0</v>
      </c>
      <c r="AE63" s="326">
        <f t="shared" si="52"/>
        <v>0</v>
      </c>
      <c r="AF63" s="326">
        <f t="shared" si="52"/>
        <v>0</v>
      </c>
      <c r="AG63" s="326">
        <f t="shared" si="52"/>
        <v>0</v>
      </c>
      <c r="AH63" s="405">
        <f t="shared" si="52"/>
        <v>0</v>
      </c>
      <c r="AI63" s="325">
        <f t="shared" si="52"/>
        <v>0</v>
      </c>
      <c r="AJ63" s="326">
        <f t="shared" si="52"/>
        <v>0</v>
      </c>
      <c r="AK63" s="326">
        <f t="shared" si="52"/>
        <v>0</v>
      </c>
      <c r="AL63" s="326">
        <f t="shared" si="52"/>
        <v>0</v>
      </c>
      <c r="AM63" s="351">
        <f t="shared" si="52"/>
        <v>0</v>
      </c>
      <c r="AN63" s="420">
        <f t="shared" si="52"/>
        <v>0</v>
      </c>
      <c r="AO63" s="326">
        <f t="shared" si="52"/>
        <v>0</v>
      </c>
      <c r="AP63" s="326">
        <f t="shared" si="52"/>
        <v>0</v>
      </c>
      <c r="AQ63" s="326">
        <f t="shared" si="52"/>
        <v>0</v>
      </c>
      <c r="AR63" s="405">
        <f t="shared" si="52"/>
        <v>0</v>
      </c>
      <c r="AS63" s="339">
        <f t="shared" si="52"/>
        <v>0</v>
      </c>
      <c r="AT63" s="326">
        <f t="shared" si="52"/>
        <v>0</v>
      </c>
      <c r="AU63" s="326">
        <f t="shared" si="52"/>
        <v>0</v>
      </c>
      <c r="AV63" s="326">
        <f t="shared" si="52"/>
        <v>0</v>
      </c>
      <c r="AW63" s="405">
        <f t="shared" si="52"/>
        <v>0</v>
      </c>
      <c r="AX63" s="339">
        <f t="shared" si="52"/>
        <v>0</v>
      </c>
      <c r="AY63" s="326">
        <f t="shared" si="52"/>
        <v>0</v>
      </c>
      <c r="AZ63" s="326">
        <f t="shared" si="52"/>
        <v>0</v>
      </c>
      <c r="BA63" s="326">
        <f t="shared" si="52"/>
        <v>0</v>
      </c>
      <c r="BB63" s="351">
        <f t="shared" si="52"/>
        <v>0</v>
      </c>
      <c r="BC63" s="185"/>
      <c r="BD63" s="186"/>
      <c r="BE63" s="186"/>
      <c r="BF63" s="187"/>
      <c r="BG63" s="185"/>
      <c r="BH63" s="186"/>
      <c r="BI63" s="186"/>
      <c r="BJ63" s="186"/>
      <c r="BK63" s="187"/>
      <c r="BL63" s="190"/>
      <c r="BM63" s="593"/>
      <c r="BP63" s="568" t="s">
        <v>145</v>
      </c>
      <c r="BQ63" s="596"/>
      <c r="BR63" s="192" t="e">
        <f>BC64</f>
        <v>#DIV/0!</v>
      </c>
      <c r="BS63" s="193"/>
      <c r="BT63" s="194" t="e">
        <f>BE64</f>
        <v>#DIV/0!</v>
      </c>
      <c r="BU63" s="195"/>
      <c r="BV63" s="192" t="e">
        <f>BG64</f>
        <v>#DIV/0!</v>
      </c>
      <c r="BW63" s="194" t="e">
        <f t="shared" ref="BW63:BZ65" si="53">BH64</f>
        <v>#DIV/0!</v>
      </c>
      <c r="BX63" s="194" t="e">
        <f t="shared" si="53"/>
        <v>#DIV/0!</v>
      </c>
      <c r="BY63" s="194" t="e">
        <f t="shared" si="53"/>
        <v>#DIV/0!</v>
      </c>
      <c r="BZ63" s="411" t="e">
        <f t="shared" si="53"/>
        <v>#DIV/0!</v>
      </c>
      <c r="CA63" s="197"/>
      <c r="CB63" s="198" t="e">
        <f>SUM(CB23:CB62)/$D$63</f>
        <v>#DIV/0!</v>
      </c>
      <c r="CC63" s="199"/>
      <c r="CD63" s="198" t="e">
        <f>SUM(CD23:CD62)/$D$63</f>
        <v>#DIV/0!</v>
      </c>
      <c r="CE63" s="199"/>
      <c r="CF63" s="261" t="e">
        <f>SUM(CF23:CF62)/$D$63</f>
        <v>#DIV/0!</v>
      </c>
      <c r="CG63" s="197"/>
      <c r="CH63" s="198" t="e">
        <f>SUM(CH23:CH62)/$D$63</f>
        <v>#DIV/0!</v>
      </c>
      <c r="CI63" s="199"/>
      <c r="CJ63" s="201" t="e">
        <f>SUM(CJ23:CJ62)/$D$63</f>
        <v>#DIV/0!</v>
      </c>
      <c r="CK63" s="199"/>
      <c r="CL63" s="261" t="e">
        <f>SUM(CL23:CL62)/$D$63</f>
        <v>#DIV/0!</v>
      </c>
      <c r="CM63" s="197"/>
      <c r="CN63" s="201" t="e">
        <f>SUM(CN23:CN62)/$D$63</f>
        <v>#DIV/0!</v>
      </c>
      <c r="CO63" s="199"/>
      <c r="CP63" s="198" t="e">
        <f>SUM(CP23:CP62)/$D$63</f>
        <v>#DIV/0!</v>
      </c>
      <c r="CQ63" s="199"/>
      <c r="CR63" s="198" t="e">
        <f>SUM(CR23:CR62)/$D$63</f>
        <v>#DIV/0!</v>
      </c>
      <c r="CS63" s="200"/>
      <c r="CT63" s="198" t="e">
        <f>SUM(CT23:CT62)/$D$63</f>
        <v>#DIV/0!</v>
      </c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54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</row>
    <row r="64" spans="1:138" ht="13.2" customHeight="1" thickBot="1" x14ac:dyDescent="0.25">
      <c r="A64" s="597" t="s">
        <v>146</v>
      </c>
      <c r="B64" s="598"/>
      <c r="C64" s="202" t="e">
        <f>SUM(C23:C62)/$D$63/10*100</f>
        <v>#DIV/0!</v>
      </c>
      <c r="D64" s="203"/>
      <c r="E64" s="328" t="e">
        <f>E63/$D$63*100</f>
        <v>#DIV/0!</v>
      </c>
      <c r="F64" s="329" t="e">
        <f t="shared" ref="F64:BB64" si="54">F63/$D$63*100</f>
        <v>#DIV/0!</v>
      </c>
      <c r="G64" s="329" t="e">
        <f t="shared" si="54"/>
        <v>#DIV/0!</v>
      </c>
      <c r="H64" s="329" t="e">
        <f t="shared" si="54"/>
        <v>#DIV/0!</v>
      </c>
      <c r="I64" s="330" t="e">
        <f t="shared" si="54"/>
        <v>#DIV/0!</v>
      </c>
      <c r="J64" s="340" t="e">
        <f t="shared" si="54"/>
        <v>#DIV/0!</v>
      </c>
      <c r="K64" s="329" t="e">
        <f t="shared" si="54"/>
        <v>#DIV/0!</v>
      </c>
      <c r="L64" s="329" t="e">
        <f t="shared" si="54"/>
        <v>#DIV/0!</v>
      </c>
      <c r="M64" s="329" t="e">
        <f t="shared" si="54"/>
        <v>#DIV/0!</v>
      </c>
      <c r="N64" s="406" t="e">
        <f t="shared" si="54"/>
        <v>#DIV/0!</v>
      </c>
      <c r="O64" s="340" t="e">
        <f t="shared" si="54"/>
        <v>#DIV/0!</v>
      </c>
      <c r="P64" s="329" t="e">
        <f t="shared" si="54"/>
        <v>#DIV/0!</v>
      </c>
      <c r="Q64" s="329" t="e">
        <f t="shared" si="54"/>
        <v>#DIV/0!</v>
      </c>
      <c r="R64" s="329" t="e">
        <f t="shared" si="54"/>
        <v>#DIV/0!</v>
      </c>
      <c r="S64" s="406" t="e">
        <f t="shared" si="54"/>
        <v>#DIV/0!</v>
      </c>
      <c r="T64" s="328" t="e">
        <f t="shared" si="54"/>
        <v>#DIV/0!</v>
      </c>
      <c r="U64" s="329" t="e">
        <f t="shared" si="54"/>
        <v>#DIV/0!</v>
      </c>
      <c r="V64" s="329" t="e">
        <f t="shared" si="54"/>
        <v>#DIV/0!</v>
      </c>
      <c r="W64" s="329" t="e">
        <f t="shared" si="54"/>
        <v>#DIV/0!</v>
      </c>
      <c r="X64" s="406" t="e">
        <f t="shared" si="54"/>
        <v>#DIV/0!</v>
      </c>
      <c r="Y64" s="340" t="e">
        <f t="shared" si="54"/>
        <v>#DIV/0!</v>
      </c>
      <c r="Z64" s="329" t="e">
        <f t="shared" si="54"/>
        <v>#DIV/0!</v>
      </c>
      <c r="AA64" s="329" t="e">
        <f t="shared" si="54"/>
        <v>#DIV/0!</v>
      </c>
      <c r="AB64" s="329" t="e">
        <f t="shared" si="54"/>
        <v>#DIV/0!</v>
      </c>
      <c r="AC64" s="352" t="e">
        <f t="shared" si="54"/>
        <v>#DIV/0!</v>
      </c>
      <c r="AD64" s="421" t="e">
        <f t="shared" si="54"/>
        <v>#DIV/0!</v>
      </c>
      <c r="AE64" s="329" t="e">
        <f t="shared" si="54"/>
        <v>#DIV/0!</v>
      </c>
      <c r="AF64" s="329" t="e">
        <f t="shared" si="54"/>
        <v>#DIV/0!</v>
      </c>
      <c r="AG64" s="329" t="e">
        <f t="shared" si="54"/>
        <v>#DIV/0!</v>
      </c>
      <c r="AH64" s="406" t="e">
        <f t="shared" si="54"/>
        <v>#DIV/0!</v>
      </c>
      <c r="AI64" s="328" t="e">
        <f t="shared" si="54"/>
        <v>#DIV/0!</v>
      </c>
      <c r="AJ64" s="329" t="e">
        <f t="shared" si="54"/>
        <v>#DIV/0!</v>
      </c>
      <c r="AK64" s="329" t="e">
        <f t="shared" si="54"/>
        <v>#DIV/0!</v>
      </c>
      <c r="AL64" s="329" t="e">
        <f t="shared" si="54"/>
        <v>#DIV/0!</v>
      </c>
      <c r="AM64" s="352" t="e">
        <f t="shared" si="54"/>
        <v>#DIV/0!</v>
      </c>
      <c r="AN64" s="421" t="e">
        <f t="shared" si="54"/>
        <v>#DIV/0!</v>
      </c>
      <c r="AO64" s="329" t="e">
        <f t="shared" si="54"/>
        <v>#DIV/0!</v>
      </c>
      <c r="AP64" s="329" t="e">
        <f t="shared" si="54"/>
        <v>#DIV/0!</v>
      </c>
      <c r="AQ64" s="329" t="e">
        <f t="shared" si="54"/>
        <v>#DIV/0!</v>
      </c>
      <c r="AR64" s="406" t="e">
        <f t="shared" si="54"/>
        <v>#DIV/0!</v>
      </c>
      <c r="AS64" s="407" t="e">
        <f t="shared" si="54"/>
        <v>#DIV/0!</v>
      </c>
      <c r="AT64" s="408" t="e">
        <f t="shared" si="54"/>
        <v>#DIV/0!</v>
      </c>
      <c r="AU64" s="408" t="e">
        <f t="shared" si="54"/>
        <v>#DIV/0!</v>
      </c>
      <c r="AV64" s="408" t="e">
        <f t="shared" si="54"/>
        <v>#DIV/0!</v>
      </c>
      <c r="AW64" s="409" t="e">
        <f t="shared" si="54"/>
        <v>#DIV/0!</v>
      </c>
      <c r="AX64" s="340" t="e">
        <f t="shared" si="54"/>
        <v>#DIV/0!</v>
      </c>
      <c r="AY64" s="329" t="e">
        <f t="shared" si="54"/>
        <v>#DIV/0!</v>
      </c>
      <c r="AZ64" s="329" t="e">
        <f t="shared" si="54"/>
        <v>#DIV/0!</v>
      </c>
      <c r="BA64" s="329" t="e">
        <f t="shared" si="54"/>
        <v>#DIV/0!</v>
      </c>
      <c r="BB64" s="352" t="e">
        <f t="shared" si="54"/>
        <v>#DIV/0!</v>
      </c>
      <c r="BC64" s="205" t="e">
        <f>SUM(BC23:BC62)/$D$63/70*100</f>
        <v>#DIV/0!</v>
      </c>
      <c r="BD64" s="206"/>
      <c r="BE64" s="207" t="e">
        <f>SUM(BE23:BE62)/$D$63/30*100</f>
        <v>#DIV/0!</v>
      </c>
      <c r="BF64" s="208"/>
      <c r="BG64" s="205" t="e">
        <f>SUM(BG23:BG62)/$D$63/30*100</f>
        <v>#DIV/0!</v>
      </c>
      <c r="BH64" s="207" t="e">
        <f t="shared" ref="BH64" si="55">SUM(BH23:BH62)/$D$63/30*100</f>
        <v>#DIV/0!</v>
      </c>
      <c r="BI64" s="207" t="e">
        <f>SUM(BI23:BI62)/$D$63/10*100</f>
        <v>#DIV/0!</v>
      </c>
      <c r="BJ64" s="207" t="e">
        <f>SUM(BJ23:BJ62)/$D$63/10*100</f>
        <v>#DIV/0!</v>
      </c>
      <c r="BK64" s="278" t="e">
        <f>SUM(BK23:BK62)/$D$63/20*100</f>
        <v>#DIV/0!</v>
      </c>
      <c r="BL64" s="209" t="e">
        <f>SUM(BL23:BL62)/$D$63</f>
        <v>#DIV/0!</v>
      </c>
      <c r="BM64" s="594"/>
      <c r="BP64" s="566" t="s">
        <v>147</v>
      </c>
      <c r="BQ64" s="599"/>
      <c r="BR64" s="210">
        <f>BC65</f>
        <v>77.599999999999994</v>
      </c>
      <c r="BS64" s="193"/>
      <c r="BT64" s="211">
        <f>BE65</f>
        <v>83.4</v>
      </c>
      <c r="BU64" s="195"/>
      <c r="BV64" s="210">
        <f>BG65</f>
        <v>83.3</v>
      </c>
      <c r="BW64" s="211">
        <f t="shared" si="53"/>
        <v>85.9</v>
      </c>
      <c r="BX64" s="211">
        <f t="shared" si="53"/>
        <v>81.099999999999994</v>
      </c>
      <c r="BY64" s="211">
        <f t="shared" si="53"/>
        <v>73</v>
      </c>
      <c r="BZ64" s="279">
        <f t="shared" si="53"/>
        <v>65.8</v>
      </c>
      <c r="CA64" s="197"/>
      <c r="CB64" s="198">
        <v>87.6</v>
      </c>
      <c r="CC64" s="199"/>
      <c r="CD64" s="198">
        <v>81.099999999999994</v>
      </c>
      <c r="CE64" s="199"/>
      <c r="CF64" s="261">
        <v>93.7</v>
      </c>
      <c r="CG64" s="197"/>
      <c r="CH64" s="198">
        <v>91</v>
      </c>
      <c r="CI64" s="199"/>
      <c r="CJ64" s="201">
        <v>71.3</v>
      </c>
      <c r="CK64" s="199"/>
      <c r="CL64" s="261">
        <v>76.5</v>
      </c>
      <c r="CM64" s="197"/>
      <c r="CN64" s="201">
        <v>87.7</v>
      </c>
      <c r="CO64" s="199"/>
      <c r="CP64" s="198">
        <v>73</v>
      </c>
      <c r="CQ64" s="199"/>
      <c r="CR64" s="198">
        <v>68.5</v>
      </c>
      <c r="CS64" s="200"/>
      <c r="CT64" s="198">
        <v>63.1</v>
      </c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600" t="s">
        <v>283</v>
      </c>
      <c r="DM64" s="600"/>
      <c r="DN64" s="600"/>
      <c r="DO64" s="600"/>
      <c r="DP64" s="166"/>
      <c r="DQ64" s="166"/>
      <c r="DR64" s="166"/>
      <c r="DS64" s="166"/>
      <c r="DT64" s="166"/>
      <c r="DU64" s="166"/>
      <c r="DV64" s="166"/>
      <c r="ED64" s="565" t="s">
        <v>285</v>
      </c>
      <c r="EE64" s="565"/>
      <c r="EF64" s="565"/>
      <c r="EG64" s="565"/>
      <c r="EH64" s="565"/>
    </row>
    <row r="65" spans="1:138" ht="13.2" customHeight="1" thickBot="1" x14ac:dyDescent="0.25">
      <c r="A65" s="566" t="s">
        <v>147</v>
      </c>
      <c r="B65" s="567"/>
      <c r="C65" s="214">
        <v>77.5</v>
      </c>
      <c r="D65" s="215"/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8"/>
      <c r="BC65" s="210">
        <v>77.599999999999994</v>
      </c>
      <c r="BD65" s="193"/>
      <c r="BE65" s="211">
        <v>83.4</v>
      </c>
      <c r="BF65" s="195"/>
      <c r="BG65" s="210">
        <v>83.3</v>
      </c>
      <c r="BH65" s="211">
        <v>85.9</v>
      </c>
      <c r="BI65" s="211">
        <v>81.099999999999994</v>
      </c>
      <c r="BJ65" s="211">
        <v>73</v>
      </c>
      <c r="BK65" s="279">
        <v>65.8</v>
      </c>
      <c r="BL65" s="219">
        <v>79.400000000000006</v>
      </c>
      <c r="BM65" s="594"/>
      <c r="BP65" s="568" t="s">
        <v>148</v>
      </c>
      <c r="BQ65" s="569"/>
      <c r="BR65" s="355" t="e">
        <f>BC66</f>
        <v>#DIV/0!</v>
      </c>
      <c r="BS65" s="229"/>
      <c r="BT65" s="356" t="e">
        <f>BE66</f>
        <v>#DIV/0!</v>
      </c>
      <c r="BU65" s="231"/>
      <c r="BV65" s="228" t="e">
        <f>BG66</f>
        <v>#DIV/0!</v>
      </c>
      <c r="BW65" s="230" t="e">
        <f t="shared" si="53"/>
        <v>#DIV/0!</v>
      </c>
      <c r="BX65" s="230" t="e">
        <f t="shared" si="53"/>
        <v>#DIV/0!</v>
      </c>
      <c r="BY65" s="230" t="e">
        <f t="shared" si="53"/>
        <v>#DIV/0!</v>
      </c>
      <c r="BZ65" s="280" t="e">
        <f t="shared" si="53"/>
        <v>#DIV/0!</v>
      </c>
      <c r="CA65" s="220"/>
      <c r="CB65" s="221" t="e">
        <f>CB63-CB64</f>
        <v>#DIV/0!</v>
      </c>
      <c r="CC65" s="222"/>
      <c r="CD65" s="221" t="e">
        <f>CD63-CD64</f>
        <v>#DIV/0!</v>
      </c>
      <c r="CE65" s="222"/>
      <c r="CF65" s="264" t="e">
        <f>CF63-CF64</f>
        <v>#DIV/0!</v>
      </c>
      <c r="CG65" s="220"/>
      <c r="CH65" s="221" t="e">
        <f>CH63-CH64</f>
        <v>#DIV/0!</v>
      </c>
      <c r="CI65" s="222"/>
      <c r="CJ65" s="224" t="e">
        <f>CJ63-CJ64</f>
        <v>#DIV/0!</v>
      </c>
      <c r="CK65" s="222"/>
      <c r="CL65" s="264" t="e">
        <f>CL63-CL64</f>
        <v>#DIV/0!</v>
      </c>
      <c r="CM65" s="220"/>
      <c r="CN65" s="224" t="e">
        <f>CN63-CN64</f>
        <v>#DIV/0!</v>
      </c>
      <c r="CO65" s="222"/>
      <c r="CP65" s="221" t="e">
        <f>CP63-CP64</f>
        <v>#DIV/0!</v>
      </c>
      <c r="CQ65" s="222"/>
      <c r="CR65" s="221" t="e">
        <f>CR63-CR64</f>
        <v>#DIV/0!</v>
      </c>
      <c r="CS65" s="223"/>
      <c r="CT65" s="221" t="e">
        <f>CT63-CT64</f>
        <v>#DIV/0!</v>
      </c>
      <c r="DL65" s="600"/>
      <c r="DM65" s="600"/>
      <c r="DN65" s="600"/>
      <c r="DO65" s="600"/>
      <c r="DP65" s="37"/>
      <c r="DQ65" s="37"/>
      <c r="DR65" s="37"/>
      <c r="DS65" s="37"/>
      <c r="DT65" s="37"/>
      <c r="DU65" s="37"/>
      <c r="DV65" s="37"/>
      <c r="ED65" s="565"/>
      <c r="EE65" s="565"/>
      <c r="EF65" s="565"/>
      <c r="EG65" s="565"/>
      <c r="EH65" s="565"/>
    </row>
    <row r="66" spans="1:138" ht="13.2" customHeight="1" thickBot="1" x14ac:dyDescent="0.25">
      <c r="A66" s="566" t="s">
        <v>148</v>
      </c>
      <c r="B66" s="567"/>
      <c r="C66" s="425" t="e">
        <f>C64-C65</f>
        <v>#DIV/0!</v>
      </c>
      <c r="D66" s="215"/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28" t="e">
        <f>BC64-BC65</f>
        <v>#DIV/0!</v>
      </c>
      <c r="BD66" s="229"/>
      <c r="BE66" s="230" t="e">
        <f>BE64-BE65</f>
        <v>#DIV/0!</v>
      </c>
      <c r="BF66" s="231"/>
      <c r="BG66" s="228" t="e">
        <f>BG64-BG65</f>
        <v>#DIV/0!</v>
      </c>
      <c r="BH66" s="230" t="e">
        <f t="shared" ref="BH66:BK66" si="56">BH64-BH65</f>
        <v>#DIV/0!</v>
      </c>
      <c r="BI66" s="230" t="e">
        <f t="shared" si="56"/>
        <v>#DIV/0!</v>
      </c>
      <c r="BJ66" s="230" t="e">
        <f t="shared" si="56"/>
        <v>#DIV/0!</v>
      </c>
      <c r="BK66" s="280" t="e">
        <f t="shared" si="56"/>
        <v>#DIV/0!</v>
      </c>
      <c r="BL66" s="232" t="e">
        <f>BL64-BL65</f>
        <v>#DIV/0!</v>
      </c>
      <c r="BM66" s="595"/>
      <c r="BP66" s="233"/>
      <c r="BQ66" s="49" t="s">
        <v>149</v>
      </c>
      <c r="BR66" s="234"/>
      <c r="BS66" s="234"/>
      <c r="BT66" s="234"/>
      <c r="BU66" s="234"/>
      <c r="BV66" s="234"/>
      <c r="BW66" s="234"/>
      <c r="BX66" s="234"/>
      <c r="BY66" s="234"/>
      <c r="BZ66" s="234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DL66" s="600"/>
      <c r="DM66" s="600"/>
      <c r="DN66" s="600"/>
      <c r="DO66" s="600"/>
      <c r="DP66" s="37"/>
      <c r="DQ66" s="37"/>
      <c r="DR66" s="37"/>
      <c r="DS66" s="37"/>
      <c r="DT66" s="37"/>
      <c r="DU66" s="37"/>
      <c r="DV66" s="37"/>
    </row>
    <row r="67" spans="1:138" ht="13.2" customHeight="1" x14ac:dyDescent="0.2">
      <c r="A67" s="584"/>
      <c r="B67" s="584"/>
      <c r="C67" s="236" t="s">
        <v>150</v>
      </c>
      <c r="D67" s="237"/>
      <c r="E67" s="237"/>
      <c r="F67" s="237"/>
      <c r="G67" s="237"/>
      <c r="H67" s="237"/>
      <c r="I67" s="236"/>
      <c r="J67" s="237"/>
      <c r="K67" s="237"/>
      <c r="L67" s="237"/>
      <c r="M67" s="237"/>
      <c r="N67" s="237"/>
      <c r="O67" s="237"/>
      <c r="P67" s="237"/>
      <c r="Q67" s="238"/>
      <c r="R67" s="238"/>
      <c r="S67" s="238" t="s">
        <v>151</v>
      </c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 t="s">
        <v>152</v>
      </c>
      <c r="AE67" s="238"/>
      <c r="AF67" s="238"/>
      <c r="AG67" s="238"/>
      <c r="AH67" s="238"/>
      <c r="AI67" s="238"/>
      <c r="AJ67" s="238"/>
      <c r="AK67" s="238"/>
      <c r="AL67" s="238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9"/>
      <c r="BM67" s="239"/>
      <c r="CC67" s="240"/>
      <c r="DL67" s="601" t="s">
        <v>286</v>
      </c>
      <c r="DM67" s="601"/>
      <c r="DN67" s="601"/>
      <c r="DO67" s="601"/>
      <c r="DP67" s="37"/>
      <c r="DQ67" s="37"/>
      <c r="DR67" s="37"/>
      <c r="DS67" s="37"/>
      <c r="DT67" s="37"/>
      <c r="DU67" s="37"/>
      <c r="DV67" s="37"/>
    </row>
    <row r="68" spans="1:138" x14ac:dyDescent="0.2">
      <c r="A68" s="585"/>
      <c r="B68" s="585"/>
      <c r="C68" s="586" t="s">
        <v>184</v>
      </c>
      <c r="D68" s="586"/>
      <c r="E68" s="586"/>
      <c r="F68" s="586"/>
      <c r="G68" s="586"/>
      <c r="H68" s="586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BL68" s="37"/>
      <c r="BM68" s="37"/>
      <c r="DL68" s="601"/>
      <c r="DM68" s="601"/>
      <c r="DN68" s="601"/>
      <c r="DO68" s="601"/>
      <c r="DP68" s="37"/>
      <c r="DQ68" s="37"/>
      <c r="DR68" s="37"/>
      <c r="DS68" s="37"/>
      <c r="DT68" s="37"/>
      <c r="DU68" s="37"/>
      <c r="DV68" s="37"/>
    </row>
    <row r="69" spans="1:138" x14ac:dyDescent="0.2">
      <c r="C69" s="602" t="s">
        <v>287</v>
      </c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BL69" s="37"/>
      <c r="BM69" s="37"/>
      <c r="DL69" s="601"/>
      <c r="DM69" s="601"/>
      <c r="DN69" s="601"/>
      <c r="DO69" s="601"/>
      <c r="DP69" s="37"/>
      <c r="DQ69" s="37"/>
      <c r="DR69" s="37"/>
      <c r="DS69" s="37"/>
      <c r="DT69" s="37"/>
      <c r="DU69" s="37"/>
      <c r="DV69" s="37"/>
    </row>
    <row r="70" spans="1:138" x14ac:dyDescent="0.2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293">
    <mergeCell ref="EA11:ED13"/>
    <mergeCell ref="ED64:EH65"/>
    <mergeCell ref="A65:B65"/>
    <mergeCell ref="BP65:BQ65"/>
    <mergeCell ref="A66:B66"/>
    <mergeCell ref="A67:B67"/>
    <mergeCell ref="A68:B68"/>
    <mergeCell ref="C68:X68"/>
    <mergeCell ref="DT32:DU32"/>
    <mergeCell ref="DX32:EA32"/>
    <mergeCell ref="DQ35:DS35"/>
    <mergeCell ref="DM19:DO20"/>
    <mergeCell ref="DL21:DL22"/>
    <mergeCell ref="DM21:DM22"/>
    <mergeCell ref="DN21:DN22"/>
    <mergeCell ref="DO21:DO22"/>
    <mergeCell ref="AW19:AW20"/>
    <mergeCell ref="AX19:AX20"/>
    <mergeCell ref="AY19:AY20"/>
    <mergeCell ref="AZ19:AZ20"/>
    <mergeCell ref="BA19:BA20"/>
    <mergeCell ref="BB19:BB20"/>
    <mergeCell ref="AQ19:AQ20"/>
    <mergeCell ref="AR19:AR20"/>
    <mergeCell ref="EJ40:EQ42"/>
    <mergeCell ref="A63:C63"/>
    <mergeCell ref="BM63:BM66"/>
    <mergeCell ref="BP63:BQ63"/>
    <mergeCell ref="A64:B64"/>
    <mergeCell ref="BP64:BQ64"/>
    <mergeCell ref="DL64:DO66"/>
    <mergeCell ref="DT29:DU29"/>
    <mergeCell ref="DX29:DY29"/>
    <mergeCell ref="DT30:DU30"/>
    <mergeCell ref="DX30:DY30"/>
    <mergeCell ref="DT31:DU31"/>
    <mergeCell ref="DX31:DY31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DK21:DK22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BY13:BY21"/>
    <mergeCell ref="AF17:AF18"/>
    <mergeCell ref="AG17:AG18"/>
    <mergeCell ref="AH17:AH18"/>
    <mergeCell ref="AS19:AS20"/>
    <mergeCell ref="AT19:AT20"/>
    <mergeCell ref="AU19:AU20"/>
    <mergeCell ref="AV19:AV20"/>
    <mergeCell ref="CK18:CK21"/>
    <mergeCell ref="CL18:CL21"/>
    <mergeCell ref="CM18:CM21"/>
    <mergeCell ref="BA17:BA18"/>
    <mergeCell ref="BB17:BB18"/>
    <mergeCell ref="CM13:CN16"/>
    <mergeCell ref="T19:T20"/>
    <mergeCell ref="U19:U20"/>
    <mergeCell ref="V19:V20"/>
    <mergeCell ref="W19:W20"/>
    <mergeCell ref="X19:X20"/>
    <mergeCell ref="AK19:AK20"/>
    <mergeCell ref="AL19:AL20"/>
    <mergeCell ref="AM19:AM20"/>
    <mergeCell ref="Y19:Y20"/>
    <mergeCell ref="Z19:Z20"/>
    <mergeCell ref="AA19:AA20"/>
    <mergeCell ref="AB19:AB20"/>
    <mergeCell ref="AC19:AC20"/>
    <mergeCell ref="M19:M20"/>
    <mergeCell ref="N19:N20"/>
    <mergeCell ref="O19:O20"/>
    <mergeCell ref="P19:P20"/>
    <mergeCell ref="Q19:Q20"/>
    <mergeCell ref="R19:R20"/>
    <mergeCell ref="EE18:EG19"/>
    <mergeCell ref="E19:E20"/>
    <mergeCell ref="F19:F20"/>
    <mergeCell ref="G19:G20"/>
    <mergeCell ref="H19:H20"/>
    <mergeCell ref="I19:I20"/>
    <mergeCell ref="J19:J20"/>
    <mergeCell ref="K19:K20"/>
    <mergeCell ref="L19:L20"/>
    <mergeCell ref="CN18:CN21"/>
    <mergeCell ref="CO18:CO21"/>
    <mergeCell ref="CP18:CP21"/>
    <mergeCell ref="CQ18:CQ21"/>
    <mergeCell ref="CR18:CR21"/>
    <mergeCell ref="CS18:CS21"/>
    <mergeCell ref="CH18:CH21"/>
    <mergeCell ref="CI18:CI21"/>
    <mergeCell ref="CJ18:CJ21"/>
    <mergeCell ref="S19:S20"/>
    <mergeCell ref="DM17:DN18"/>
    <mergeCell ref="CA18:CA21"/>
    <mergeCell ref="CB18:CB21"/>
    <mergeCell ref="CC18:CC21"/>
    <mergeCell ref="CD18:CD21"/>
    <mergeCell ref="CE18:CE21"/>
    <mergeCell ref="CF18:CF21"/>
    <mergeCell ref="CG18:CG21"/>
    <mergeCell ref="AU17:AU18"/>
    <mergeCell ref="AV17:AV18"/>
    <mergeCell ref="AW17:AW18"/>
    <mergeCell ref="AX17:AX18"/>
    <mergeCell ref="AY17:AY18"/>
    <mergeCell ref="AZ17:AZ18"/>
    <mergeCell ref="BP12:BP22"/>
    <mergeCell ref="BQ12:BQ22"/>
    <mergeCell ref="BR12:BR21"/>
    <mergeCell ref="BS12:BS21"/>
    <mergeCell ref="CT18:CT21"/>
    <mergeCell ref="AX15:AX16"/>
    <mergeCell ref="CO13:CP16"/>
    <mergeCell ref="CQ13:CR16"/>
    <mergeCell ref="CS13:CT16"/>
    <mergeCell ref="CG13:CH16"/>
    <mergeCell ref="CI13:CJ16"/>
    <mergeCell ref="CK13:CL16"/>
    <mergeCell ref="AP15:AP16"/>
    <mergeCell ref="AQ15:AQ16"/>
    <mergeCell ref="AR15:AR16"/>
    <mergeCell ref="BM12:BM21"/>
    <mergeCell ref="AC17:AC18"/>
    <mergeCell ref="AD17:AD18"/>
    <mergeCell ref="AE17:AE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D19:AD20"/>
    <mergeCell ref="AK15:AK16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AL15:AL16"/>
    <mergeCell ref="AB17:AB18"/>
    <mergeCell ref="G15:G16"/>
    <mergeCell ref="H15:H16"/>
    <mergeCell ref="I15:I16"/>
    <mergeCell ref="J15:J16"/>
    <mergeCell ref="AA15:AA16"/>
    <mergeCell ref="AB15:AB16"/>
    <mergeCell ref="AC15:AC16"/>
    <mergeCell ref="AD15:AD16"/>
    <mergeCell ref="AE15:AE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Q17:Q18"/>
    <mergeCell ref="A12:A22"/>
    <mergeCell ref="B12:B22"/>
    <mergeCell ref="C12:C21"/>
    <mergeCell ref="D12:D21"/>
    <mergeCell ref="E12:AR13"/>
    <mergeCell ref="BC12:BC21"/>
    <mergeCell ref="K15:K16"/>
    <mergeCell ref="L15:L16"/>
    <mergeCell ref="M15:M16"/>
    <mergeCell ref="N15:N16"/>
    <mergeCell ref="AZ15:AZ16"/>
    <mergeCell ref="BA15:BA16"/>
    <mergeCell ref="BB15:BB16"/>
    <mergeCell ref="E17:E18"/>
    <mergeCell ref="F17:F18"/>
    <mergeCell ref="G17:G18"/>
    <mergeCell ref="H17:H18"/>
    <mergeCell ref="I17:I18"/>
    <mergeCell ref="J17:J18"/>
    <mergeCell ref="AS15:AS16"/>
    <mergeCell ref="AT15:AT16"/>
    <mergeCell ref="AU15:AU16"/>
    <mergeCell ref="E15:E16"/>
    <mergeCell ref="F15:F16"/>
    <mergeCell ref="EG6:EJ7"/>
    <mergeCell ref="P7:AI10"/>
    <mergeCell ref="BD7:BL8"/>
    <mergeCell ref="BD9:BL10"/>
    <mergeCell ref="EG10:EJ11"/>
    <mergeCell ref="DS11:DZ13"/>
    <mergeCell ref="BD12:BD21"/>
    <mergeCell ref="BE12:BE21"/>
    <mergeCell ref="BF12:BF21"/>
    <mergeCell ref="CI12:CJ12"/>
    <mergeCell ref="CK12:CL12"/>
    <mergeCell ref="CM12:CN12"/>
    <mergeCell ref="CO12:CP12"/>
    <mergeCell ref="CQ12:CR12"/>
    <mergeCell ref="CS12:CT12"/>
    <mergeCell ref="BT12:BT21"/>
    <mergeCell ref="BU12:BU21"/>
    <mergeCell ref="CA12:CB12"/>
    <mergeCell ref="CC12:CD12"/>
    <mergeCell ref="CE12:CF12"/>
    <mergeCell ref="CG12:CH12"/>
    <mergeCell ref="BW13:BW21"/>
    <mergeCell ref="AY15:AY16"/>
    <mergeCell ref="BZ13:BZ21"/>
    <mergeCell ref="BX13:BX21"/>
    <mergeCell ref="C1:AA3"/>
    <mergeCell ref="DR2:EC4"/>
    <mergeCell ref="DN4:DN5"/>
    <mergeCell ref="DO4:DP5"/>
    <mergeCell ref="BD5:BL6"/>
    <mergeCell ref="DN6:DN9"/>
    <mergeCell ref="DO6:DP9"/>
    <mergeCell ref="AJ7:AO10"/>
    <mergeCell ref="BU7:CK10"/>
    <mergeCell ref="CL7:CO10"/>
    <mergeCell ref="W17:W18"/>
    <mergeCell ref="X17:X18"/>
    <mergeCell ref="Y17:Y18"/>
    <mergeCell ref="Z17:Z18"/>
    <mergeCell ref="AA17:AA18"/>
    <mergeCell ref="AF15:AF16"/>
    <mergeCell ref="AM15:AM16"/>
    <mergeCell ref="AN15:AN16"/>
    <mergeCell ref="AO15:AO16"/>
    <mergeCell ref="AG15:AG16"/>
    <mergeCell ref="AH15:AH16"/>
    <mergeCell ref="AI15:AI16"/>
    <mergeCell ref="AJ15:AJ16"/>
    <mergeCell ref="C69:Z69"/>
    <mergeCell ref="DL67:DO69"/>
    <mergeCell ref="AX14:BB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V15:AV16"/>
    <mergeCell ref="AW15:AW16"/>
    <mergeCell ref="CA13:CB16"/>
    <mergeCell ref="CC13:CD16"/>
    <mergeCell ref="CE13:CF16"/>
    <mergeCell ref="BG13:BG21"/>
    <mergeCell ref="BH13:BH21"/>
    <mergeCell ref="BI13:BI21"/>
    <mergeCell ref="BJ13:BJ21"/>
    <mergeCell ref="BK13:BK21"/>
    <mergeCell ref="BV13:BV21"/>
    <mergeCell ref="BL12:BL21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F57D-D097-4971-8CE5-62686E786813}">
  <dimension ref="A1:L23"/>
  <sheetViews>
    <sheetView view="pageLayout" topLeftCell="A13" zoomScaleNormal="100" workbookViewId="0">
      <selection activeCell="I21" sqref="I21"/>
    </sheetView>
  </sheetViews>
  <sheetFormatPr defaultRowHeight="13.2" x14ac:dyDescent="0.2"/>
  <cols>
    <col min="1" max="1" width="3.44140625" customWidth="1"/>
    <col min="2" max="2" width="4.77734375" customWidth="1"/>
    <col min="6" max="6" width="10.5546875" customWidth="1"/>
    <col min="7" max="7" width="9.44140625" customWidth="1"/>
    <col min="8" max="9" width="13.6640625" customWidth="1"/>
    <col min="10" max="10" width="14.33203125" customWidth="1"/>
    <col min="11" max="11" width="4.5546875" customWidth="1"/>
  </cols>
  <sheetData>
    <row r="1" spans="1:12" ht="36" customHeight="1" x14ac:dyDescent="0.2">
      <c r="A1" s="451"/>
      <c r="B1" s="793" t="s">
        <v>355</v>
      </c>
      <c r="C1" s="793"/>
      <c r="D1" s="793"/>
      <c r="E1" s="793"/>
      <c r="F1" s="793"/>
      <c r="G1" s="793"/>
      <c r="H1" s="793"/>
      <c r="I1" s="793"/>
      <c r="J1" s="793"/>
      <c r="K1" s="520"/>
      <c r="L1" s="451"/>
    </row>
    <row r="2" spans="1:12" ht="20.399999999999999" customHeight="1" x14ac:dyDescent="0.2">
      <c r="A2" s="451"/>
      <c r="B2" s="794" t="s">
        <v>384</v>
      </c>
      <c r="C2" s="794"/>
      <c r="D2" s="794"/>
      <c r="E2" s="794"/>
      <c r="F2" s="794"/>
      <c r="G2" s="794"/>
      <c r="H2" s="794"/>
      <c r="I2" s="794"/>
      <c r="J2" s="794"/>
      <c r="K2" s="521"/>
      <c r="L2" s="451"/>
    </row>
    <row r="3" spans="1:12" ht="20.399999999999999" customHeight="1" x14ac:dyDescent="0.2">
      <c r="A3" s="451"/>
      <c r="B3" s="794"/>
      <c r="C3" s="794"/>
      <c r="D3" s="794"/>
      <c r="E3" s="794"/>
      <c r="F3" s="794"/>
      <c r="G3" s="794"/>
      <c r="H3" s="794"/>
      <c r="I3" s="794"/>
      <c r="J3" s="794"/>
      <c r="K3" s="521"/>
      <c r="L3" s="451"/>
    </row>
    <row r="4" spans="1:12" ht="20.399999999999999" customHeight="1" x14ac:dyDescent="0.2">
      <c r="A4" s="451"/>
      <c r="B4" s="794"/>
      <c r="C4" s="794"/>
      <c r="D4" s="794"/>
      <c r="E4" s="794"/>
      <c r="F4" s="794"/>
      <c r="G4" s="794"/>
      <c r="H4" s="794"/>
      <c r="I4" s="794"/>
      <c r="J4" s="794"/>
      <c r="K4" s="521"/>
      <c r="L4" s="451"/>
    </row>
    <row r="5" spans="1:12" ht="20.399999999999999" customHeight="1" x14ac:dyDescent="0.2">
      <c r="A5" s="451"/>
      <c r="B5" s="794"/>
      <c r="C5" s="794"/>
      <c r="D5" s="794"/>
      <c r="E5" s="794"/>
      <c r="F5" s="794"/>
      <c r="G5" s="794"/>
      <c r="H5" s="794"/>
      <c r="I5" s="794"/>
      <c r="J5" s="794"/>
      <c r="K5" s="521"/>
      <c r="L5" s="451"/>
    </row>
    <row r="6" spans="1:12" ht="20.399999999999999" customHeight="1" x14ac:dyDescent="0.2">
      <c r="A6" s="451"/>
      <c r="B6" s="794"/>
      <c r="C6" s="794"/>
      <c r="D6" s="794"/>
      <c r="E6" s="794"/>
      <c r="F6" s="794"/>
      <c r="G6" s="794"/>
      <c r="H6" s="794"/>
      <c r="I6" s="794"/>
      <c r="J6" s="794"/>
      <c r="K6" s="521"/>
      <c r="L6" s="451"/>
    </row>
    <row r="7" spans="1:12" ht="30" customHeight="1" thickBot="1" x14ac:dyDescent="0.55000000000000004">
      <c r="A7" s="451"/>
      <c r="B7" s="451"/>
      <c r="C7" s="451"/>
      <c r="D7" s="795" t="s">
        <v>356</v>
      </c>
      <c r="E7" s="795"/>
      <c r="F7" s="795"/>
      <c r="G7" s="795"/>
      <c r="H7" s="522" t="s">
        <v>357</v>
      </c>
      <c r="I7" s="519"/>
      <c r="J7" s="451"/>
      <c r="K7" s="451"/>
      <c r="L7" s="451"/>
    </row>
    <row r="8" spans="1:12" ht="20.399999999999999" customHeight="1" thickBot="1" x14ac:dyDescent="0.25">
      <c r="B8" s="510"/>
      <c r="C8" s="802" t="s">
        <v>340</v>
      </c>
      <c r="D8" s="803"/>
      <c r="E8" s="803"/>
      <c r="F8" s="804"/>
      <c r="G8" s="511" t="s">
        <v>341</v>
      </c>
      <c r="H8" s="511" t="s">
        <v>46</v>
      </c>
      <c r="I8" s="511" t="s">
        <v>45</v>
      </c>
      <c r="J8" s="512" t="s">
        <v>44</v>
      </c>
      <c r="K8" s="451"/>
    </row>
    <row r="9" spans="1:12" ht="20.399999999999999" customHeight="1" x14ac:dyDescent="0.2">
      <c r="B9" s="805" t="s">
        <v>342</v>
      </c>
      <c r="C9" s="796" t="s">
        <v>343</v>
      </c>
      <c r="D9" s="797"/>
      <c r="E9" s="797"/>
      <c r="F9" s="798"/>
      <c r="G9" s="513">
        <v>10</v>
      </c>
      <c r="H9" s="513" t="s">
        <v>350</v>
      </c>
      <c r="I9" s="513" t="s">
        <v>351</v>
      </c>
      <c r="J9" s="514">
        <v>10</v>
      </c>
      <c r="K9" s="451"/>
    </row>
    <row r="10" spans="1:12" ht="20.399999999999999" customHeight="1" x14ac:dyDescent="0.2">
      <c r="B10" s="806"/>
      <c r="C10" s="799" t="s">
        <v>344</v>
      </c>
      <c r="D10" s="800"/>
      <c r="E10" s="800"/>
      <c r="F10" s="801"/>
      <c r="G10" s="515">
        <v>40</v>
      </c>
      <c r="H10" s="515" t="s">
        <v>360</v>
      </c>
      <c r="I10" s="515" t="s">
        <v>358</v>
      </c>
      <c r="J10" s="516" t="s">
        <v>361</v>
      </c>
      <c r="K10" s="451"/>
    </row>
    <row r="11" spans="1:12" ht="20.399999999999999" customHeight="1" thickBot="1" x14ac:dyDescent="0.25">
      <c r="B11" s="807"/>
      <c r="C11" s="808" t="s">
        <v>345</v>
      </c>
      <c r="D11" s="809"/>
      <c r="E11" s="809"/>
      <c r="F11" s="810"/>
      <c r="G11" s="517">
        <v>60</v>
      </c>
      <c r="H11" s="517" t="s">
        <v>363</v>
      </c>
      <c r="I11" s="517" t="s">
        <v>359</v>
      </c>
      <c r="J11" s="518" t="s">
        <v>362</v>
      </c>
      <c r="K11" s="451"/>
    </row>
    <row r="12" spans="1:12" ht="20.399999999999999" customHeight="1" thickBot="1" x14ac:dyDescent="0.25">
      <c r="B12" s="788" t="s">
        <v>346</v>
      </c>
      <c r="C12" s="796" t="s">
        <v>343</v>
      </c>
      <c r="D12" s="797"/>
      <c r="E12" s="797"/>
      <c r="F12" s="798"/>
      <c r="G12" s="513">
        <v>10</v>
      </c>
      <c r="H12" s="513" t="s">
        <v>350</v>
      </c>
      <c r="I12" s="513" t="s">
        <v>352</v>
      </c>
      <c r="J12" s="514">
        <v>10</v>
      </c>
      <c r="K12" s="451"/>
    </row>
    <row r="13" spans="1:12" ht="21" customHeight="1" thickBot="1" x14ac:dyDescent="0.25">
      <c r="B13" s="789"/>
      <c r="C13" s="799" t="s">
        <v>344</v>
      </c>
      <c r="D13" s="800"/>
      <c r="E13" s="800"/>
      <c r="F13" s="801"/>
      <c r="G13" s="515">
        <v>70</v>
      </c>
      <c r="H13" s="515" t="s">
        <v>353</v>
      </c>
      <c r="I13" s="515" t="s">
        <v>364</v>
      </c>
      <c r="J13" s="516" t="s">
        <v>367</v>
      </c>
      <c r="K13" s="451"/>
    </row>
    <row r="14" spans="1:12" ht="20.399999999999999" customHeight="1" thickBot="1" x14ac:dyDescent="0.25">
      <c r="B14" s="789"/>
      <c r="C14" s="792" t="s">
        <v>345</v>
      </c>
      <c r="D14" s="792"/>
      <c r="E14" s="792"/>
      <c r="F14" s="792"/>
      <c r="G14" s="517">
        <v>30</v>
      </c>
      <c r="H14" s="517" t="s">
        <v>366</v>
      </c>
      <c r="I14" s="517" t="s">
        <v>365</v>
      </c>
      <c r="J14" s="518" t="s">
        <v>368</v>
      </c>
      <c r="K14" s="451"/>
    </row>
    <row r="15" spans="1:12" ht="20.399999999999999" customHeight="1" thickBot="1" x14ac:dyDescent="0.25">
      <c r="B15" s="788" t="s">
        <v>347</v>
      </c>
      <c r="C15" s="790" t="s">
        <v>343</v>
      </c>
      <c r="D15" s="790"/>
      <c r="E15" s="790"/>
      <c r="F15" s="790"/>
      <c r="G15" s="513">
        <v>10</v>
      </c>
      <c r="H15" s="513" t="s">
        <v>350</v>
      </c>
      <c r="I15" s="513" t="s">
        <v>351</v>
      </c>
      <c r="J15" s="514">
        <v>10</v>
      </c>
      <c r="K15" s="451"/>
    </row>
    <row r="16" spans="1:12" ht="20.399999999999999" customHeight="1" thickBot="1" x14ac:dyDescent="0.25">
      <c r="B16" s="789"/>
      <c r="C16" s="791" t="s">
        <v>344</v>
      </c>
      <c r="D16" s="791"/>
      <c r="E16" s="791"/>
      <c r="F16" s="791"/>
      <c r="G16" s="515">
        <v>70</v>
      </c>
      <c r="H16" s="515" t="s">
        <v>370</v>
      </c>
      <c r="I16" s="515" t="s">
        <v>369</v>
      </c>
      <c r="J16" s="516" t="s">
        <v>371</v>
      </c>
      <c r="K16" s="451"/>
    </row>
    <row r="17" spans="2:11" ht="20.399999999999999" customHeight="1" thickBot="1" x14ac:dyDescent="0.25">
      <c r="B17" s="789"/>
      <c r="C17" s="792" t="s">
        <v>345</v>
      </c>
      <c r="D17" s="792"/>
      <c r="E17" s="792"/>
      <c r="F17" s="792"/>
      <c r="G17" s="517">
        <v>30</v>
      </c>
      <c r="H17" s="517" t="s">
        <v>383</v>
      </c>
      <c r="I17" s="517" t="s">
        <v>382</v>
      </c>
      <c r="J17" s="518" t="s">
        <v>372</v>
      </c>
      <c r="K17" s="451"/>
    </row>
    <row r="18" spans="2:11" ht="20.399999999999999" customHeight="1" thickBot="1" x14ac:dyDescent="0.25">
      <c r="B18" s="788" t="s">
        <v>348</v>
      </c>
      <c r="C18" s="790" t="s">
        <v>343</v>
      </c>
      <c r="D18" s="790"/>
      <c r="E18" s="790"/>
      <c r="F18" s="790"/>
      <c r="G18" s="513">
        <v>10</v>
      </c>
      <c r="H18" s="513" t="s">
        <v>350</v>
      </c>
      <c r="I18" s="513" t="s">
        <v>351</v>
      </c>
      <c r="J18" s="514">
        <v>10</v>
      </c>
      <c r="K18" s="451"/>
    </row>
    <row r="19" spans="2:11" ht="20.399999999999999" customHeight="1" thickBot="1" x14ac:dyDescent="0.25">
      <c r="B19" s="789"/>
      <c r="C19" s="791" t="s">
        <v>344</v>
      </c>
      <c r="D19" s="791"/>
      <c r="E19" s="791"/>
      <c r="F19" s="791"/>
      <c r="G19" s="515">
        <v>70</v>
      </c>
      <c r="H19" s="515" t="s">
        <v>375</v>
      </c>
      <c r="I19" s="515" t="s">
        <v>373</v>
      </c>
      <c r="J19" s="516" t="s">
        <v>376</v>
      </c>
      <c r="K19" s="451"/>
    </row>
    <row r="20" spans="2:11" ht="20.399999999999999" customHeight="1" thickBot="1" x14ac:dyDescent="0.25">
      <c r="B20" s="789"/>
      <c r="C20" s="792" t="s">
        <v>345</v>
      </c>
      <c r="D20" s="792"/>
      <c r="E20" s="792"/>
      <c r="F20" s="792"/>
      <c r="G20" s="517">
        <v>30</v>
      </c>
      <c r="H20" s="517" t="s">
        <v>354</v>
      </c>
      <c r="I20" s="517" t="s">
        <v>374</v>
      </c>
      <c r="J20" s="518" t="s">
        <v>377</v>
      </c>
      <c r="K20" s="451"/>
    </row>
    <row r="21" spans="2:11" ht="20.399999999999999" customHeight="1" thickBot="1" x14ac:dyDescent="0.25">
      <c r="B21" s="788" t="s">
        <v>349</v>
      </c>
      <c r="C21" s="790" t="s">
        <v>343</v>
      </c>
      <c r="D21" s="790"/>
      <c r="E21" s="790"/>
      <c r="F21" s="790"/>
      <c r="G21" s="513">
        <v>10</v>
      </c>
      <c r="H21" s="513" t="s">
        <v>350</v>
      </c>
      <c r="I21" s="513" t="s">
        <v>351</v>
      </c>
      <c r="J21" s="514">
        <v>10</v>
      </c>
      <c r="K21" s="451"/>
    </row>
    <row r="22" spans="2:11" ht="20.399999999999999" customHeight="1" thickBot="1" x14ac:dyDescent="0.25">
      <c r="B22" s="789"/>
      <c r="C22" s="791" t="s">
        <v>344</v>
      </c>
      <c r="D22" s="791"/>
      <c r="E22" s="791"/>
      <c r="F22" s="791"/>
      <c r="G22" s="515">
        <v>70</v>
      </c>
      <c r="H22" s="515" t="s">
        <v>375</v>
      </c>
      <c r="I22" s="515" t="s">
        <v>378</v>
      </c>
      <c r="J22" s="516" t="s">
        <v>380</v>
      </c>
      <c r="K22" s="451"/>
    </row>
    <row r="23" spans="2:11" ht="20.399999999999999" customHeight="1" thickBot="1" x14ac:dyDescent="0.25">
      <c r="B23" s="789"/>
      <c r="C23" s="792" t="s">
        <v>345</v>
      </c>
      <c r="D23" s="792"/>
      <c r="E23" s="792"/>
      <c r="F23" s="792"/>
      <c r="G23" s="517">
        <v>30</v>
      </c>
      <c r="H23" s="517" t="s">
        <v>363</v>
      </c>
      <c r="I23" s="517" t="s">
        <v>379</v>
      </c>
      <c r="J23" s="518" t="s">
        <v>381</v>
      </c>
      <c r="K23" s="451"/>
    </row>
  </sheetData>
  <mergeCells count="24">
    <mergeCell ref="B1:J1"/>
    <mergeCell ref="B2:J6"/>
    <mergeCell ref="D7:G7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  <mergeCell ref="B21:B23"/>
    <mergeCell ref="C21:F21"/>
    <mergeCell ref="C22:F22"/>
    <mergeCell ref="C23:F23"/>
    <mergeCell ref="B15:B17"/>
    <mergeCell ref="C15:F15"/>
    <mergeCell ref="C16:F16"/>
    <mergeCell ref="C17:F17"/>
    <mergeCell ref="B18:B20"/>
    <mergeCell ref="C18:F18"/>
    <mergeCell ref="C19:F19"/>
    <mergeCell ref="C20:F20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view="pageLayout" zoomScaleNormal="100" workbookViewId="0">
      <selection activeCell="K4" sqref="K4"/>
    </sheetView>
  </sheetViews>
  <sheetFormatPr defaultRowHeight="13.2" x14ac:dyDescent="0.2"/>
  <cols>
    <col min="1" max="1" width="4.88671875" customWidth="1"/>
    <col min="2" max="2" width="5.44140625" customWidth="1"/>
    <col min="3" max="3" width="12.88671875" customWidth="1"/>
    <col min="4" max="4" width="6.44140625" customWidth="1"/>
    <col min="5" max="6" width="6.6640625" customWidth="1"/>
    <col min="7" max="7" width="6.44140625" customWidth="1"/>
    <col min="8" max="8" width="6.33203125" customWidth="1"/>
    <col min="9" max="9" width="6.44140625" customWidth="1"/>
    <col min="10" max="10" width="6.33203125" customWidth="1"/>
    <col min="11" max="11" width="6.44140625" customWidth="1"/>
    <col min="12" max="13" width="6.33203125" customWidth="1"/>
    <col min="14" max="14" width="7.6640625" customWidth="1"/>
    <col min="15" max="15" width="3.21875" customWidth="1"/>
  </cols>
  <sheetData>
    <row r="1" spans="1:14" ht="21.75" customHeight="1" thickBot="1" x14ac:dyDescent="0.25">
      <c r="B1" s="451"/>
      <c r="C1" s="451"/>
      <c r="D1" s="451"/>
      <c r="E1" s="811" t="s">
        <v>284</v>
      </c>
      <c r="F1" s="811"/>
      <c r="G1" s="811"/>
      <c r="H1" s="811"/>
      <c r="I1" s="811"/>
      <c r="J1" s="452"/>
      <c r="K1" s="453"/>
      <c r="L1" s="452"/>
      <c r="M1" s="453"/>
      <c r="N1" s="452"/>
    </row>
    <row r="2" spans="1:14" ht="18.75" customHeight="1" x14ac:dyDescent="0.2">
      <c r="A2" s="731" t="s">
        <v>282</v>
      </c>
      <c r="B2" s="818" t="s">
        <v>117</v>
      </c>
      <c r="C2" s="816" t="s">
        <v>36</v>
      </c>
      <c r="D2" s="814" t="s">
        <v>29</v>
      </c>
      <c r="E2" s="815"/>
      <c r="F2" s="812" t="s">
        <v>30</v>
      </c>
      <c r="G2" s="813"/>
      <c r="H2" s="814" t="s">
        <v>35</v>
      </c>
      <c r="I2" s="815"/>
      <c r="J2" s="812" t="s">
        <v>31</v>
      </c>
      <c r="K2" s="813"/>
      <c r="L2" s="814" t="s">
        <v>32</v>
      </c>
      <c r="M2" s="815"/>
      <c r="N2" s="816" t="s">
        <v>33</v>
      </c>
    </row>
    <row r="3" spans="1:14" ht="18.75" customHeight="1" thickBot="1" x14ac:dyDescent="0.25">
      <c r="A3" s="732"/>
      <c r="B3" s="819"/>
      <c r="C3" s="817"/>
      <c r="D3" s="454" t="s">
        <v>28</v>
      </c>
      <c r="E3" s="455" t="s">
        <v>34</v>
      </c>
      <c r="F3" s="456" t="s">
        <v>28</v>
      </c>
      <c r="G3" s="455" t="s">
        <v>34</v>
      </c>
      <c r="H3" s="454" t="s">
        <v>28</v>
      </c>
      <c r="I3" s="455" t="s">
        <v>34</v>
      </c>
      <c r="J3" s="456" t="s">
        <v>28</v>
      </c>
      <c r="K3" s="455" t="s">
        <v>34</v>
      </c>
      <c r="L3" s="454" t="s">
        <v>28</v>
      </c>
      <c r="M3" s="455" t="s">
        <v>34</v>
      </c>
      <c r="N3" s="817"/>
    </row>
    <row r="4" spans="1:14" ht="18.75" customHeight="1" x14ac:dyDescent="0.2">
      <c r="A4" s="477">
        <v>1</v>
      </c>
      <c r="B4" s="459">
        <f>国語!A23</f>
        <v>0</v>
      </c>
      <c r="C4" s="463">
        <f>国語!B23</f>
        <v>0</v>
      </c>
      <c r="D4" s="465">
        <f>国語!BI23</f>
        <v>0</v>
      </c>
      <c r="E4" s="458">
        <f>国語!BJ23</f>
        <v>18.044920877998976</v>
      </c>
      <c r="F4" s="465">
        <f>社会!BL23</f>
        <v>0</v>
      </c>
      <c r="G4" s="458">
        <f>社会!BM23</f>
        <v>11.740473738414011</v>
      </c>
      <c r="H4" s="465">
        <f>算数!BF23</f>
        <v>0</v>
      </c>
      <c r="I4" s="458">
        <f>算数!BG23</f>
        <v>25.730240549828181</v>
      </c>
      <c r="J4" s="465">
        <f>理科!BK23</f>
        <v>0</v>
      </c>
      <c r="K4" s="458">
        <f>理科!BL23</f>
        <v>9.9772598067083536</v>
      </c>
      <c r="L4" s="457">
        <f>外国語!BL23</f>
        <v>0</v>
      </c>
      <c r="M4" s="458">
        <f>外国語!BM23</f>
        <v>5.790645879732736</v>
      </c>
      <c r="N4" s="459">
        <f>D4+F4+H4+J4+L4</f>
        <v>0</v>
      </c>
    </row>
    <row r="5" spans="1:14" ht="18.75" customHeight="1" x14ac:dyDescent="0.2">
      <c r="A5" s="482">
        <v>2</v>
      </c>
      <c r="B5" s="467">
        <f>国語!A24</f>
        <v>0</v>
      </c>
      <c r="C5" s="468">
        <f>国語!B24</f>
        <v>0</v>
      </c>
      <c r="D5" s="469">
        <f>国語!BI24</f>
        <v>0</v>
      </c>
      <c r="E5" s="470">
        <f>国語!BJ24</f>
        <v>18.044920877998976</v>
      </c>
      <c r="F5" s="469">
        <f>社会!BL24</f>
        <v>0</v>
      </c>
      <c r="G5" s="470">
        <f>社会!BM24</f>
        <v>11.740473738414011</v>
      </c>
      <c r="H5" s="469">
        <f>算数!BF24</f>
        <v>0</v>
      </c>
      <c r="I5" s="470">
        <f>算数!BG24</f>
        <v>25.730240549828181</v>
      </c>
      <c r="J5" s="469">
        <f>理科!BK24</f>
        <v>0</v>
      </c>
      <c r="K5" s="470">
        <f>理科!BL24</f>
        <v>9.9772598067083536</v>
      </c>
      <c r="L5" s="471">
        <f>外国語!BL24</f>
        <v>0</v>
      </c>
      <c r="M5" s="470">
        <f>外国語!BM24</f>
        <v>5.790645879732736</v>
      </c>
      <c r="N5" s="467">
        <f t="shared" ref="N5:N43" si="0">D5+F5+H5+J5+L5</f>
        <v>0</v>
      </c>
    </row>
    <row r="6" spans="1:14" ht="18.75" customHeight="1" x14ac:dyDescent="0.2">
      <c r="A6" s="479">
        <v>3</v>
      </c>
      <c r="B6" s="462">
        <f>国語!A25</f>
        <v>0</v>
      </c>
      <c r="C6" s="464">
        <f>国語!B25</f>
        <v>0</v>
      </c>
      <c r="D6" s="466">
        <f>国語!BI25</f>
        <v>0</v>
      </c>
      <c r="E6" s="461">
        <f>国語!BJ25</f>
        <v>18.044920877998976</v>
      </c>
      <c r="F6" s="466">
        <f>社会!BL25</f>
        <v>0</v>
      </c>
      <c r="G6" s="461">
        <f>社会!BM25</f>
        <v>11.740473738414011</v>
      </c>
      <c r="H6" s="466">
        <f>算数!BF25</f>
        <v>0</v>
      </c>
      <c r="I6" s="461">
        <f>算数!BG25</f>
        <v>25.730240549828181</v>
      </c>
      <c r="J6" s="466">
        <f>理科!BK25</f>
        <v>0</v>
      </c>
      <c r="K6" s="461">
        <f>理科!BL25</f>
        <v>9.9772598067083536</v>
      </c>
      <c r="L6" s="460">
        <f>外国語!BL25</f>
        <v>0</v>
      </c>
      <c r="M6" s="461">
        <f>外国語!BM25</f>
        <v>5.790645879732736</v>
      </c>
      <c r="N6" s="462">
        <f t="shared" si="0"/>
        <v>0</v>
      </c>
    </row>
    <row r="7" spans="1:14" ht="18.75" customHeight="1" x14ac:dyDescent="0.2">
      <c r="A7" s="482">
        <v>4</v>
      </c>
      <c r="B7" s="467">
        <f>国語!A26</f>
        <v>0</v>
      </c>
      <c r="C7" s="468">
        <f>国語!B26</f>
        <v>0</v>
      </c>
      <c r="D7" s="469">
        <f>国語!BI26</f>
        <v>0</v>
      </c>
      <c r="E7" s="470">
        <f>国語!BJ26</f>
        <v>18.044920877998976</v>
      </c>
      <c r="F7" s="469">
        <f>社会!BL26</f>
        <v>0</v>
      </c>
      <c r="G7" s="470">
        <f>社会!BM26</f>
        <v>11.740473738414011</v>
      </c>
      <c r="H7" s="469">
        <f>算数!BF26</f>
        <v>0</v>
      </c>
      <c r="I7" s="470">
        <f>算数!BG26</f>
        <v>25.730240549828181</v>
      </c>
      <c r="J7" s="469">
        <f>理科!BK26</f>
        <v>0</v>
      </c>
      <c r="K7" s="470">
        <f>理科!BL26</f>
        <v>9.9772598067083536</v>
      </c>
      <c r="L7" s="471">
        <f>外国語!BL26</f>
        <v>0</v>
      </c>
      <c r="M7" s="470">
        <f>外国語!BM26</f>
        <v>5.790645879732736</v>
      </c>
      <c r="N7" s="467">
        <f t="shared" si="0"/>
        <v>0</v>
      </c>
    </row>
    <row r="8" spans="1:14" ht="18.75" customHeight="1" x14ac:dyDescent="0.2">
      <c r="A8" s="479">
        <v>5</v>
      </c>
      <c r="B8" s="462">
        <f>国語!A27</f>
        <v>0</v>
      </c>
      <c r="C8" s="464">
        <f>国語!B27</f>
        <v>0</v>
      </c>
      <c r="D8" s="466">
        <f>国語!BI27</f>
        <v>0</v>
      </c>
      <c r="E8" s="461">
        <f>国語!BJ27</f>
        <v>18.044920877998976</v>
      </c>
      <c r="F8" s="466">
        <f>社会!BL27</f>
        <v>0</v>
      </c>
      <c r="G8" s="461">
        <f>社会!BM27</f>
        <v>11.740473738414011</v>
      </c>
      <c r="H8" s="466">
        <f>算数!BF27</f>
        <v>0</v>
      </c>
      <c r="I8" s="461">
        <f>算数!BG27</f>
        <v>25.730240549828181</v>
      </c>
      <c r="J8" s="466">
        <f>理科!BK27</f>
        <v>0</v>
      </c>
      <c r="K8" s="461">
        <f>理科!BL27</f>
        <v>9.9772598067083536</v>
      </c>
      <c r="L8" s="460">
        <f>外国語!BL27</f>
        <v>0</v>
      </c>
      <c r="M8" s="461">
        <f>外国語!BM27</f>
        <v>5.790645879732736</v>
      </c>
      <c r="N8" s="462">
        <f t="shared" si="0"/>
        <v>0</v>
      </c>
    </row>
    <row r="9" spans="1:14" ht="18.75" customHeight="1" x14ac:dyDescent="0.2">
      <c r="A9" s="482">
        <v>6</v>
      </c>
      <c r="B9" s="467">
        <f>国語!A28</f>
        <v>0</v>
      </c>
      <c r="C9" s="468">
        <f>国語!B28</f>
        <v>0</v>
      </c>
      <c r="D9" s="469">
        <f>国語!BI28</f>
        <v>0</v>
      </c>
      <c r="E9" s="470">
        <f>国語!BJ28</f>
        <v>18.044920877998976</v>
      </c>
      <c r="F9" s="469">
        <f>社会!BL28</f>
        <v>0</v>
      </c>
      <c r="G9" s="470">
        <f>社会!BM28</f>
        <v>11.740473738414011</v>
      </c>
      <c r="H9" s="469">
        <f>算数!BF28</f>
        <v>0</v>
      </c>
      <c r="I9" s="470">
        <f>算数!BG28</f>
        <v>25.730240549828181</v>
      </c>
      <c r="J9" s="469">
        <f>理科!BK28</f>
        <v>0</v>
      </c>
      <c r="K9" s="470">
        <f>理科!BL28</f>
        <v>9.9772598067083536</v>
      </c>
      <c r="L9" s="471">
        <f>外国語!BL28</f>
        <v>0</v>
      </c>
      <c r="M9" s="470">
        <f>外国語!BM28</f>
        <v>5.790645879732736</v>
      </c>
      <c r="N9" s="467">
        <f t="shared" si="0"/>
        <v>0</v>
      </c>
    </row>
    <row r="10" spans="1:14" ht="18.75" customHeight="1" x14ac:dyDescent="0.2">
      <c r="A10" s="479">
        <v>7</v>
      </c>
      <c r="B10" s="462">
        <f>国語!A29</f>
        <v>0</v>
      </c>
      <c r="C10" s="464">
        <f>国語!B29</f>
        <v>0</v>
      </c>
      <c r="D10" s="466">
        <f>国語!BI29</f>
        <v>0</v>
      </c>
      <c r="E10" s="461">
        <f>国語!BJ29</f>
        <v>18.044920877998976</v>
      </c>
      <c r="F10" s="466">
        <f>社会!BL29</f>
        <v>0</v>
      </c>
      <c r="G10" s="461">
        <f>社会!BM29</f>
        <v>11.740473738414011</v>
      </c>
      <c r="H10" s="466">
        <f>算数!BF29</f>
        <v>0</v>
      </c>
      <c r="I10" s="461">
        <f>算数!BG29</f>
        <v>25.730240549828181</v>
      </c>
      <c r="J10" s="466">
        <f>理科!BK29</f>
        <v>0</v>
      </c>
      <c r="K10" s="461">
        <f>理科!BL29</f>
        <v>9.9772598067083536</v>
      </c>
      <c r="L10" s="460">
        <f>外国語!BL29</f>
        <v>0</v>
      </c>
      <c r="M10" s="461">
        <f>外国語!BM29</f>
        <v>5.790645879732736</v>
      </c>
      <c r="N10" s="462">
        <f t="shared" si="0"/>
        <v>0</v>
      </c>
    </row>
    <row r="11" spans="1:14" ht="18.75" customHeight="1" x14ac:dyDescent="0.2">
      <c r="A11" s="482">
        <v>8</v>
      </c>
      <c r="B11" s="467">
        <f>国語!A30</f>
        <v>0</v>
      </c>
      <c r="C11" s="468">
        <f>国語!B30</f>
        <v>0</v>
      </c>
      <c r="D11" s="469">
        <f>国語!BI30</f>
        <v>0</v>
      </c>
      <c r="E11" s="470">
        <f>国語!BJ30</f>
        <v>18.044920877998976</v>
      </c>
      <c r="F11" s="469">
        <f>社会!BL30</f>
        <v>0</v>
      </c>
      <c r="G11" s="470">
        <f>社会!BM30</f>
        <v>11.740473738414011</v>
      </c>
      <c r="H11" s="469">
        <f>算数!BF30</f>
        <v>0</v>
      </c>
      <c r="I11" s="470">
        <f>算数!BG30</f>
        <v>25.730240549828181</v>
      </c>
      <c r="J11" s="469">
        <f>理科!BK30</f>
        <v>0</v>
      </c>
      <c r="K11" s="470">
        <f>理科!BL30</f>
        <v>9.9772598067083536</v>
      </c>
      <c r="L11" s="471">
        <f>外国語!BL30</f>
        <v>0</v>
      </c>
      <c r="M11" s="470">
        <f>外国語!BM30</f>
        <v>5.790645879732736</v>
      </c>
      <c r="N11" s="467">
        <f t="shared" si="0"/>
        <v>0</v>
      </c>
    </row>
    <row r="12" spans="1:14" ht="18.75" customHeight="1" x14ac:dyDescent="0.2">
      <c r="A12" s="479">
        <v>9</v>
      </c>
      <c r="B12" s="462">
        <f>国語!A31</f>
        <v>0</v>
      </c>
      <c r="C12" s="464">
        <f>国語!B31</f>
        <v>0</v>
      </c>
      <c r="D12" s="466">
        <f>国語!BI31</f>
        <v>0</v>
      </c>
      <c r="E12" s="461">
        <f>国語!BJ31</f>
        <v>18.044920877998976</v>
      </c>
      <c r="F12" s="466">
        <f>社会!BL31</f>
        <v>0</v>
      </c>
      <c r="G12" s="461">
        <f>社会!BM31</f>
        <v>11.740473738414011</v>
      </c>
      <c r="H12" s="466">
        <f>算数!BF31</f>
        <v>0</v>
      </c>
      <c r="I12" s="461">
        <f>算数!BG31</f>
        <v>25.730240549828181</v>
      </c>
      <c r="J12" s="466">
        <f>理科!BK31</f>
        <v>0</v>
      </c>
      <c r="K12" s="461">
        <f>理科!BL31</f>
        <v>9.9772598067083536</v>
      </c>
      <c r="L12" s="460">
        <f>外国語!BL31</f>
        <v>0</v>
      </c>
      <c r="M12" s="461">
        <f>外国語!BM31</f>
        <v>5.790645879732736</v>
      </c>
      <c r="N12" s="462">
        <f t="shared" si="0"/>
        <v>0</v>
      </c>
    </row>
    <row r="13" spans="1:14" ht="18.75" customHeight="1" x14ac:dyDescent="0.2">
      <c r="A13" s="482">
        <v>10</v>
      </c>
      <c r="B13" s="467">
        <f>国語!A32</f>
        <v>0</v>
      </c>
      <c r="C13" s="468">
        <f>国語!B32</f>
        <v>0</v>
      </c>
      <c r="D13" s="469">
        <f>国語!BI32</f>
        <v>0</v>
      </c>
      <c r="E13" s="470">
        <f>国語!BJ32</f>
        <v>18.044920877998976</v>
      </c>
      <c r="F13" s="469">
        <f>社会!BL32</f>
        <v>0</v>
      </c>
      <c r="G13" s="470">
        <f>社会!BM32</f>
        <v>11.740473738414011</v>
      </c>
      <c r="H13" s="469">
        <f>算数!BF32</f>
        <v>0</v>
      </c>
      <c r="I13" s="470">
        <f>算数!BG32</f>
        <v>25.730240549828181</v>
      </c>
      <c r="J13" s="469">
        <f>理科!BK32</f>
        <v>0</v>
      </c>
      <c r="K13" s="470">
        <f>理科!BL32</f>
        <v>9.9772598067083536</v>
      </c>
      <c r="L13" s="471">
        <f>外国語!BL32</f>
        <v>0</v>
      </c>
      <c r="M13" s="470">
        <f>外国語!BM32</f>
        <v>5.790645879732736</v>
      </c>
      <c r="N13" s="467">
        <f t="shared" si="0"/>
        <v>0</v>
      </c>
    </row>
    <row r="14" spans="1:14" ht="18.75" customHeight="1" x14ac:dyDescent="0.2">
      <c r="A14" s="479">
        <v>11</v>
      </c>
      <c r="B14" s="462">
        <f>国語!A33</f>
        <v>0</v>
      </c>
      <c r="C14" s="464">
        <f>国語!B33</f>
        <v>0</v>
      </c>
      <c r="D14" s="466">
        <f>国語!BI33</f>
        <v>0</v>
      </c>
      <c r="E14" s="461">
        <f>国語!BJ33</f>
        <v>18.044920877998976</v>
      </c>
      <c r="F14" s="466">
        <f>社会!BL33</f>
        <v>0</v>
      </c>
      <c r="G14" s="461">
        <f>社会!BM33</f>
        <v>11.740473738414011</v>
      </c>
      <c r="H14" s="466">
        <f>算数!BF33</f>
        <v>0</v>
      </c>
      <c r="I14" s="461">
        <f>算数!BG33</f>
        <v>25.730240549828181</v>
      </c>
      <c r="J14" s="466">
        <f>理科!BK33</f>
        <v>0</v>
      </c>
      <c r="K14" s="461">
        <f>理科!BL33</f>
        <v>9.9772598067083536</v>
      </c>
      <c r="L14" s="460">
        <f>外国語!BL33</f>
        <v>0</v>
      </c>
      <c r="M14" s="461">
        <f>外国語!BM33</f>
        <v>5.790645879732736</v>
      </c>
      <c r="N14" s="462">
        <f t="shared" si="0"/>
        <v>0</v>
      </c>
    </row>
    <row r="15" spans="1:14" ht="18.75" customHeight="1" x14ac:dyDescent="0.2">
      <c r="A15" s="482">
        <v>12</v>
      </c>
      <c r="B15" s="467">
        <f>国語!A34</f>
        <v>0</v>
      </c>
      <c r="C15" s="468">
        <f>国語!B34</f>
        <v>0</v>
      </c>
      <c r="D15" s="469">
        <f>国語!BI34</f>
        <v>0</v>
      </c>
      <c r="E15" s="470">
        <f>国語!BJ34</f>
        <v>18.044920877998976</v>
      </c>
      <c r="F15" s="469">
        <f>社会!BL34</f>
        <v>0</v>
      </c>
      <c r="G15" s="470">
        <f>社会!BM34</f>
        <v>11.740473738414011</v>
      </c>
      <c r="H15" s="469">
        <f>算数!BF34</f>
        <v>0</v>
      </c>
      <c r="I15" s="470">
        <f>算数!BG34</f>
        <v>25.730240549828181</v>
      </c>
      <c r="J15" s="469">
        <f>理科!BK34</f>
        <v>0</v>
      </c>
      <c r="K15" s="470">
        <f>理科!BL34</f>
        <v>9.9772598067083536</v>
      </c>
      <c r="L15" s="471">
        <f>外国語!BL34</f>
        <v>0</v>
      </c>
      <c r="M15" s="470">
        <f>外国語!BM34</f>
        <v>5.790645879732736</v>
      </c>
      <c r="N15" s="467">
        <f t="shared" si="0"/>
        <v>0</v>
      </c>
    </row>
    <row r="16" spans="1:14" ht="18.75" customHeight="1" x14ac:dyDescent="0.2">
      <c r="A16" s="479">
        <v>13</v>
      </c>
      <c r="B16" s="462">
        <f>国語!A35</f>
        <v>0</v>
      </c>
      <c r="C16" s="464">
        <f>国語!B35</f>
        <v>0</v>
      </c>
      <c r="D16" s="466">
        <f>国語!BI35</f>
        <v>0</v>
      </c>
      <c r="E16" s="461">
        <f>国語!BJ35</f>
        <v>18.044920877998976</v>
      </c>
      <c r="F16" s="466">
        <f>社会!BL35</f>
        <v>0</v>
      </c>
      <c r="G16" s="461">
        <f>社会!BM35</f>
        <v>11.740473738414011</v>
      </c>
      <c r="H16" s="466">
        <f>算数!BF35</f>
        <v>0</v>
      </c>
      <c r="I16" s="461">
        <f>算数!BG35</f>
        <v>25.730240549828181</v>
      </c>
      <c r="J16" s="466">
        <f>理科!BK35</f>
        <v>0</v>
      </c>
      <c r="K16" s="461">
        <f>理科!BL35</f>
        <v>9.9772598067083536</v>
      </c>
      <c r="L16" s="460">
        <f>外国語!BL35</f>
        <v>0</v>
      </c>
      <c r="M16" s="461">
        <f>外国語!BM35</f>
        <v>5.790645879732736</v>
      </c>
      <c r="N16" s="462">
        <f>D16+F16+H16+J16+L16</f>
        <v>0</v>
      </c>
    </row>
    <row r="17" spans="1:14" ht="18.75" customHeight="1" x14ac:dyDescent="0.2">
      <c r="A17" s="482">
        <v>14</v>
      </c>
      <c r="B17" s="467">
        <f>国語!A36</f>
        <v>0</v>
      </c>
      <c r="C17" s="468">
        <f>国語!B36</f>
        <v>0</v>
      </c>
      <c r="D17" s="469">
        <f>国語!BI36</f>
        <v>0</v>
      </c>
      <c r="E17" s="470">
        <f>国語!BJ36</f>
        <v>18.044920877998976</v>
      </c>
      <c r="F17" s="469">
        <f>社会!BL36</f>
        <v>0</v>
      </c>
      <c r="G17" s="470">
        <f>社会!BM36</f>
        <v>11.740473738414011</v>
      </c>
      <c r="H17" s="469">
        <f>算数!BF36</f>
        <v>0</v>
      </c>
      <c r="I17" s="470">
        <f>算数!BG36</f>
        <v>25.730240549828181</v>
      </c>
      <c r="J17" s="469">
        <f>理科!BK36</f>
        <v>0</v>
      </c>
      <c r="K17" s="470">
        <f>理科!BL36</f>
        <v>9.9772598067083536</v>
      </c>
      <c r="L17" s="471">
        <f>外国語!BL36</f>
        <v>0</v>
      </c>
      <c r="M17" s="470">
        <f>外国語!BM36</f>
        <v>5.790645879732736</v>
      </c>
      <c r="N17" s="467">
        <f t="shared" si="0"/>
        <v>0</v>
      </c>
    </row>
    <row r="18" spans="1:14" ht="18.75" customHeight="1" x14ac:dyDescent="0.2">
      <c r="A18" s="479">
        <v>15</v>
      </c>
      <c r="B18" s="462">
        <f>国語!A37</f>
        <v>0</v>
      </c>
      <c r="C18" s="464">
        <f>国語!B37</f>
        <v>0</v>
      </c>
      <c r="D18" s="466">
        <f>国語!BI37</f>
        <v>0</v>
      </c>
      <c r="E18" s="461">
        <f>国語!BJ37</f>
        <v>18.044920877998976</v>
      </c>
      <c r="F18" s="466">
        <f>社会!BL37</f>
        <v>0</v>
      </c>
      <c r="G18" s="461">
        <f>社会!BM37</f>
        <v>11.740473738414011</v>
      </c>
      <c r="H18" s="466">
        <f>算数!BF37</f>
        <v>0</v>
      </c>
      <c r="I18" s="461">
        <f>算数!BG37</f>
        <v>25.730240549828181</v>
      </c>
      <c r="J18" s="466">
        <f>理科!BK37</f>
        <v>0</v>
      </c>
      <c r="K18" s="461">
        <f>理科!BL37</f>
        <v>9.9772598067083536</v>
      </c>
      <c r="L18" s="460">
        <f>外国語!BL37</f>
        <v>0</v>
      </c>
      <c r="M18" s="461">
        <f>外国語!BM37</f>
        <v>5.790645879732736</v>
      </c>
      <c r="N18" s="462">
        <f t="shared" si="0"/>
        <v>0</v>
      </c>
    </row>
    <row r="19" spans="1:14" ht="18.75" customHeight="1" x14ac:dyDescent="0.2">
      <c r="A19" s="482">
        <v>16</v>
      </c>
      <c r="B19" s="467">
        <f>国語!A38</f>
        <v>0</v>
      </c>
      <c r="C19" s="468">
        <f>国語!B38</f>
        <v>0</v>
      </c>
      <c r="D19" s="469">
        <f>国語!BI38</f>
        <v>0</v>
      </c>
      <c r="E19" s="470">
        <f>国語!BJ38</f>
        <v>18.044920877998976</v>
      </c>
      <c r="F19" s="469">
        <f>社会!BL38</f>
        <v>0</v>
      </c>
      <c r="G19" s="470">
        <f>社会!BM38</f>
        <v>11.740473738414011</v>
      </c>
      <c r="H19" s="469">
        <f>算数!BF38</f>
        <v>0</v>
      </c>
      <c r="I19" s="470">
        <f>算数!BG38</f>
        <v>25.730240549828181</v>
      </c>
      <c r="J19" s="469">
        <f>理科!BK38</f>
        <v>0</v>
      </c>
      <c r="K19" s="470">
        <f>理科!BL38</f>
        <v>9.9772598067083536</v>
      </c>
      <c r="L19" s="471">
        <f>外国語!BL38</f>
        <v>0</v>
      </c>
      <c r="M19" s="470">
        <f>外国語!BM38</f>
        <v>5.790645879732736</v>
      </c>
      <c r="N19" s="467">
        <f t="shared" si="0"/>
        <v>0</v>
      </c>
    </row>
    <row r="20" spans="1:14" ht="18.75" customHeight="1" x14ac:dyDescent="0.2">
      <c r="A20" s="479">
        <v>17</v>
      </c>
      <c r="B20" s="462">
        <f>国語!A39</f>
        <v>0</v>
      </c>
      <c r="C20" s="464">
        <f>国語!B39</f>
        <v>0</v>
      </c>
      <c r="D20" s="466">
        <f>国語!BI39</f>
        <v>0</v>
      </c>
      <c r="E20" s="461">
        <f>国語!BJ39</f>
        <v>18.044920877998976</v>
      </c>
      <c r="F20" s="466">
        <f>社会!BL39</f>
        <v>0</v>
      </c>
      <c r="G20" s="461">
        <f>社会!BM39</f>
        <v>11.740473738414011</v>
      </c>
      <c r="H20" s="466">
        <f>算数!BF39</f>
        <v>0</v>
      </c>
      <c r="I20" s="461">
        <f>算数!BG39</f>
        <v>25.730240549828181</v>
      </c>
      <c r="J20" s="466">
        <f>理科!BK39</f>
        <v>0</v>
      </c>
      <c r="K20" s="461">
        <f>理科!BL39</f>
        <v>9.9772598067083536</v>
      </c>
      <c r="L20" s="460">
        <f>外国語!BL39</f>
        <v>0</v>
      </c>
      <c r="M20" s="461">
        <f>外国語!BM39</f>
        <v>5.790645879732736</v>
      </c>
      <c r="N20" s="462">
        <f t="shared" si="0"/>
        <v>0</v>
      </c>
    </row>
    <row r="21" spans="1:14" ht="18.75" customHeight="1" x14ac:dyDescent="0.2">
      <c r="A21" s="482">
        <v>18</v>
      </c>
      <c r="B21" s="467">
        <f>国語!A40</f>
        <v>0</v>
      </c>
      <c r="C21" s="468">
        <f>国語!B40</f>
        <v>0</v>
      </c>
      <c r="D21" s="469">
        <f>国語!BI40</f>
        <v>0</v>
      </c>
      <c r="E21" s="470">
        <f>国語!BJ40</f>
        <v>18.044920877998976</v>
      </c>
      <c r="F21" s="469">
        <f>社会!BL40</f>
        <v>0</v>
      </c>
      <c r="G21" s="470">
        <f>社会!BM40</f>
        <v>11.740473738414011</v>
      </c>
      <c r="H21" s="469">
        <f>算数!BF40</f>
        <v>0</v>
      </c>
      <c r="I21" s="470">
        <f>算数!BG40</f>
        <v>25.730240549828181</v>
      </c>
      <c r="J21" s="469">
        <f>理科!BK40</f>
        <v>0</v>
      </c>
      <c r="K21" s="470">
        <f>理科!BL40</f>
        <v>9.9772598067083536</v>
      </c>
      <c r="L21" s="471">
        <f>外国語!BL40</f>
        <v>0</v>
      </c>
      <c r="M21" s="470">
        <f>外国語!BM40</f>
        <v>5.790645879732736</v>
      </c>
      <c r="N21" s="467">
        <f t="shared" si="0"/>
        <v>0</v>
      </c>
    </row>
    <row r="22" spans="1:14" ht="18.75" customHeight="1" x14ac:dyDescent="0.2">
      <c r="A22" s="479">
        <v>19</v>
      </c>
      <c r="B22" s="462">
        <f>国語!A41</f>
        <v>0</v>
      </c>
      <c r="C22" s="464">
        <f>国語!B41</f>
        <v>0</v>
      </c>
      <c r="D22" s="466">
        <f>国語!BI41</f>
        <v>0</v>
      </c>
      <c r="E22" s="461">
        <f>国語!BJ41</f>
        <v>18.044920877998976</v>
      </c>
      <c r="F22" s="466">
        <f>社会!BL41</f>
        <v>0</v>
      </c>
      <c r="G22" s="461">
        <f>社会!BM41</f>
        <v>11.740473738414011</v>
      </c>
      <c r="H22" s="466">
        <f>算数!BF41</f>
        <v>0</v>
      </c>
      <c r="I22" s="461">
        <f>算数!BG41</f>
        <v>25.730240549828181</v>
      </c>
      <c r="J22" s="466">
        <f>理科!BK41</f>
        <v>0</v>
      </c>
      <c r="K22" s="461">
        <f>理科!BL41</f>
        <v>9.9772598067083536</v>
      </c>
      <c r="L22" s="460">
        <f>外国語!BL41</f>
        <v>0</v>
      </c>
      <c r="M22" s="461">
        <f>外国語!BM41</f>
        <v>5.790645879732736</v>
      </c>
      <c r="N22" s="462">
        <f t="shared" si="0"/>
        <v>0</v>
      </c>
    </row>
    <row r="23" spans="1:14" ht="18.75" customHeight="1" x14ac:dyDescent="0.2">
      <c r="A23" s="482">
        <v>20</v>
      </c>
      <c r="B23" s="467">
        <f>国語!A42</f>
        <v>0</v>
      </c>
      <c r="C23" s="468">
        <f>国語!B42</f>
        <v>0</v>
      </c>
      <c r="D23" s="469">
        <f>国語!BI42</f>
        <v>0</v>
      </c>
      <c r="E23" s="470">
        <f>国語!BJ42</f>
        <v>18.044920877998976</v>
      </c>
      <c r="F23" s="469">
        <f>社会!BL42</f>
        <v>0</v>
      </c>
      <c r="G23" s="470">
        <f>社会!BM42</f>
        <v>11.740473738414011</v>
      </c>
      <c r="H23" s="469">
        <f>算数!BF42</f>
        <v>0</v>
      </c>
      <c r="I23" s="470">
        <f>算数!BG42</f>
        <v>25.730240549828181</v>
      </c>
      <c r="J23" s="469">
        <f>理科!BK42</f>
        <v>0</v>
      </c>
      <c r="K23" s="470">
        <f>理科!BL42</f>
        <v>9.9772598067083536</v>
      </c>
      <c r="L23" s="471">
        <f>外国語!BL42</f>
        <v>0</v>
      </c>
      <c r="M23" s="470">
        <f>外国語!BM42</f>
        <v>5.790645879732736</v>
      </c>
      <c r="N23" s="467">
        <f t="shared" si="0"/>
        <v>0</v>
      </c>
    </row>
    <row r="24" spans="1:14" ht="18.75" customHeight="1" x14ac:dyDescent="0.2">
      <c r="A24" s="479">
        <v>21</v>
      </c>
      <c r="B24" s="462">
        <f>国語!A43</f>
        <v>0</v>
      </c>
      <c r="C24" s="464">
        <f>国語!B43</f>
        <v>0</v>
      </c>
      <c r="D24" s="466">
        <f>国語!BI43</f>
        <v>0</v>
      </c>
      <c r="E24" s="461">
        <f>国語!BJ43</f>
        <v>18.044920877998976</v>
      </c>
      <c r="F24" s="466">
        <f>社会!BL43</f>
        <v>0</v>
      </c>
      <c r="G24" s="461">
        <f>社会!BM43</f>
        <v>11.740473738414011</v>
      </c>
      <c r="H24" s="466">
        <f>算数!BF43</f>
        <v>0</v>
      </c>
      <c r="I24" s="461">
        <f>算数!BG43</f>
        <v>25.730240549828181</v>
      </c>
      <c r="J24" s="466">
        <f>理科!BK43</f>
        <v>0</v>
      </c>
      <c r="K24" s="461">
        <f>理科!BL43</f>
        <v>9.9772598067083536</v>
      </c>
      <c r="L24" s="460">
        <f>外国語!BL43</f>
        <v>0</v>
      </c>
      <c r="M24" s="461">
        <f>外国語!BM43</f>
        <v>5.790645879732736</v>
      </c>
      <c r="N24" s="462">
        <f t="shared" si="0"/>
        <v>0</v>
      </c>
    </row>
    <row r="25" spans="1:14" ht="18.75" customHeight="1" x14ac:dyDescent="0.2">
      <c r="A25" s="482">
        <v>22</v>
      </c>
      <c r="B25" s="467">
        <f>国語!A44</f>
        <v>0</v>
      </c>
      <c r="C25" s="468">
        <f>国語!B44</f>
        <v>0</v>
      </c>
      <c r="D25" s="469">
        <f>国語!BI44</f>
        <v>0</v>
      </c>
      <c r="E25" s="470">
        <f>国語!BJ44</f>
        <v>18.044920877998976</v>
      </c>
      <c r="F25" s="469">
        <f>社会!BL44</f>
        <v>0</v>
      </c>
      <c r="G25" s="470">
        <f>社会!BM44</f>
        <v>11.740473738414011</v>
      </c>
      <c r="H25" s="469">
        <f>算数!BF44</f>
        <v>0</v>
      </c>
      <c r="I25" s="470">
        <f>算数!BG44</f>
        <v>25.730240549828181</v>
      </c>
      <c r="J25" s="469">
        <f>理科!BK44</f>
        <v>0</v>
      </c>
      <c r="K25" s="470">
        <f>理科!BL44</f>
        <v>9.9772598067083536</v>
      </c>
      <c r="L25" s="471">
        <f>外国語!BL44</f>
        <v>0</v>
      </c>
      <c r="M25" s="470">
        <f>外国語!BM44</f>
        <v>5.790645879732736</v>
      </c>
      <c r="N25" s="467">
        <f t="shared" si="0"/>
        <v>0</v>
      </c>
    </row>
    <row r="26" spans="1:14" ht="18.75" customHeight="1" x14ac:dyDescent="0.2">
      <c r="A26" s="479">
        <v>23</v>
      </c>
      <c r="B26" s="462">
        <f>国語!A45</f>
        <v>0</v>
      </c>
      <c r="C26" s="464">
        <f>国語!B45</f>
        <v>0</v>
      </c>
      <c r="D26" s="466">
        <f>国語!BI45</f>
        <v>0</v>
      </c>
      <c r="E26" s="461">
        <f>国語!BJ45</f>
        <v>18.044920877998976</v>
      </c>
      <c r="F26" s="466">
        <f>社会!BL45</f>
        <v>0</v>
      </c>
      <c r="G26" s="461">
        <f>社会!BM45</f>
        <v>11.740473738414011</v>
      </c>
      <c r="H26" s="466">
        <f>算数!BF45</f>
        <v>0</v>
      </c>
      <c r="I26" s="461">
        <f>算数!BG45</f>
        <v>25.730240549828181</v>
      </c>
      <c r="J26" s="466">
        <f>理科!BK45</f>
        <v>0</v>
      </c>
      <c r="K26" s="461">
        <f>理科!BL45</f>
        <v>9.9772598067083536</v>
      </c>
      <c r="L26" s="460">
        <f>外国語!BL45</f>
        <v>0</v>
      </c>
      <c r="M26" s="461">
        <f>外国語!BM45</f>
        <v>5.790645879732736</v>
      </c>
      <c r="N26" s="462">
        <f t="shared" si="0"/>
        <v>0</v>
      </c>
    </row>
    <row r="27" spans="1:14" ht="18.75" customHeight="1" x14ac:dyDescent="0.2">
      <c r="A27" s="482">
        <v>24</v>
      </c>
      <c r="B27" s="467">
        <f>国語!A46</f>
        <v>0</v>
      </c>
      <c r="C27" s="468">
        <f>国語!B46</f>
        <v>0</v>
      </c>
      <c r="D27" s="469">
        <f>国語!BI46</f>
        <v>0</v>
      </c>
      <c r="E27" s="470">
        <f>国語!BJ46</f>
        <v>18.044920877998976</v>
      </c>
      <c r="F27" s="469">
        <f>社会!BL46</f>
        <v>0</v>
      </c>
      <c r="G27" s="470">
        <f>社会!BM46</f>
        <v>11.740473738414011</v>
      </c>
      <c r="H27" s="469">
        <f>算数!BF46</f>
        <v>0</v>
      </c>
      <c r="I27" s="470">
        <f>算数!BG46</f>
        <v>25.730240549828181</v>
      </c>
      <c r="J27" s="469">
        <f>理科!BK46</f>
        <v>0</v>
      </c>
      <c r="K27" s="470">
        <f>理科!BL46</f>
        <v>9.9772598067083536</v>
      </c>
      <c r="L27" s="471">
        <f>外国語!BL46</f>
        <v>0</v>
      </c>
      <c r="M27" s="470">
        <f>外国語!BM46</f>
        <v>5.790645879732736</v>
      </c>
      <c r="N27" s="467">
        <f t="shared" si="0"/>
        <v>0</v>
      </c>
    </row>
    <row r="28" spans="1:14" ht="18.75" customHeight="1" x14ac:dyDescent="0.2">
      <c r="A28" s="479">
        <v>25</v>
      </c>
      <c r="B28" s="462">
        <f>国語!A47</f>
        <v>0</v>
      </c>
      <c r="C28" s="464">
        <f>国語!B47</f>
        <v>0</v>
      </c>
      <c r="D28" s="466">
        <f>国語!BI47</f>
        <v>0</v>
      </c>
      <c r="E28" s="461">
        <f>国語!BJ47</f>
        <v>18.044920877998976</v>
      </c>
      <c r="F28" s="466">
        <f>社会!BL47</f>
        <v>0</v>
      </c>
      <c r="G28" s="461">
        <f>社会!BM47</f>
        <v>11.740473738414011</v>
      </c>
      <c r="H28" s="466">
        <f>算数!BF47</f>
        <v>0</v>
      </c>
      <c r="I28" s="461">
        <f>算数!BG47</f>
        <v>25.730240549828181</v>
      </c>
      <c r="J28" s="466">
        <f>理科!BK47</f>
        <v>0</v>
      </c>
      <c r="K28" s="461">
        <f>理科!BL47</f>
        <v>9.9772598067083536</v>
      </c>
      <c r="L28" s="460">
        <f>外国語!BL47</f>
        <v>0</v>
      </c>
      <c r="M28" s="461">
        <f>外国語!BM47</f>
        <v>5.790645879732736</v>
      </c>
      <c r="N28" s="462">
        <f t="shared" si="0"/>
        <v>0</v>
      </c>
    </row>
    <row r="29" spans="1:14" ht="18.75" customHeight="1" x14ac:dyDescent="0.2">
      <c r="A29" s="482">
        <v>26</v>
      </c>
      <c r="B29" s="467">
        <f>国語!A48</f>
        <v>0</v>
      </c>
      <c r="C29" s="468">
        <f>国語!B48</f>
        <v>0</v>
      </c>
      <c r="D29" s="469">
        <f>国語!BI48</f>
        <v>0</v>
      </c>
      <c r="E29" s="470">
        <f>国語!BJ48</f>
        <v>18.044920877998976</v>
      </c>
      <c r="F29" s="469">
        <f>社会!BL48</f>
        <v>0</v>
      </c>
      <c r="G29" s="470">
        <f>社会!BM48</f>
        <v>11.740473738414011</v>
      </c>
      <c r="H29" s="469">
        <f>算数!BF48</f>
        <v>0</v>
      </c>
      <c r="I29" s="470">
        <f>算数!BG48</f>
        <v>25.730240549828181</v>
      </c>
      <c r="J29" s="469">
        <f>理科!BK48</f>
        <v>0</v>
      </c>
      <c r="K29" s="470">
        <f>理科!BL48</f>
        <v>9.9772598067083536</v>
      </c>
      <c r="L29" s="471">
        <f>外国語!BL48</f>
        <v>0</v>
      </c>
      <c r="M29" s="470">
        <f>外国語!BM48</f>
        <v>5.790645879732736</v>
      </c>
      <c r="N29" s="467">
        <f t="shared" si="0"/>
        <v>0</v>
      </c>
    </row>
    <row r="30" spans="1:14" ht="18.75" customHeight="1" x14ac:dyDescent="0.2">
      <c r="A30" s="479">
        <v>27</v>
      </c>
      <c r="B30" s="462">
        <f>国語!A49</f>
        <v>0</v>
      </c>
      <c r="C30" s="464">
        <f>国語!B49</f>
        <v>0</v>
      </c>
      <c r="D30" s="466">
        <f>国語!BI49</f>
        <v>0</v>
      </c>
      <c r="E30" s="461">
        <f>国語!BJ49</f>
        <v>18.044920877998976</v>
      </c>
      <c r="F30" s="466">
        <f>社会!BL49</f>
        <v>0</v>
      </c>
      <c r="G30" s="461">
        <f>社会!BM49</f>
        <v>11.740473738414011</v>
      </c>
      <c r="H30" s="466">
        <f>算数!BF49</f>
        <v>0</v>
      </c>
      <c r="I30" s="461">
        <f>算数!BG49</f>
        <v>25.730240549828181</v>
      </c>
      <c r="J30" s="466">
        <f>理科!BK49</f>
        <v>0</v>
      </c>
      <c r="K30" s="461">
        <f>理科!BL49</f>
        <v>9.9772598067083536</v>
      </c>
      <c r="L30" s="460">
        <f>外国語!BL49</f>
        <v>0</v>
      </c>
      <c r="M30" s="461">
        <f>外国語!BM49</f>
        <v>5.790645879732736</v>
      </c>
      <c r="N30" s="462">
        <f t="shared" si="0"/>
        <v>0</v>
      </c>
    </row>
    <row r="31" spans="1:14" ht="18.75" customHeight="1" x14ac:dyDescent="0.2">
      <c r="A31" s="482">
        <v>28</v>
      </c>
      <c r="B31" s="467">
        <f>国語!A50</f>
        <v>0</v>
      </c>
      <c r="C31" s="468">
        <f>国語!B50</f>
        <v>0</v>
      </c>
      <c r="D31" s="469">
        <f>国語!BI50</f>
        <v>0</v>
      </c>
      <c r="E31" s="470">
        <f>国語!BJ50</f>
        <v>18.044920877998976</v>
      </c>
      <c r="F31" s="469">
        <f>社会!BL50</f>
        <v>0</v>
      </c>
      <c r="G31" s="470">
        <f>社会!BM50</f>
        <v>11.740473738414011</v>
      </c>
      <c r="H31" s="469">
        <f>算数!BF50</f>
        <v>0</v>
      </c>
      <c r="I31" s="470">
        <f>算数!BG50</f>
        <v>25.730240549828181</v>
      </c>
      <c r="J31" s="469">
        <f>理科!BK50</f>
        <v>0</v>
      </c>
      <c r="K31" s="470">
        <f>理科!BL50</f>
        <v>9.9772598067083536</v>
      </c>
      <c r="L31" s="471">
        <f>外国語!BL50</f>
        <v>0</v>
      </c>
      <c r="M31" s="470">
        <f>外国語!BM50</f>
        <v>5.790645879732736</v>
      </c>
      <c r="N31" s="467">
        <f t="shared" si="0"/>
        <v>0</v>
      </c>
    </row>
    <row r="32" spans="1:14" ht="18.75" customHeight="1" x14ac:dyDescent="0.2">
      <c r="A32" s="479">
        <v>29</v>
      </c>
      <c r="B32" s="462">
        <f>国語!A51</f>
        <v>0</v>
      </c>
      <c r="C32" s="464">
        <f>国語!B51</f>
        <v>0</v>
      </c>
      <c r="D32" s="466">
        <f>国語!BI51</f>
        <v>0</v>
      </c>
      <c r="E32" s="461">
        <f>国語!BJ51</f>
        <v>18.044920877998976</v>
      </c>
      <c r="F32" s="466">
        <f>社会!BL51</f>
        <v>0</v>
      </c>
      <c r="G32" s="461">
        <f>社会!BM51</f>
        <v>11.740473738414011</v>
      </c>
      <c r="H32" s="466">
        <f>算数!BF51</f>
        <v>0</v>
      </c>
      <c r="I32" s="461">
        <f>算数!BG51</f>
        <v>25.730240549828181</v>
      </c>
      <c r="J32" s="466">
        <f>理科!BK51</f>
        <v>0</v>
      </c>
      <c r="K32" s="461">
        <f>理科!BL51</f>
        <v>9.9772598067083536</v>
      </c>
      <c r="L32" s="460">
        <f>外国語!BL51</f>
        <v>0</v>
      </c>
      <c r="M32" s="461">
        <f>外国語!BM51</f>
        <v>5.790645879732736</v>
      </c>
      <c r="N32" s="462">
        <f t="shared" si="0"/>
        <v>0</v>
      </c>
    </row>
    <row r="33" spans="1:14" ht="18.75" customHeight="1" x14ac:dyDescent="0.2">
      <c r="A33" s="482">
        <v>30</v>
      </c>
      <c r="B33" s="467">
        <f>国語!A52</f>
        <v>0</v>
      </c>
      <c r="C33" s="468">
        <f>国語!B52</f>
        <v>0</v>
      </c>
      <c r="D33" s="469">
        <f>国語!BI52</f>
        <v>0</v>
      </c>
      <c r="E33" s="470">
        <f>国語!BJ52</f>
        <v>18.044920877998976</v>
      </c>
      <c r="F33" s="469">
        <f>社会!BL52</f>
        <v>0</v>
      </c>
      <c r="G33" s="470">
        <f>社会!BM52</f>
        <v>11.740473738414011</v>
      </c>
      <c r="H33" s="469">
        <f>算数!BF52</f>
        <v>0</v>
      </c>
      <c r="I33" s="470">
        <f>算数!BG52</f>
        <v>25.730240549828181</v>
      </c>
      <c r="J33" s="469">
        <f>理科!BK52</f>
        <v>0</v>
      </c>
      <c r="K33" s="470">
        <f>理科!BL52</f>
        <v>9.9772598067083536</v>
      </c>
      <c r="L33" s="471">
        <f>外国語!BL52</f>
        <v>0</v>
      </c>
      <c r="M33" s="470">
        <f>外国語!BM52</f>
        <v>5.790645879732736</v>
      </c>
      <c r="N33" s="467">
        <f t="shared" si="0"/>
        <v>0</v>
      </c>
    </row>
    <row r="34" spans="1:14" ht="18.75" customHeight="1" x14ac:dyDescent="0.2">
      <c r="A34" s="479">
        <v>31</v>
      </c>
      <c r="B34" s="462">
        <f>国語!A53</f>
        <v>0</v>
      </c>
      <c r="C34" s="464">
        <f>国語!B53</f>
        <v>0</v>
      </c>
      <c r="D34" s="466">
        <f>国語!BI53</f>
        <v>0</v>
      </c>
      <c r="E34" s="461">
        <f>国語!BJ53</f>
        <v>18.044920877998976</v>
      </c>
      <c r="F34" s="466">
        <f>社会!BL53</f>
        <v>0</v>
      </c>
      <c r="G34" s="461">
        <f>社会!BM53</f>
        <v>11.740473738414011</v>
      </c>
      <c r="H34" s="466">
        <f>算数!BF53</f>
        <v>0</v>
      </c>
      <c r="I34" s="461">
        <f>算数!BG53</f>
        <v>25.730240549828181</v>
      </c>
      <c r="J34" s="466">
        <f>理科!BK53</f>
        <v>0</v>
      </c>
      <c r="K34" s="461">
        <f>理科!BL53</f>
        <v>9.9772598067083536</v>
      </c>
      <c r="L34" s="460">
        <f>外国語!BL53</f>
        <v>0</v>
      </c>
      <c r="M34" s="461">
        <f>外国語!BM53</f>
        <v>5.790645879732736</v>
      </c>
      <c r="N34" s="462">
        <f t="shared" si="0"/>
        <v>0</v>
      </c>
    </row>
    <row r="35" spans="1:14" ht="18.75" customHeight="1" x14ac:dyDescent="0.2">
      <c r="A35" s="482">
        <v>32</v>
      </c>
      <c r="B35" s="467">
        <f>国語!A54</f>
        <v>0</v>
      </c>
      <c r="C35" s="468">
        <f>国語!B54</f>
        <v>0</v>
      </c>
      <c r="D35" s="469">
        <f>国語!BI54</f>
        <v>0</v>
      </c>
      <c r="E35" s="470">
        <f>国語!BJ54</f>
        <v>18.044920877998976</v>
      </c>
      <c r="F35" s="469">
        <f>社会!BL54</f>
        <v>0</v>
      </c>
      <c r="G35" s="470">
        <f>社会!BM54</f>
        <v>11.740473738414011</v>
      </c>
      <c r="H35" s="469">
        <f>算数!BF54</f>
        <v>0</v>
      </c>
      <c r="I35" s="470">
        <f>算数!BG54</f>
        <v>25.730240549828181</v>
      </c>
      <c r="J35" s="469">
        <f>理科!BK54</f>
        <v>0</v>
      </c>
      <c r="K35" s="470">
        <f>理科!BL54</f>
        <v>9.9772598067083536</v>
      </c>
      <c r="L35" s="471">
        <f>外国語!BL54</f>
        <v>0</v>
      </c>
      <c r="M35" s="470">
        <f>外国語!BM54</f>
        <v>5.790645879732736</v>
      </c>
      <c r="N35" s="467">
        <f t="shared" si="0"/>
        <v>0</v>
      </c>
    </row>
    <row r="36" spans="1:14" ht="18.75" customHeight="1" x14ac:dyDescent="0.2">
      <c r="A36" s="479">
        <v>33</v>
      </c>
      <c r="B36" s="462">
        <f>国語!A55</f>
        <v>0</v>
      </c>
      <c r="C36" s="464">
        <f>国語!B55</f>
        <v>0</v>
      </c>
      <c r="D36" s="466">
        <f>国語!BI55</f>
        <v>0</v>
      </c>
      <c r="E36" s="461">
        <f>国語!BJ55</f>
        <v>18.044920877998976</v>
      </c>
      <c r="F36" s="466">
        <f>社会!BL55</f>
        <v>0</v>
      </c>
      <c r="G36" s="461">
        <f>社会!BM55</f>
        <v>11.740473738414011</v>
      </c>
      <c r="H36" s="466">
        <f>算数!BF55</f>
        <v>0</v>
      </c>
      <c r="I36" s="461">
        <f>算数!BG55</f>
        <v>25.730240549828181</v>
      </c>
      <c r="J36" s="466">
        <f>理科!BK55</f>
        <v>0</v>
      </c>
      <c r="K36" s="461">
        <f>理科!BL55</f>
        <v>9.9772598067083536</v>
      </c>
      <c r="L36" s="460">
        <f>外国語!BL55</f>
        <v>0</v>
      </c>
      <c r="M36" s="461">
        <f>外国語!BM55</f>
        <v>5.790645879732736</v>
      </c>
      <c r="N36" s="462">
        <f t="shared" si="0"/>
        <v>0</v>
      </c>
    </row>
    <row r="37" spans="1:14" ht="18.75" customHeight="1" x14ac:dyDescent="0.2">
      <c r="A37" s="482">
        <v>34</v>
      </c>
      <c r="B37" s="467">
        <f>国語!A56</f>
        <v>0</v>
      </c>
      <c r="C37" s="468">
        <f>国語!B56</f>
        <v>0</v>
      </c>
      <c r="D37" s="469">
        <f>国語!BI56</f>
        <v>0</v>
      </c>
      <c r="E37" s="470">
        <f>国語!BJ56</f>
        <v>18.044920877998976</v>
      </c>
      <c r="F37" s="469">
        <f>社会!BL56</f>
        <v>0</v>
      </c>
      <c r="G37" s="470">
        <f>社会!BM56</f>
        <v>11.740473738414011</v>
      </c>
      <c r="H37" s="469">
        <f>算数!BF56</f>
        <v>0</v>
      </c>
      <c r="I37" s="470">
        <f>算数!BG56</f>
        <v>25.730240549828181</v>
      </c>
      <c r="J37" s="469">
        <f>理科!BK56</f>
        <v>0</v>
      </c>
      <c r="K37" s="470">
        <f>理科!BL56</f>
        <v>9.9772598067083536</v>
      </c>
      <c r="L37" s="471">
        <f>外国語!BL56</f>
        <v>0</v>
      </c>
      <c r="M37" s="470">
        <f>外国語!BM56</f>
        <v>5.790645879732736</v>
      </c>
      <c r="N37" s="467">
        <f t="shared" si="0"/>
        <v>0</v>
      </c>
    </row>
    <row r="38" spans="1:14" ht="18.75" customHeight="1" x14ac:dyDescent="0.2">
      <c r="A38" s="479">
        <v>35</v>
      </c>
      <c r="B38" s="462">
        <f>国語!A57</f>
        <v>0</v>
      </c>
      <c r="C38" s="464">
        <f>国語!B57</f>
        <v>0</v>
      </c>
      <c r="D38" s="466">
        <f>国語!BI57</f>
        <v>0</v>
      </c>
      <c r="E38" s="461">
        <f>国語!BJ57</f>
        <v>18.044920877998976</v>
      </c>
      <c r="F38" s="466">
        <f>社会!BL57</f>
        <v>0</v>
      </c>
      <c r="G38" s="461">
        <f>社会!BM57</f>
        <v>11.740473738414011</v>
      </c>
      <c r="H38" s="466">
        <f>算数!BF57</f>
        <v>0</v>
      </c>
      <c r="I38" s="461">
        <f>算数!BG57</f>
        <v>25.730240549828181</v>
      </c>
      <c r="J38" s="466">
        <f>理科!BK57</f>
        <v>0</v>
      </c>
      <c r="K38" s="461">
        <f>理科!BL57</f>
        <v>9.9772598067083536</v>
      </c>
      <c r="L38" s="460">
        <f>外国語!BL57</f>
        <v>0</v>
      </c>
      <c r="M38" s="461">
        <f>外国語!BM57</f>
        <v>5.790645879732736</v>
      </c>
      <c r="N38" s="462">
        <f t="shared" si="0"/>
        <v>0</v>
      </c>
    </row>
    <row r="39" spans="1:14" ht="18.75" customHeight="1" x14ac:dyDescent="0.2">
      <c r="A39" s="482">
        <v>36</v>
      </c>
      <c r="B39" s="467">
        <f>国語!A58</f>
        <v>0</v>
      </c>
      <c r="C39" s="468">
        <f>国語!B58</f>
        <v>0</v>
      </c>
      <c r="D39" s="469">
        <f>国語!BI58</f>
        <v>0</v>
      </c>
      <c r="E39" s="470">
        <f>国語!BJ58</f>
        <v>18.044920877998976</v>
      </c>
      <c r="F39" s="469">
        <f>社会!BL58</f>
        <v>0</v>
      </c>
      <c r="G39" s="470">
        <f>社会!BM58</f>
        <v>11.740473738414011</v>
      </c>
      <c r="H39" s="469">
        <f>算数!BF58</f>
        <v>0</v>
      </c>
      <c r="I39" s="470">
        <f>算数!BG58</f>
        <v>25.730240549828181</v>
      </c>
      <c r="J39" s="469">
        <f>理科!BK58</f>
        <v>0</v>
      </c>
      <c r="K39" s="470">
        <f>理科!BL58</f>
        <v>9.9772598067083536</v>
      </c>
      <c r="L39" s="471">
        <f>外国語!BL58</f>
        <v>0</v>
      </c>
      <c r="M39" s="470">
        <f>外国語!BM58</f>
        <v>5.790645879732736</v>
      </c>
      <c r="N39" s="467">
        <f t="shared" si="0"/>
        <v>0</v>
      </c>
    </row>
    <row r="40" spans="1:14" ht="18.75" customHeight="1" x14ac:dyDescent="0.2">
      <c r="A40" s="479">
        <v>37</v>
      </c>
      <c r="B40" s="462">
        <f>国語!A59</f>
        <v>0</v>
      </c>
      <c r="C40" s="464">
        <f>国語!B59</f>
        <v>0</v>
      </c>
      <c r="D40" s="466">
        <f>国語!BI59</f>
        <v>0</v>
      </c>
      <c r="E40" s="461">
        <f>国語!BJ59</f>
        <v>18.044920877998976</v>
      </c>
      <c r="F40" s="466">
        <f>社会!BL59</f>
        <v>0</v>
      </c>
      <c r="G40" s="461">
        <f>社会!BM59</f>
        <v>11.740473738414011</v>
      </c>
      <c r="H40" s="466">
        <f>算数!BF59</f>
        <v>0</v>
      </c>
      <c r="I40" s="461">
        <f>算数!BG59</f>
        <v>25.730240549828181</v>
      </c>
      <c r="J40" s="466">
        <f>理科!BK59</f>
        <v>0</v>
      </c>
      <c r="K40" s="461">
        <f>理科!BL59</f>
        <v>9.9772598067083536</v>
      </c>
      <c r="L40" s="460">
        <f>外国語!BL59</f>
        <v>0</v>
      </c>
      <c r="M40" s="461">
        <f>外国語!BM59</f>
        <v>5.790645879732736</v>
      </c>
      <c r="N40" s="462">
        <f t="shared" si="0"/>
        <v>0</v>
      </c>
    </row>
    <row r="41" spans="1:14" ht="18.75" customHeight="1" x14ac:dyDescent="0.2">
      <c r="A41" s="482">
        <v>38</v>
      </c>
      <c r="B41" s="467">
        <f>国語!A60</f>
        <v>0</v>
      </c>
      <c r="C41" s="468">
        <f>国語!B60</f>
        <v>0</v>
      </c>
      <c r="D41" s="469">
        <f>国語!BI60</f>
        <v>0</v>
      </c>
      <c r="E41" s="470">
        <f>国語!BJ60</f>
        <v>18.044920877998976</v>
      </c>
      <c r="F41" s="469">
        <f>社会!BL60</f>
        <v>0</v>
      </c>
      <c r="G41" s="470">
        <f>社会!BM60</f>
        <v>11.740473738414011</v>
      </c>
      <c r="H41" s="469">
        <f>算数!BF60</f>
        <v>0</v>
      </c>
      <c r="I41" s="470">
        <f>算数!BG60</f>
        <v>25.730240549828181</v>
      </c>
      <c r="J41" s="469">
        <f>理科!BK60</f>
        <v>0</v>
      </c>
      <c r="K41" s="470">
        <f>理科!BL60</f>
        <v>9.9772598067083536</v>
      </c>
      <c r="L41" s="471">
        <f>外国語!BL60</f>
        <v>0</v>
      </c>
      <c r="M41" s="470">
        <f>外国語!BM60</f>
        <v>5.790645879732736</v>
      </c>
      <c r="N41" s="467">
        <f t="shared" si="0"/>
        <v>0</v>
      </c>
    </row>
    <row r="42" spans="1:14" ht="18.75" customHeight="1" x14ac:dyDescent="0.2">
      <c r="A42" s="479">
        <v>39</v>
      </c>
      <c r="B42" s="462">
        <f>国語!A61</f>
        <v>0</v>
      </c>
      <c r="C42" s="464">
        <f>国語!B61</f>
        <v>0</v>
      </c>
      <c r="D42" s="466">
        <f>国語!BI61</f>
        <v>0</v>
      </c>
      <c r="E42" s="461">
        <f>国語!BJ61</f>
        <v>18.044920877998976</v>
      </c>
      <c r="F42" s="466">
        <f>社会!BL61</f>
        <v>0</v>
      </c>
      <c r="G42" s="461">
        <f>社会!BM61</f>
        <v>11.740473738414011</v>
      </c>
      <c r="H42" s="466">
        <f>算数!BF61</f>
        <v>0</v>
      </c>
      <c r="I42" s="461">
        <f>算数!BG61</f>
        <v>25.730240549828181</v>
      </c>
      <c r="J42" s="466">
        <f>理科!BK61</f>
        <v>0</v>
      </c>
      <c r="K42" s="461">
        <f>理科!BL61</f>
        <v>9.9772598067083536</v>
      </c>
      <c r="L42" s="460">
        <f>外国語!BL61</f>
        <v>0</v>
      </c>
      <c r="M42" s="461">
        <f>外国語!BM61</f>
        <v>5.790645879732736</v>
      </c>
      <c r="N42" s="462">
        <f t="shared" si="0"/>
        <v>0</v>
      </c>
    </row>
    <row r="43" spans="1:14" ht="18.75" customHeight="1" thickBot="1" x14ac:dyDescent="0.25">
      <c r="A43" s="483">
        <v>40</v>
      </c>
      <c r="B43" s="472">
        <f>国語!A62</f>
        <v>0</v>
      </c>
      <c r="C43" s="473">
        <f>国語!B62</f>
        <v>0</v>
      </c>
      <c r="D43" s="474">
        <f>国語!BI62</f>
        <v>0</v>
      </c>
      <c r="E43" s="475">
        <f>国語!BJ62</f>
        <v>18.044920877998976</v>
      </c>
      <c r="F43" s="474">
        <f>社会!BL62</f>
        <v>0</v>
      </c>
      <c r="G43" s="475">
        <f>社会!BM62</f>
        <v>11.740473738414011</v>
      </c>
      <c r="H43" s="474">
        <f>算数!BF62</f>
        <v>0</v>
      </c>
      <c r="I43" s="475">
        <f>算数!BG62</f>
        <v>25.730240549828181</v>
      </c>
      <c r="J43" s="474">
        <f>理科!BK62</f>
        <v>0</v>
      </c>
      <c r="K43" s="475">
        <f>理科!BL62</f>
        <v>9.9772598067083536</v>
      </c>
      <c r="L43" s="476">
        <f>外国語!BL62</f>
        <v>0</v>
      </c>
      <c r="M43" s="475">
        <f>外国語!BM62</f>
        <v>5.790645879732736</v>
      </c>
      <c r="N43" s="472">
        <f t="shared" si="0"/>
        <v>0</v>
      </c>
    </row>
  </sheetData>
  <mergeCells count="10">
    <mergeCell ref="E1:I1"/>
    <mergeCell ref="A2:A3"/>
    <mergeCell ref="J2:K2"/>
    <mergeCell ref="L2:M2"/>
    <mergeCell ref="N2:N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workbookViewId="0">
      <selection activeCell="A2" sqref="A2:U7"/>
    </sheetView>
  </sheetViews>
  <sheetFormatPr defaultRowHeight="13.2" x14ac:dyDescent="0.2"/>
  <cols>
    <col min="1" max="1" width="2.33203125" customWidth="1"/>
    <col min="2" max="2" width="12.109375" customWidth="1"/>
    <col min="3" max="3" width="3.88671875" customWidth="1"/>
    <col min="4" max="4" width="2.109375" customWidth="1"/>
    <col min="5" max="16" width="3" customWidth="1"/>
    <col min="17" max="17" width="3.88671875" customWidth="1"/>
    <col min="18" max="18" width="2.109375" customWidth="1"/>
    <col min="19" max="19" width="3.88671875" customWidth="1"/>
    <col min="20" max="20" width="2.109375" customWidth="1"/>
    <col min="21" max="24" width="3.6640625" customWidth="1"/>
    <col min="25" max="25" width="4" customWidth="1"/>
  </cols>
  <sheetData>
    <row r="1" spans="1:25" x14ac:dyDescent="0.2">
      <c r="A1" s="847" t="s">
        <v>6</v>
      </c>
      <c r="B1" s="847"/>
      <c r="C1" s="847"/>
    </row>
    <row r="2" spans="1:25" ht="13.5" customHeight="1" x14ac:dyDescent="0.2">
      <c r="A2" s="590" t="s">
        <v>13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</row>
    <row r="3" spans="1:25" x14ac:dyDescent="0.2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</row>
    <row r="4" spans="1:25" x14ac:dyDescent="0.2">
      <c r="A4" s="590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</row>
    <row r="5" spans="1:25" x14ac:dyDescent="0.2">
      <c r="A5" s="590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</row>
    <row r="6" spans="1:25" x14ac:dyDescent="0.2">
      <c r="A6" s="590"/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</row>
    <row r="7" spans="1:25" x14ac:dyDescent="0.2">
      <c r="A7" s="590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3.8" thickBot="1" x14ac:dyDescent="0.25">
      <c r="B9" s="1"/>
    </row>
    <row r="10" spans="1:25" ht="10.5" customHeight="1" x14ac:dyDescent="0.2">
      <c r="A10" s="848" t="s">
        <v>1</v>
      </c>
      <c r="B10" s="707" t="s">
        <v>7</v>
      </c>
      <c r="C10" s="12">
        <v>1</v>
      </c>
      <c r="D10" s="712" t="s">
        <v>9</v>
      </c>
      <c r="E10" s="851" t="s">
        <v>2</v>
      </c>
      <c r="F10" s="852"/>
      <c r="G10" s="852"/>
      <c r="H10" s="852"/>
      <c r="I10" s="852"/>
      <c r="J10" s="852"/>
      <c r="K10" s="852"/>
      <c r="L10" s="852"/>
      <c r="M10" s="851" t="s">
        <v>0</v>
      </c>
      <c r="N10" s="852"/>
      <c r="O10" s="852"/>
      <c r="P10" s="852"/>
      <c r="Q10" s="11">
        <v>2</v>
      </c>
      <c r="R10" s="856" t="s">
        <v>14</v>
      </c>
      <c r="S10" s="10">
        <v>3</v>
      </c>
      <c r="T10" s="722" t="s">
        <v>14</v>
      </c>
      <c r="U10" s="861" t="s">
        <v>5</v>
      </c>
      <c r="V10" s="820" t="s">
        <v>3</v>
      </c>
      <c r="W10" s="820" t="s">
        <v>15</v>
      </c>
      <c r="X10" s="823" t="s">
        <v>12</v>
      </c>
      <c r="Y10" s="826" t="s">
        <v>4</v>
      </c>
    </row>
    <row r="11" spans="1:25" ht="10.5" customHeight="1" x14ac:dyDescent="0.2">
      <c r="A11" s="849"/>
      <c r="B11" s="708"/>
      <c r="C11" s="829" t="s">
        <v>8</v>
      </c>
      <c r="D11" s="713"/>
      <c r="E11" s="853"/>
      <c r="F11" s="854"/>
      <c r="G11" s="854"/>
      <c r="H11" s="854"/>
      <c r="I11" s="854"/>
      <c r="J11" s="854"/>
      <c r="K11" s="854"/>
      <c r="L11" s="854"/>
      <c r="M11" s="853"/>
      <c r="N11" s="854"/>
      <c r="O11" s="854"/>
      <c r="P11" s="855"/>
      <c r="Q11" s="832" t="s">
        <v>10</v>
      </c>
      <c r="R11" s="857"/>
      <c r="S11" s="834" t="s">
        <v>11</v>
      </c>
      <c r="T11" s="859"/>
      <c r="U11" s="862"/>
      <c r="V11" s="821"/>
      <c r="W11" s="821"/>
      <c r="X11" s="824"/>
      <c r="Y11" s="827"/>
    </row>
    <row r="12" spans="1:25" ht="10.5" customHeight="1" x14ac:dyDescent="0.2">
      <c r="A12" s="849"/>
      <c r="B12" s="708"/>
      <c r="C12" s="830"/>
      <c r="D12" s="713"/>
      <c r="E12" s="837" t="s">
        <v>16</v>
      </c>
      <c r="F12" s="840" t="s">
        <v>17</v>
      </c>
      <c r="G12" s="840" t="s">
        <v>18</v>
      </c>
      <c r="H12" s="843" t="s">
        <v>19</v>
      </c>
      <c r="I12" s="837" t="s">
        <v>20</v>
      </c>
      <c r="J12" s="846" t="s">
        <v>21</v>
      </c>
      <c r="K12" s="846" t="s">
        <v>22</v>
      </c>
      <c r="L12" s="846" t="s">
        <v>23</v>
      </c>
      <c r="M12" s="837" t="s">
        <v>24</v>
      </c>
      <c r="N12" s="846" t="s">
        <v>25</v>
      </c>
      <c r="O12" s="846" t="s">
        <v>26</v>
      </c>
      <c r="P12" s="864" t="s">
        <v>27</v>
      </c>
      <c r="Q12" s="833"/>
      <c r="R12" s="857"/>
      <c r="S12" s="835"/>
      <c r="T12" s="859"/>
      <c r="U12" s="862"/>
      <c r="V12" s="821"/>
      <c r="W12" s="821"/>
      <c r="X12" s="824"/>
      <c r="Y12" s="827"/>
    </row>
    <row r="13" spans="1:25" ht="10.5" customHeight="1" x14ac:dyDescent="0.2">
      <c r="A13" s="849"/>
      <c r="B13" s="708"/>
      <c r="C13" s="830"/>
      <c r="D13" s="713"/>
      <c r="E13" s="838"/>
      <c r="F13" s="841"/>
      <c r="G13" s="841"/>
      <c r="H13" s="844"/>
      <c r="I13" s="838"/>
      <c r="J13" s="841"/>
      <c r="K13" s="841"/>
      <c r="L13" s="841"/>
      <c r="M13" s="838"/>
      <c r="N13" s="841"/>
      <c r="O13" s="841"/>
      <c r="P13" s="865"/>
      <c r="Q13" s="833"/>
      <c r="R13" s="857"/>
      <c r="S13" s="835"/>
      <c r="T13" s="859"/>
      <c r="U13" s="862"/>
      <c r="V13" s="821"/>
      <c r="W13" s="821"/>
      <c r="X13" s="824"/>
      <c r="Y13" s="827"/>
    </row>
    <row r="14" spans="1:25" ht="10.5" customHeight="1" x14ac:dyDescent="0.2">
      <c r="A14" s="849"/>
      <c r="B14" s="708"/>
      <c r="C14" s="830"/>
      <c r="D14" s="713"/>
      <c r="E14" s="838"/>
      <c r="F14" s="841"/>
      <c r="G14" s="841"/>
      <c r="H14" s="844"/>
      <c r="I14" s="838"/>
      <c r="J14" s="841"/>
      <c r="K14" s="841"/>
      <c r="L14" s="841"/>
      <c r="M14" s="838"/>
      <c r="N14" s="841"/>
      <c r="O14" s="841"/>
      <c r="P14" s="865"/>
      <c r="Q14" s="833"/>
      <c r="R14" s="857"/>
      <c r="S14" s="835"/>
      <c r="T14" s="859"/>
      <c r="U14" s="862"/>
      <c r="V14" s="821"/>
      <c r="W14" s="821"/>
      <c r="X14" s="824"/>
      <c r="Y14" s="827"/>
    </row>
    <row r="15" spans="1:25" ht="10.5" customHeight="1" x14ac:dyDescent="0.2">
      <c r="A15" s="849"/>
      <c r="B15" s="708"/>
      <c r="C15" s="830"/>
      <c r="D15" s="713"/>
      <c r="E15" s="838"/>
      <c r="F15" s="841"/>
      <c r="G15" s="841"/>
      <c r="H15" s="844"/>
      <c r="I15" s="838"/>
      <c r="J15" s="841"/>
      <c r="K15" s="841"/>
      <c r="L15" s="841"/>
      <c r="M15" s="838"/>
      <c r="N15" s="841"/>
      <c r="O15" s="841"/>
      <c r="P15" s="865"/>
      <c r="Q15" s="833"/>
      <c r="R15" s="857"/>
      <c r="S15" s="835"/>
      <c r="T15" s="859"/>
      <c r="U15" s="862"/>
      <c r="V15" s="821"/>
      <c r="W15" s="821"/>
      <c r="X15" s="824"/>
      <c r="Y15" s="827"/>
    </row>
    <row r="16" spans="1:25" ht="10.5" customHeight="1" x14ac:dyDescent="0.2">
      <c r="A16" s="849"/>
      <c r="B16" s="708"/>
      <c r="C16" s="830"/>
      <c r="D16" s="713"/>
      <c r="E16" s="838"/>
      <c r="F16" s="841"/>
      <c r="G16" s="841"/>
      <c r="H16" s="844"/>
      <c r="I16" s="838"/>
      <c r="J16" s="841"/>
      <c r="K16" s="841"/>
      <c r="L16" s="841"/>
      <c r="M16" s="838"/>
      <c r="N16" s="841"/>
      <c r="O16" s="841"/>
      <c r="P16" s="865"/>
      <c r="Q16" s="833"/>
      <c r="R16" s="857"/>
      <c r="S16" s="835"/>
      <c r="T16" s="859"/>
      <c r="U16" s="862"/>
      <c r="V16" s="821"/>
      <c r="W16" s="821"/>
      <c r="X16" s="824"/>
      <c r="Y16" s="827"/>
    </row>
    <row r="17" spans="1:25" ht="10.5" customHeight="1" x14ac:dyDescent="0.2">
      <c r="A17" s="849"/>
      <c r="B17" s="708"/>
      <c r="C17" s="830"/>
      <c r="D17" s="713"/>
      <c r="E17" s="838"/>
      <c r="F17" s="841"/>
      <c r="G17" s="841"/>
      <c r="H17" s="844"/>
      <c r="I17" s="838"/>
      <c r="J17" s="841"/>
      <c r="K17" s="841"/>
      <c r="L17" s="841"/>
      <c r="M17" s="838"/>
      <c r="N17" s="841"/>
      <c r="O17" s="841"/>
      <c r="P17" s="865"/>
      <c r="Q17" s="833"/>
      <c r="R17" s="857"/>
      <c r="S17" s="835"/>
      <c r="T17" s="859"/>
      <c r="U17" s="862"/>
      <c r="V17" s="821"/>
      <c r="W17" s="821"/>
      <c r="X17" s="824"/>
      <c r="Y17" s="827"/>
    </row>
    <row r="18" spans="1:25" ht="10.5" customHeight="1" x14ac:dyDescent="0.2">
      <c r="A18" s="849"/>
      <c r="B18" s="708"/>
      <c r="C18" s="830"/>
      <c r="D18" s="713"/>
      <c r="E18" s="838"/>
      <c r="F18" s="841"/>
      <c r="G18" s="841"/>
      <c r="H18" s="844"/>
      <c r="I18" s="838"/>
      <c r="J18" s="841"/>
      <c r="K18" s="841"/>
      <c r="L18" s="841"/>
      <c r="M18" s="838"/>
      <c r="N18" s="841"/>
      <c r="O18" s="841"/>
      <c r="P18" s="865"/>
      <c r="Q18" s="833"/>
      <c r="R18" s="857"/>
      <c r="S18" s="835"/>
      <c r="T18" s="859"/>
      <c r="U18" s="862"/>
      <c r="V18" s="821"/>
      <c r="W18" s="821"/>
      <c r="X18" s="824"/>
      <c r="Y18" s="827"/>
    </row>
    <row r="19" spans="1:25" ht="10.5" customHeight="1" x14ac:dyDescent="0.2">
      <c r="A19" s="849"/>
      <c r="B19" s="708"/>
      <c r="C19" s="831"/>
      <c r="D19" s="713"/>
      <c r="E19" s="839"/>
      <c r="F19" s="842"/>
      <c r="G19" s="842"/>
      <c r="H19" s="845"/>
      <c r="I19" s="839"/>
      <c r="J19" s="842"/>
      <c r="K19" s="842"/>
      <c r="L19" s="842"/>
      <c r="M19" s="839"/>
      <c r="N19" s="842"/>
      <c r="O19" s="842"/>
      <c r="P19" s="866"/>
      <c r="Q19" s="833"/>
      <c r="R19" s="858"/>
      <c r="S19" s="836"/>
      <c r="T19" s="860"/>
      <c r="U19" s="863"/>
      <c r="V19" s="822"/>
      <c r="W19" s="822"/>
      <c r="X19" s="825"/>
      <c r="Y19" s="828"/>
    </row>
    <row r="20" spans="1:25" ht="10.5" customHeight="1" x14ac:dyDescent="0.2">
      <c r="A20" s="849"/>
      <c r="B20" s="850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2"/>
      <c r="B21" s="27"/>
      <c r="C21" s="15"/>
      <c r="D21" s="21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1"/>
      <c r="U21" s="15"/>
      <c r="V21" s="17"/>
      <c r="W21" s="17"/>
      <c r="X21" s="18"/>
      <c r="Y21" s="20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2"/>
      <c r="B24" s="23"/>
      <c r="C24" s="15"/>
      <c r="D24" s="21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1"/>
      <c r="U24" s="15"/>
      <c r="V24" s="17"/>
      <c r="W24" s="17"/>
      <c r="X24" s="18"/>
      <c r="Y24" s="20"/>
    </row>
    <row r="25" spans="1:25" ht="15" customHeight="1" x14ac:dyDescent="0.2">
      <c r="A25" s="22"/>
      <c r="B25" s="23"/>
      <c r="C25" s="15"/>
      <c r="D25" s="21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1"/>
      <c r="U25" s="15"/>
      <c r="V25" s="17"/>
      <c r="W25" s="17"/>
      <c r="X25" s="18"/>
      <c r="Y25" s="20"/>
    </row>
    <row r="26" spans="1:25" ht="15" customHeight="1" x14ac:dyDescent="0.2">
      <c r="A26" s="22"/>
      <c r="B26" s="23"/>
      <c r="C26" s="15"/>
      <c r="D26" s="21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1"/>
      <c r="U26" s="15"/>
      <c r="V26" s="17"/>
      <c r="W26" s="17"/>
      <c r="X26" s="18"/>
      <c r="Y26" s="20"/>
    </row>
    <row r="27" spans="1:25" ht="15" customHeight="1" x14ac:dyDescent="0.2">
      <c r="A27" s="22"/>
      <c r="B27" s="23"/>
      <c r="C27" s="15"/>
      <c r="D27" s="21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1"/>
      <c r="U27" s="15"/>
      <c r="V27" s="17"/>
      <c r="W27" s="17"/>
      <c r="X27" s="18"/>
      <c r="Y27" s="20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国語</vt:lpstr>
      <vt:lpstr>社会</vt:lpstr>
      <vt:lpstr>算数</vt:lpstr>
      <vt:lpstr>理科</vt:lpstr>
      <vt:lpstr>外国語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2024-02-12T08:35:52Z</cp:lastPrinted>
  <dcterms:created xsi:type="dcterms:W3CDTF">2021-09-13T08:31:27Z</dcterms:created>
  <dcterms:modified xsi:type="dcterms:W3CDTF">2025-01-14T07:26:22Z</dcterms:modified>
</cp:coreProperties>
</file>