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R6小・得点集計表(暫定版)\"/>
    </mc:Choice>
  </mc:AlternateContent>
  <xr:revisionPtr revIDLastSave="0" documentId="13_ncr:1_{024999E4-C493-4B88-92BA-F359E5E8CFE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国語" sheetId="11" r:id="rId1"/>
    <sheet name="社会" sheetId="12" r:id="rId2"/>
    <sheet name="算数" sheetId="13" r:id="rId3"/>
    <sheet name="理科" sheetId="14" r:id="rId4"/>
    <sheet name="評価基準" sheetId="15" r:id="rId5"/>
    <sheet name="総得点" sheetId="10" r:id="rId6"/>
    <sheet name="正しく計算されない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64" i="12" l="1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D23" i="12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D23" i="14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4" i="11"/>
  <c r="D23" i="11"/>
  <c r="D63" i="14"/>
  <c r="D63" i="13"/>
  <c r="D63" i="12"/>
  <c r="D63" i="11"/>
  <c r="DJ24" i="14" l="1"/>
  <c r="DJ25" i="14"/>
  <c r="DJ26" i="14"/>
  <c r="DJ27" i="14"/>
  <c r="DJ28" i="14"/>
  <c r="DJ29" i="14"/>
  <c r="DJ30" i="14"/>
  <c r="DJ31" i="14"/>
  <c r="DJ32" i="14"/>
  <c r="DJ33" i="14"/>
  <c r="DJ34" i="14"/>
  <c r="DJ35" i="14"/>
  <c r="DJ36" i="14"/>
  <c r="DJ37" i="14"/>
  <c r="DJ38" i="14"/>
  <c r="DJ39" i="14"/>
  <c r="DJ40" i="14"/>
  <c r="DJ41" i="14"/>
  <c r="DJ42" i="14"/>
  <c r="DJ43" i="14"/>
  <c r="DJ44" i="14"/>
  <c r="DJ45" i="14"/>
  <c r="DJ46" i="14"/>
  <c r="DJ47" i="14"/>
  <c r="DJ48" i="14"/>
  <c r="DJ49" i="14"/>
  <c r="DJ50" i="14"/>
  <c r="DJ51" i="14"/>
  <c r="DJ52" i="14"/>
  <c r="DJ53" i="14"/>
  <c r="DJ54" i="14"/>
  <c r="DJ55" i="14"/>
  <c r="DJ56" i="14"/>
  <c r="DJ57" i="14"/>
  <c r="DJ58" i="14"/>
  <c r="DJ59" i="14"/>
  <c r="DJ60" i="14"/>
  <c r="DJ61" i="14"/>
  <c r="DJ62" i="14"/>
  <c r="DJ23" i="14"/>
  <c r="DC62" i="13"/>
  <c r="DC61" i="13"/>
  <c r="DC60" i="13"/>
  <c r="DC59" i="13"/>
  <c r="DC58" i="13"/>
  <c r="DC57" i="13"/>
  <c r="DC56" i="13"/>
  <c r="DC55" i="13"/>
  <c r="DC54" i="13"/>
  <c r="DC53" i="13"/>
  <c r="DC52" i="13"/>
  <c r="DC51" i="13"/>
  <c r="DC50" i="13"/>
  <c r="DC49" i="13"/>
  <c r="DC48" i="13"/>
  <c r="DC47" i="13"/>
  <c r="DC46" i="13"/>
  <c r="DC45" i="13"/>
  <c r="DC44" i="13"/>
  <c r="DC43" i="13"/>
  <c r="DC42" i="13"/>
  <c r="DC41" i="13"/>
  <c r="DC40" i="13"/>
  <c r="DC39" i="13"/>
  <c r="DC38" i="13"/>
  <c r="DC37" i="13"/>
  <c r="DC36" i="13"/>
  <c r="DC35" i="13"/>
  <c r="DC34" i="13"/>
  <c r="DC33" i="13"/>
  <c r="DC32" i="13"/>
  <c r="DC31" i="13"/>
  <c r="DC30" i="13"/>
  <c r="DC29" i="13"/>
  <c r="DC28" i="13"/>
  <c r="DC27" i="13"/>
  <c r="DC26" i="13"/>
  <c r="DC25" i="13"/>
  <c r="DC24" i="13"/>
  <c r="DC23" i="13"/>
  <c r="DK24" i="12"/>
  <c r="DK25" i="12"/>
  <c r="DK26" i="12"/>
  <c r="DK27" i="12"/>
  <c r="DK28" i="12"/>
  <c r="DK29" i="12"/>
  <c r="DK30" i="12"/>
  <c r="DK31" i="12"/>
  <c r="DK32" i="12"/>
  <c r="DK33" i="12"/>
  <c r="DK34" i="12"/>
  <c r="DK35" i="12"/>
  <c r="DK36" i="12"/>
  <c r="DK37" i="12"/>
  <c r="DK38" i="12"/>
  <c r="DK39" i="12"/>
  <c r="DK40" i="12"/>
  <c r="DK41" i="12"/>
  <c r="DK42" i="12"/>
  <c r="DK43" i="12"/>
  <c r="DK44" i="12"/>
  <c r="DK45" i="12"/>
  <c r="DK46" i="12"/>
  <c r="DK47" i="12"/>
  <c r="DK48" i="12"/>
  <c r="DK49" i="12"/>
  <c r="DK50" i="12"/>
  <c r="DK51" i="12"/>
  <c r="DK52" i="12"/>
  <c r="DK53" i="12"/>
  <c r="DK54" i="12"/>
  <c r="DK55" i="12"/>
  <c r="DK56" i="12"/>
  <c r="DK57" i="12"/>
  <c r="DK58" i="12"/>
  <c r="DK59" i="12"/>
  <c r="DK60" i="12"/>
  <c r="DK61" i="12"/>
  <c r="DK62" i="12"/>
  <c r="DK23" i="12"/>
  <c r="DI24" i="11"/>
  <c r="DI25" i="11"/>
  <c r="DI26" i="11"/>
  <c r="DI27" i="11"/>
  <c r="DI28" i="11"/>
  <c r="DI29" i="11"/>
  <c r="DI30" i="11"/>
  <c r="DI31" i="11"/>
  <c r="DI32" i="11"/>
  <c r="DI33" i="11"/>
  <c r="DI34" i="11"/>
  <c r="DI35" i="11"/>
  <c r="DI36" i="11"/>
  <c r="DI37" i="11"/>
  <c r="DI38" i="11"/>
  <c r="DI39" i="11"/>
  <c r="DI40" i="11"/>
  <c r="DI41" i="11"/>
  <c r="DI42" i="11"/>
  <c r="DI43" i="11"/>
  <c r="DI44" i="11"/>
  <c r="DI45" i="11"/>
  <c r="DI46" i="11"/>
  <c r="DI47" i="11"/>
  <c r="DI48" i="11"/>
  <c r="DI49" i="11"/>
  <c r="DI50" i="11"/>
  <c r="DI51" i="11"/>
  <c r="DI52" i="11"/>
  <c r="DI53" i="11"/>
  <c r="DI54" i="11"/>
  <c r="DI55" i="11"/>
  <c r="DI56" i="11"/>
  <c r="DI57" i="11"/>
  <c r="DI58" i="11"/>
  <c r="DI59" i="11"/>
  <c r="DI60" i="11"/>
  <c r="DI61" i="11"/>
  <c r="DI62" i="11"/>
  <c r="DI23" i="11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CQ25" i="11" l="1"/>
  <c r="CR25" i="11" s="1"/>
  <c r="CS25" i="11"/>
  <c r="CT25" i="11" s="1"/>
  <c r="CQ26" i="11"/>
  <c r="CR26" i="11" s="1"/>
  <c r="CS26" i="11"/>
  <c r="CT26" i="11" s="1"/>
  <c r="CQ27" i="11"/>
  <c r="CR27" i="11" s="1"/>
  <c r="CS27" i="11"/>
  <c r="CT27" i="11" s="1"/>
  <c r="CQ28" i="11"/>
  <c r="CR28" i="11" s="1"/>
  <c r="CS28" i="11"/>
  <c r="CT28" i="11" s="1"/>
  <c r="CQ29" i="11"/>
  <c r="CR29" i="11" s="1"/>
  <c r="CS29" i="11"/>
  <c r="CT29" i="11" s="1"/>
  <c r="CQ30" i="11"/>
  <c r="CR30" i="11" s="1"/>
  <c r="CS30" i="11"/>
  <c r="CT30" i="11" s="1"/>
  <c r="CQ31" i="11"/>
  <c r="CR31" i="11" s="1"/>
  <c r="CS31" i="11"/>
  <c r="CT31" i="11" s="1"/>
  <c r="CQ32" i="11"/>
  <c r="CR32" i="11" s="1"/>
  <c r="CS32" i="11"/>
  <c r="CT32" i="11" s="1"/>
  <c r="CQ33" i="11"/>
  <c r="CR33" i="11" s="1"/>
  <c r="CS33" i="11"/>
  <c r="CT33" i="11" s="1"/>
  <c r="CQ34" i="11"/>
  <c r="CR34" i="11" s="1"/>
  <c r="CS34" i="11"/>
  <c r="CT34" i="11" s="1"/>
  <c r="CQ35" i="11"/>
  <c r="CR35" i="11" s="1"/>
  <c r="CS35" i="11"/>
  <c r="CT35" i="11" s="1"/>
  <c r="CQ36" i="11"/>
  <c r="CR36" i="11" s="1"/>
  <c r="CS36" i="11"/>
  <c r="CT36" i="11" s="1"/>
  <c r="CQ37" i="11"/>
  <c r="CR37" i="11" s="1"/>
  <c r="CS37" i="11"/>
  <c r="CT37" i="11" s="1"/>
  <c r="CQ38" i="11"/>
  <c r="CR38" i="11" s="1"/>
  <c r="CS38" i="11"/>
  <c r="CT38" i="11" s="1"/>
  <c r="CQ39" i="11"/>
  <c r="CR39" i="11" s="1"/>
  <c r="CS39" i="11"/>
  <c r="CT39" i="11" s="1"/>
  <c r="CQ40" i="11"/>
  <c r="CR40" i="11" s="1"/>
  <c r="CS40" i="11"/>
  <c r="CT40" i="11" s="1"/>
  <c r="CQ41" i="11"/>
  <c r="CR41" i="11" s="1"/>
  <c r="CS41" i="11"/>
  <c r="CT41" i="11" s="1"/>
  <c r="CQ42" i="11"/>
  <c r="CR42" i="11" s="1"/>
  <c r="CS42" i="11"/>
  <c r="CT42" i="11" s="1"/>
  <c r="CQ43" i="11"/>
  <c r="CR43" i="11" s="1"/>
  <c r="CS43" i="11"/>
  <c r="CT43" i="11" s="1"/>
  <c r="CQ44" i="11"/>
  <c r="CR44" i="11" s="1"/>
  <c r="CS44" i="11"/>
  <c r="CT44" i="11" s="1"/>
  <c r="CQ45" i="11"/>
  <c r="CR45" i="11" s="1"/>
  <c r="CS45" i="11"/>
  <c r="CT45" i="11" s="1"/>
  <c r="CQ46" i="11"/>
  <c r="CR46" i="11" s="1"/>
  <c r="CS46" i="11"/>
  <c r="CT46" i="11" s="1"/>
  <c r="CQ47" i="11"/>
  <c r="CR47" i="11" s="1"/>
  <c r="CS47" i="11"/>
  <c r="CT47" i="11" s="1"/>
  <c r="CQ48" i="11"/>
  <c r="CR48" i="11" s="1"/>
  <c r="CS48" i="11"/>
  <c r="CT48" i="11" s="1"/>
  <c r="CQ49" i="11"/>
  <c r="CR49" i="11" s="1"/>
  <c r="CS49" i="11"/>
  <c r="CT49" i="11" s="1"/>
  <c r="CQ50" i="11"/>
  <c r="CR50" i="11" s="1"/>
  <c r="CS50" i="11"/>
  <c r="CT50" i="11" s="1"/>
  <c r="CQ51" i="11"/>
  <c r="CR51" i="11" s="1"/>
  <c r="CS51" i="11"/>
  <c r="CT51" i="11" s="1"/>
  <c r="CQ52" i="11"/>
  <c r="CR52" i="11" s="1"/>
  <c r="CS52" i="11"/>
  <c r="CT52" i="11" s="1"/>
  <c r="CQ53" i="11"/>
  <c r="CR53" i="11" s="1"/>
  <c r="CS53" i="11"/>
  <c r="CT53" i="11" s="1"/>
  <c r="CQ54" i="11"/>
  <c r="CR54" i="11" s="1"/>
  <c r="CS54" i="11"/>
  <c r="CT54" i="11"/>
  <c r="CQ55" i="11"/>
  <c r="CR55" i="11" s="1"/>
  <c r="CS55" i="11"/>
  <c r="CT55" i="11" s="1"/>
  <c r="CQ56" i="11"/>
  <c r="CR56" i="11" s="1"/>
  <c r="CS56" i="11"/>
  <c r="CT56" i="11" s="1"/>
  <c r="CQ57" i="11"/>
  <c r="CR57" i="11" s="1"/>
  <c r="CS57" i="11"/>
  <c r="CT57" i="11" s="1"/>
  <c r="CQ58" i="11"/>
  <c r="CR58" i="11" s="1"/>
  <c r="CS58" i="11"/>
  <c r="CT58" i="11" s="1"/>
  <c r="CQ59" i="11"/>
  <c r="CR59" i="11" s="1"/>
  <c r="CS59" i="11"/>
  <c r="CT59" i="11" s="1"/>
  <c r="CQ60" i="11"/>
  <c r="CR60" i="11" s="1"/>
  <c r="CS60" i="11"/>
  <c r="CT60" i="11" s="1"/>
  <c r="CQ61" i="11"/>
  <c r="CR61" i="11" s="1"/>
  <c r="CS61" i="11"/>
  <c r="CT61" i="11" s="1"/>
  <c r="CQ62" i="11"/>
  <c r="CR62" i="11" s="1"/>
  <c r="CS62" i="11"/>
  <c r="CT62" i="11" s="1"/>
  <c r="CM25" i="11"/>
  <c r="CN25" i="11" s="1"/>
  <c r="CO25" i="11"/>
  <c r="CP25" i="11" s="1"/>
  <c r="CM26" i="11"/>
  <c r="CN26" i="11" s="1"/>
  <c r="CO26" i="11"/>
  <c r="CP26" i="11" s="1"/>
  <c r="CM27" i="11"/>
  <c r="CN27" i="11"/>
  <c r="CO27" i="11"/>
  <c r="CP27" i="11" s="1"/>
  <c r="CM28" i="11"/>
  <c r="CN28" i="11" s="1"/>
  <c r="CO28" i="11"/>
  <c r="CP28" i="11" s="1"/>
  <c r="CM29" i="11"/>
  <c r="CN29" i="11" s="1"/>
  <c r="CO29" i="11"/>
  <c r="CP29" i="11" s="1"/>
  <c r="CM30" i="11"/>
  <c r="CN30" i="11" s="1"/>
  <c r="CO30" i="11"/>
  <c r="CP30" i="11"/>
  <c r="CM31" i="11"/>
  <c r="CN31" i="11"/>
  <c r="CO31" i="11"/>
  <c r="CP31" i="11" s="1"/>
  <c r="CM32" i="11"/>
  <c r="CN32" i="11" s="1"/>
  <c r="CO32" i="11"/>
  <c r="CP32" i="11" s="1"/>
  <c r="CM33" i="11"/>
  <c r="CN33" i="11" s="1"/>
  <c r="CO33" i="11"/>
  <c r="CP33" i="11" s="1"/>
  <c r="CM34" i="11"/>
  <c r="CN34" i="11" s="1"/>
  <c r="CO34" i="11"/>
  <c r="CP34" i="11"/>
  <c r="CM35" i="11"/>
  <c r="CN35" i="11" s="1"/>
  <c r="CO35" i="11"/>
  <c r="CP35" i="11" s="1"/>
  <c r="CM36" i="11"/>
  <c r="CN36" i="11" s="1"/>
  <c r="CO36" i="11"/>
  <c r="CP36" i="11" s="1"/>
  <c r="CM37" i="11"/>
  <c r="CN37" i="11" s="1"/>
  <c r="CO37" i="11"/>
  <c r="CP37" i="11" s="1"/>
  <c r="CM38" i="11"/>
  <c r="CN38" i="11" s="1"/>
  <c r="CO38" i="11"/>
  <c r="CP38" i="11" s="1"/>
  <c r="CM39" i="11"/>
  <c r="CN39" i="11"/>
  <c r="CO39" i="11"/>
  <c r="CP39" i="11" s="1"/>
  <c r="CM40" i="11"/>
  <c r="CN40" i="11" s="1"/>
  <c r="CO40" i="11"/>
  <c r="CP40" i="11" s="1"/>
  <c r="CM41" i="11"/>
  <c r="CN41" i="11" s="1"/>
  <c r="CO41" i="11"/>
  <c r="CP41" i="11" s="1"/>
  <c r="CM42" i="11"/>
  <c r="CN42" i="11" s="1"/>
  <c r="CO42" i="11"/>
  <c r="CP42" i="11" s="1"/>
  <c r="CM43" i="11"/>
  <c r="CN43" i="11" s="1"/>
  <c r="CO43" i="11"/>
  <c r="CP43" i="11" s="1"/>
  <c r="CM44" i="11"/>
  <c r="CN44" i="11" s="1"/>
  <c r="CO44" i="11"/>
  <c r="CP44" i="11" s="1"/>
  <c r="CM45" i="11"/>
  <c r="CN45" i="11" s="1"/>
  <c r="CO45" i="11"/>
  <c r="CP45" i="11" s="1"/>
  <c r="CM46" i="11"/>
  <c r="CN46" i="11" s="1"/>
  <c r="CO46" i="11"/>
  <c r="CP46" i="11" s="1"/>
  <c r="CM47" i="11"/>
  <c r="CN47" i="11"/>
  <c r="CO47" i="11"/>
  <c r="CP47" i="11" s="1"/>
  <c r="CM48" i="11"/>
  <c r="CN48" i="11" s="1"/>
  <c r="CO48" i="11"/>
  <c r="CP48" i="11" s="1"/>
  <c r="CM49" i="11"/>
  <c r="CN49" i="11" s="1"/>
  <c r="CO49" i="11"/>
  <c r="CP49" i="11" s="1"/>
  <c r="CM50" i="11"/>
  <c r="CN50" i="11" s="1"/>
  <c r="CO50" i="11"/>
  <c r="CP50" i="11" s="1"/>
  <c r="CM51" i="11"/>
  <c r="CN51" i="11" s="1"/>
  <c r="CO51" i="11"/>
  <c r="CP51" i="11" s="1"/>
  <c r="CM52" i="11"/>
  <c r="CN52" i="11" s="1"/>
  <c r="CO52" i="11"/>
  <c r="CP52" i="11" s="1"/>
  <c r="CM53" i="11"/>
  <c r="CN53" i="11" s="1"/>
  <c r="CO53" i="11"/>
  <c r="CP53" i="11" s="1"/>
  <c r="CM54" i="11"/>
  <c r="CN54" i="11" s="1"/>
  <c r="CO54" i="11"/>
  <c r="CP54" i="11" s="1"/>
  <c r="CM55" i="11"/>
  <c r="CN55" i="11" s="1"/>
  <c r="CO55" i="11"/>
  <c r="CP55" i="11" s="1"/>
  <c r="CM56" i="11"/>
  <c r="CN56" i="11" s="1"/>
  <c r="CO56" i="11"/>
  <c r="CP56" i="11" s="1"/>
  <c r="CM57" i="11"/>
  <c r="CN57" i="11" s="1"/>
  <c r="CO57" i="11"/>
  <c r="CP57" i="11" s="1"/>
  <c r="CM58" i="11"/>
  <c r="CN58" i="11" s="1"/>
  <c r="CO58" i="11"/>
  <c r="CP58" i="11" s="1"/>
  <c r="CM59" i="11"/>
  <c r="CN59" i="11" s="1"/>
  <c r="CO59" i="11"/>
  <c r="CP59" i="11" s="1"/>
  <c r="CM60" i="11"/>
  <c r="CN60" i="11" s="1"/>
  <c r="CO60" i="11"/>
  <c r="CP60" i="11" s="1"/>
  <c r="CM61" i="11"/>
  <c r="CN61" i="11" s="1"/>
  <c r="CO61" i="11"/>
  <c r="CP61" i="11" s="1"/>
  <c r="CM62" i="11"/>
  <c r="CN62" i="11" s="1"/>
  <c r="CO62" i="11"/>
  <c r="CP62" i="11" s="1"/>
  <c r="CI25" i="11"/>
  <c r="CJ25" i="11" s="1"/>
  <c r="CK25" i="11"/>
  <c r="CL25" i="11" s="1"/>
  <c r="CI26" i="11"/>
  <c r="CJ26" i="11" s="1"/>
  <c r="CK26" i="11"/>
  <c r="CL26" i="11" s="1"/>
  <c r="CI27" i="11"/>
  <c r="CJ27" i="11" s="1"/>
  <c r="CK27" i="11"/>
  <c r="CL27" i="11" s="1"/>
  <c r="CI28" i="11"/>
  <c r="CJ28" i="11" s="1"/>
  <c r="CK28" i="11"/>
  <c r="CL28" i="11" s="1"/>
  <c r="CI29" i="11"/>
  <c r="CJ29" i="11" s="1"/>
  <c r="CK29" i="11"/>
  <c r="CL29" i="11" s="1"/>
  <c r="CI30" i="11"/>
  <c r="CJ30" i="11" s="1"/>
  <c r="CK30" i="11"/>
  <c r="CL30" i="11" s="1"/>
  <c r="CI31" i="11"/>
  <c r="CJ31" i="11" s="1"/>
  <c r="CK31" i="11"/>
  <c r="CL31" i="11" s="1"/>
  <c r="CI32" i="11"/>
  <c r="CJ32" i="11" s="1"/>
  <c r="CK32" i="11"/>
  <c r="CL32" i="11" s="1"/>
  <c r="CI33" i="11"/>
  <c r="CJ33" i="11" s="1"/>
  <c r="CK33" i="11"/>
  <c r="CL33" i="11" s="1"/>
  <c r="CI34" i="11"/>
  <c r="CJ34" i="11" s="1"/>
  <c r="CK34" i="11"/>
  <c r="CL34" i="11" s="1"/>
  <c r="CI35" i="11"/>
  <c r="CJ35" i="11" s="1"/>
  <c r="CK35" i="11"/>
  <c r="CL35" i="11" s="1"/>
  <c r="CI36" i="11"/>
  <c r="CJ36" i="11" s="1"/>
  <c r="CK36" i="11"/>
  <c r="CL36" i="11" s="1"/>
  <c r="CI37" i="11"/>
  <c r="CJ37" i="11" s="1"/>
  <c r="CK37" i="11"/>
  <c r="CL37" i="11" s="1"/>
  <c r="CI38" i="11"/>
  <c r="CJ38" i="11" s="1"/>
  <c r="CK38" i="11"/>
  <c r="CL38" i="11" s="1"/>
  <c r="CI39" i="11"/>
  <c r="CJ39" i="11" s="1"/>
  <c r="CK39" i="11"/>
  <c r="CL39" i="11" s="1"/>
  <c r="CI40" i="11"/>
  <c r="CJ40" i="11"/>
  <c r="CK40" i="11"/>
  <c r="CL40" i="11" s="1"/>
  <c r="CI41" i="11"/>
  <c r="CJ41" i="11" s="1"/>
  <c r="CK41" i="11"/>
  <c r="CL41" i="11" s="1"/>
  <c r="CI42" i="11"/>
  <c r="CJ42" i="11" s="1"/>
  <c r="CK42" i="11"/>
  <c r="CL42" i="11" s="1"/>
  <c r="CI43" i="11"/>
  <c r="CJ43" i="11" s="1"/>
  <c r="CK43" i="11"/>
  <c r="CL43" i="11" s="1"/>
  <c r="CI44" i="11"/>
  <c r="CJ44" i="11" s="1"/>
  <c r="CK44" i="11"/>
  <c r="CL44" i="11" s="1"/>
  <c r="CI45" i="11"/>
  <c r="CJ45" i="11" s="1"/>
  <c r="CK45" i="11"/>
  <c r="CL45" i="11" s="1"/>
  <c r="CI46" i="11"/>
  <c r="CJ46" i="11" s="1"/>
  <c r="CK46" i="11"/>
  <c r="CL46" i="11" s="1"/>
  <c r="CI47" i="11"/>
  <c r="CJ47" i="11" s="1"/>
  <c r="CK47" i="11"/>
  <c r="CL47" i="11" s="1"/>
  <c r="CI48" i="11"/>
  <c r="CJ48" i="11" s="1"/>
  <c r="CK48" i="11"/>
  <c r="CL48" i="11" s="1"/>
  <c r="CI49" i="11"/>
  <c r="CJ49" i="11" s="1"/>
  <c r="CK49" i="11"/>
  <c r="CL49" i="11" s="1"/>
  <c r="CI50" i="11"/>
  <c r="CJ50" i="11"/>
  <c r="CK50" i="11"/>
  <c r="CL50" i="11" s="1"/>
  <c r="CI51" i="11"/>
  <c r="CJ51" i="11" s="1"/>
  <c r="CK51" i="11"/>
  <c r="CL51" i="11" s="1"/>
  <c r="CI52" i="11"/>
  <c r="CJ52" i="11" s="1"/>
  <c r="CK52" i="11"/>
  <c r="CL52" i="11" s="1"/>
  <c r="CI53" i="11"/>
  <c r="CJ53" i="11" s="1"/>
  <c r="CK53" i="11"/>
  <c r="CL53" i="11" s="1"/>
  <c r="CI54" i="11"/>
  <c r="CJ54" i="11"/>
  <c r="CK54" i="11"/>
  <c r="CL54" i="11" s="1"/>
  <c r="CI55" i="11"/>
  <c r="CJ55" i="11" s="1"/>
  <c r="CK55" i="11"/>
  <c r="CL55" i="11" s="1"/>
  <c r="CI56" i="11"/>
  <c r="CJ56" i="11"/>
  <c r="CK56" i="11"/>
  <c r="CL56" i="11" s="1"/>
  <c r="CI57" i="11"/>
  <c r="CJ57" i="11" s="1"/>
  <c r="CK57" i="11"/>
  <c r="CL57" i="11" s="1"/>
  <c r="CI58" i="11"/>
  <c r="CJ58" i="11" s="1"/>
  <c r="CK58" i="11"/>
  <c r="CL58" i="11" s="1"/>
  <c r="CI59" i="11"/>
  <c r="CJ59" i="11" s="1"/>
  <c r="CK59" i="11"/>
  <c r="CL59" i="11" s="1"/>
  <c r="CI60" i="11"/>
  <c r="CJ60" i="11" s="1"/>
  <c r="CK60" i="11"/>
  <c r="CL60" i="11" s="1"/>
  <c r="CI61" i="11"/>
  <c r="CJ61" i="11" s="1"/>
  <c r="CK61" i="11"/>
  <c r="CL61" i="11" s="1"/>
  <c r="CI62" i="11"/>
  <c r="CJ62" i="11" s="1"/>
  <c r="CK62" i="11"/>
  <c r="CL62" i="11" s="1"/>
  <c r="CE25" i="11"/>
  <c r="CF25" i="11" s="1"/>
  <c r="CG25" i="11"/>
  <c r="CH25" i="11" s="1"/>
  <c r="CE26" i="11"/>
  <c r="CF26" i="11" s="1"/>
  <c r="CG26" i="11"/>
  <c r="CH26" i="11" s="1"/>
  <c r="CE27" i="11"/>
  <c r="CF27" i="11"/>
  <c r="CG27" i="11"/>
  <c r="CH27" i="11" s="1"/>
  <c r="CE28" i="11"/>
  <c r="CF28" i="11" s="1"/>
  <c r="CG28" i="11"/>
  <c r="CH28" i="11" s="1"/>
  <c r="CE29" i="11"/>
  <c r="CF29" i="11" s="1"/>
  <c r="CG29" i="11"/>
  <c r="CH29" i="11" s="1"/>
  <c r="CE30" i="11"/>
  <c r="CF30" i="11" s="1"/>
  <c r="CG30" i="11"/>
  <c r="CH30" i="11" s="1"/>
  <c r="CE31" i="11"/>
  <c r="CF31" i="11" s="1"/>
  <c r="CG31" i="11"/>
  <c r="CH31" i="11" s="1"/>
  <c r="CE32" i="11"/>
  <c r="CF32" i="11" s="1"/>
  <c r="CG32" i="11"/>
  <c r="CH32" i="11" s="1"/>
  <c r="CE33" i="11"/>
  <c r="CF33" i="11" s="1"/>
  <c r="CG33" i="11"/>
  <c r="CH33" i="11" s="1"/>
  <c r="CE34" i="11"/>
  <c r="CF34" i="11" s="1"/>
  <c r="CG34" i="11"/>
  <c r="CH34" i="11" s="1"/>
  <c r="CE35" i="11"/>
  <c r="CF35" i="11" s="1"/>
  <c r="CG35" i="11"/>
  <c r="CH35" i="11" s="1"/>
  <c r="CE36" i="11"/>
  <c r="CF36" i="11" s="1"/>
  <c r="CG36" i="11"/>
  <c r="CH36" i="11" s="1"/>
  <c r="CE37" i="11"/>
  <c r="CF37" i="11" s="1"/>
  <c r="CG37" i="11"/>
  <c r="CH37" i="11" s="1"/>
  <c r="CE38" i="11"/>
  <c r="CF38" i="11" s="1"/>
  <c r="CG38" i="11"/>
  <c r="CH38" i="11" s="1"/>
  <c r="CE39" i="11"/>
  <c r="CF39" i="11" s="1"/>
  <c r="CG39" i="11"/>
  <c r="CH39" i="11" s="1"/>
  <c r="CE40" i="11"/>
  <c r="CF40" i="11" s="1"/>
  <c r="CG40" i="11"/>
  <c r="CH40" i="11" s="1"/>
  <c r="CE41" i="11"/>
  <c r="CF41" i="11"/>
  <c r="CG41" i="11"/>
  <c r="CH41" i="11" s="1"/>
  <c r="CE42" i="11"/>
  <c r="CF42" i="11" s="1"/>
  <c r="CG42" i="11"/>
  <c r="CH42" i="11" s="1"/>
  <c r="CE43" i="11"/>
  <c r="CF43" i="11" s="1"/>
  <c r="CG43" i="11"/>
  <c r="CH43" i="11" s="1"/>
  <c r="CE44" i="11"/>
  <c r="CF44" i="11" s="1"/>
  <c r="CG44" i="11"/>
  <c r="CH44" i="11"/>
  <c r="CE45" i="11"/>
  <c r="CF45" i="11" s="1"/>
  <c r="CG45" i="11"/>
  <c r="CH45" i="11" s="1"/>
  <c r="CE46" i="11"/>
  <c r="CF46" i="11" s="1"/>
  <c r="CG46" i="11"/>
  <c r="CH46" i="11" s="1"/>
  <c r="CE47" i="11"/>
  <c r="CF47" i="11" s="1"/>
  <c r="CG47" i="11"/>
  <c r="CH47" i="11" s="1"/>
  <c r="CE48" i="11"/>
  <c r="CF48" i="11" s="1"/>
  <c r="CG48" i="11"/>
  <c r="CH48" i="11" s="1"/>
  <c r="CE49" i="11"/>
  <c r="CF49" i="11" s="1"/>
  <c r="CG49" i="11"/>
  <c r="CH49" i="11" s="1"/>
  <c r="CE50" i="11"/>
  <c r="CF50" i="11" s="1"/>
  <c r="CG50" i="11"/>
  <c r="CH50" i="11" s="1"/>
  <c r="CE51" i="11"/>
  <c r="CF51" i="11" s="1"/>
  <c r="CG51" i="11"/>
  <c r="CH51" i="11" s="1"/>
  <c r="CE52" i="11"/>
  <c r="CF52" i="11" s="1"/>
  <c r="CG52" i="11"/>
  <c r="CH52" i="11" s="1"/>
  <c r="CE53" i="11"/>
  <c r="CF53" i="11" s="1"/>
  <c r="CG53" i="11"/>
  <c r="CH53" i="11" s="1"/>
  <c r="CE54" i="11"/>
  <c r="CF54" i="11" s="1"/>
  <c r="CG54" i="11"/>
  <c r="CH54" i="11" s="1"/>
  <c r="CE55" i="11"/>
  <c r="CF55" i="11" s="1"/>
  <c r="CG55" i="11"/>
  <c r="CH55" i="11" s="1"/>
  <c r="CE56" i="11"/>
  <c r="CF56" i="11" s="1"/>
  <c r="CG56" i="11"/>
  <c r="CH56" i="11" s="1"/>
  <c r="CE57" i="11"/>
  <c r="CF57" i="11" s="1"/>
  <c r="CG57" i="11"/>
  <c r="CH57" i="11" s="1"/>
  <c r="CE58" i="11"/>
  <c r="CF58" i="11" s="1"/>
  <c r="CG58" i="11"/>
  <c r="CH58" i="11" s="1"/>
  <c r="CE59" i="11"/>
  <c r="CF59" i="11" s="1"/>
  <c r="CG59" i="11"/>
  <c r="CH59" i="11" s="1"/>
  <c r="CE60" i="11"/>
  <c r="CF60" i="11" s="1"/>
  <c r="CG60" i="11"/>
  <c r="CH60" i="11" s="1"/>
  <c r="CE61" i="11"/>
  <c r="CF61" i="11" s="1"/>
  <c r="CG61" i="11"/>
  <c r="CH61" i="11" s="1"/>
  <c r="CE62" i="11"/>
  <c r="CF62" i="11" s="1"/>
  <c r="CG62" i="11"/>
  <c r="CH62" i="11" s="1"/>
  <c r="CA25" i="11"/>
  <c r="CB25" i="11" s="1"/>
  <c r="CC25" i="11"/>
  <c r="CD25" i="11" s="1"/>
  <c r="CA26" i="11"/>
  <c r="CB26" i="11" s="1"/>
  <c r="CC26" i="11"/>
  <c r="CD26" i="11" s="1"/>
  <c r="CA27" i="11"/>
  <c r="CB27" i="11" s="1"/>
  <c r="CC27" i="11"/>
  <c r="CD27" i="11" s="1"/>
  <c r="CA28" i="11"/>
  <c r="CB28" i="11" s="1"/>
  <c r="CC28" i="11"/>
  <c r="CD28" i="11" s="1"/>
  <c r="CA29" i="11"/>
  <c r="CB29" i="11" s="1"/>
  <c r="CC29" i="11"/>
  <c r="CD29" i="11" s="1"/>
  <c r="CA30" i="11"/>
  <c r="CB30" i="11" s="1"/>
  <c r="CC30" i="11"/>
  <c r="CD30" i="11" s="1"/>
  <c r="CA31" i="11"/>
  <c r="CB31" i="11" s="1"/>
  <c r="CC31" i="11"/>
  <c r="CD31" i="11" s="1"/>
  <c r="CA32" i="11"/>
  <c r="CB32" i="11" s="1"/>
  <c r="CC32" i="11"/>
  <c r="CD32" i="11" s="1"/>
  <c r="CA33" i="11"/>
  <c r="CB33" i="11" s="1"/>
  <c r="CC33" i="11"/>
  <c r="CD33" i="11" s="1"/>
  <c r="CA34" i="11"/>
  <c r="CB34" i="11" s="1"/>
  <c r="CC34" i="11"/>
  <c r="CD34" i="11" s="1"/>
  <c r="CA35" i="11"/>
  <c r="CB35" i="11" s="1"/>
  <c r="CC35" i="11"/>
  <c r="CD35" i="11" s="1"/>
  <c r="CA36" i="11"/>
  <c r="CB36" i="11" s="1"/>
  <c r="CC36" i="11"/>
  <c r="CD36" i="11" s="1"/>
  <c r="CA37" i="11"/>
  <c r="CB37" i="11" s="1"/>
  <c r="CC37" i="11"/>
  <c r="CD37" i="11" s="1"/>
  <c r="CA38" i="11"/>
  <c r="CB38" i="11" s="1"/>
  <c r="CC38" i="11"/>
  <c r="CD38" i="11" s="1"/>
  <c r="CA39" i="11"/>
  <c r="CB39" i="11" s="1"/>
  <c r="CC39" i="11"/>
  <c r="CD39" i="11" s="1"/>
  <c r="CA40" i="11"/>
  <c r="CB40" i="11" s="1"/>
  <c r="CC40" i="11"/>
  <c r="CD40" i="11" s="1"/>
  <c r="CA41" i="11"/>
  <c r="CB41" i="11" s="1"/>
  <c r="CC41" i="11"/>
  <c r="CD41" i="11" s="1"/>
  <c r="CA42" i="11"/>
  <c r="CB42" i="11" s="1"/>
  <c r="CC42" i="11"/>
  <c r="CD42" i="11" s="1"/>
  <c r="CA43" i="11"/>
  <c r="CB43" i="11" s="1"/>
  <c r="CC43" i="11"/>
  <c r="CD43" i="11" s="1"/>
  <c r="CA44" i="11"/>
  <c r="CB44" i="11" s="1"/>
  <c r="CC44" i="11"/>
  <c r="CD44" i="11" s="1"/>
  <c r="CA45" i="11"/>
  <c r="CB45" i="11" s="1"/>
  <c r="CC45" i="11"/>
  <c r="CD45" i="11" s="1"/>
  <c r="CA46" i="11"/>
  <c r="CB46" i="11" s="1"/>
  <c r="CC46" i="11"/>
  <c r="CD46" i="11" s="1"/>
  <c r="CA47" i="11"/>
  <c r="CB47" i="11" s="1"/>
  <c r="CC47" i="11"/>
  <c r="CD47" i="11" s="1"/>
  <c r="CA48" i="11"/>
  <c r="CB48" i="11" s="1"/>
  <c r="CC48" i="11"/>
  <c r="CD48" i="11" s="1"/>
  <c r="CA49" i="11"/>
  <c r="CB49" i="11" s="1"/>
  <c r="CC49" i="11"/>
  <c r="CD49" i="11" s="1"/>
  <c r="CA50" i="11"/>
  <c r="CB50" i="11" s="1"/>
  <c r="CC50" i="11"/>
  <c r="CD50" i="11" s="1"/>
  <c r="CA51" i="11"/>
  <c r="CB51" i="11" s="1"/>
  <c r="CC51" i="11"/>
  <c r="CD51" i="11" s="1"/>
  <c r="CA52" i="11"/>
  <c r="CB52" i="11" s="1"/>
  <c r="CC52" i="11"/>
  <c r="CD52" i="11" s="1"/>
  <c r="CA53" i="11"/>
  <c r="CB53" i="11" s="1"/>
  <c r="CC53" i="11"/>
  <c r="CD53" i="11" s="1"/>
  <c r="CA54" i="11"/>
  <c r="CB54" i="11" s="1"/>
  <c r="CC54" i="11"/>
  <c r="CD54" i="11" s="1"/>
  <c r="CA55" i="11"/>
  <c r="CB55" i="11" s="1"/>
  <c r="CC55" i="11"/>
  <c r="CD55" i="11" s="1"/>
  <c r="CA56" i="11"/>
  <c r="CB56" i="11" s="1"/>
  <c r="CC56" i="11"/>
  <c r="CD56" i="11" s="1"/>
  <c r="CA57" i="11"/>
  <c r="CB57" i="11" s="1"/>
  <c r="CC57" i="11"/>
  <c r="CD57" i="11" s="1"/>
  <c r="CA58" i="11"/>
  <c r="CB58" i="11" s="1"/>
  <c r="CC58" i="11"/>
  <c r="CD58" i="11" s="1"/>
  <c r="CA59" i="11"/>
  <c r="CB59" i="11" s="1"/>
  <c r="CC59" i="11"/>
  <c r="CD59" i="11" s="1"/>
  <c r="CA60" i="11"/>
  <c r="CB60" i="11" s="1"/>
  <c r="CC60" i="11"/>
  <c r="CD60" i="11" s="1"/>
  <c r="CA61" i="11"/>
  <c r="CB61" i="11" s="1"/>
  <c r="CC61" i="11"/>
  <c r="CD61" i="11" s="1"/>
  <c r="CA62" i="11"/>
  <c r="CB62" i="11" s="1"/>
  <c r="CC62" i="11"/>
  <c r="CD62" i="11" s="1"/>
  <c r="BW25" i="11"/>
  <c r="BX25" i="11" s="1"/>
  <c r="BY25" i="11"/>
  <c r="BZ25" i="11" s="1"/>
  <c r="BW26" i="11"/>
  <c r="BX26" i="11" s="1"/>
  <c r="BY26" i="11"/>
  <c r="BZ26" i="11" s="1"/>
  <c r="BW27" i="11"/>
  <c r="BX27" i="11" s="1"/>
  <c r="BY27" i="11"/>
  <c r="BZ27" i="11" s="1"/>
  <c r="BW28" i="11"/>
  <c r="BX28" i="11" s="1"/>
  <c r="BY28" i="11"/>
  <c r="BZ28" i="11" s="1"/>
  <c r="BW29" i="11"/>
  <c r="BX29" i="11" s="1"/>
  <c r="BY29" i="11"/>
  <c r="BZ29" i="11" s="1"/>
  <c r="BW30" i="11"/>
  <c r="BX30" i="11" s="1"/>
  <c r="BY30" i="11"/>
  <c r="BZ30" i="11" s="1"/>
  <c r="BW31" i="11"/>
  <c r="BX31" i="11" s="1"/>
  <c r="BY31" i="11"/>
  <c r="BZ31" i="11" s="1"/>
  <c r="BW32" i="11"/>
  <c r="BX32" i="11" s="1"/>
  <c r="BY32" i="11"/>
  <c r="BZ32" i="11" s="1"/>
  <c r="BW33" i="11"/>
  <c r="BX33" i="11" s="1"/>
  <c r="BY33" i="11"/>
  <c r="BZ33" i="11" s="1"/>
  <c r="BW34" i="11"/>
  <c r="BX34" i="11" s="1"/>
  <c r="BY34" i="11"/>
  <c r="BZ34" i="11" s="1"/>
  <c r="BW35" i="11"/>
  <c r="BX35" i="11" s="1"/>
  <c r="BY35" i="11"/>
  <c r="BZ35" i="11" s="1"/>
  <c r="BW36" i="11"/>
  <c r="BX36" i="11" s="1"/>
  <c r="BY36" i="11"/>
  <c r="BZ36" i="11" s="1"/>
  <c r="BW37" i="11"/>
  <c r="BX37" i="11" s="1"/>
  <c r="BY37" i="11"/>
  <c r="BZ37" i="11" s="1"/>
  <c r="BW38" i="11"/>
  <c r="BX38" i="11" s="1"/>
  <c r="BY38" i="11"/>
  <c r="BZ38" i="11" s="1"/>
  <c r="BW39" i="11"/>
  <c r="BX39" i="11" s="1"/>
  <c r="BY39" i="11"/>
  <c r="BZ39" i="11" s="1"/>
  <c r="BW40" i="11"/>
  <c r="BX40" i="11" s="1"/>
  <c r="BY40" i="11"/>
  <c r="BZ40" i="11" s="1"/>
  <c r="BW41" i="11"/>
  <c r="BX41" i="11" s="1"/>
  <c r="BY41" i="11"/>
  <c r="BZ41" i="11" s="1"/>
  <c r="BW42" i="11"/>
  <c r="BX42" i="11" s="1"/>
  <c r="BY42" i="11"/>
  <c r="BZ42" i="11" s="1"/>
  <c r="BW43" i="11"/>
  <c r="BX43" i="11" s="1"/>
  <c r="BY43" i="11"/>
  <c r="BZ43" i="11" s="1"/>
  <c r="BW44" i="11"/>
  <c r="BX44" i="11" s="1"/>
  <c r="BY44" i="11"/>
  <c r="BZ44" i="11" s="1"/>
  <c r="BW45" i="11"/>
  <c r="BX45" i="11" s="1"/>
  <c r="BY45" i="11"/>
  <c r="BZ45" i="11" s="1"/>
  <c r="BW46" i="11"/>
  <c r="BX46" i="11" s="1"/>
  <c r="BY46" i="11"/>
  <c r="BZ46" i="11" s="1"/>
  <c r="BW47" i="11"/>
  <c r="BX47" i="11" s="1"/>
  <c r="BY47" i="11"/>
  <c r="BZ47" i="11" s="1"/>
  <c r="BW48" i="11"/>
  <c r="BX48" i="11" s="1"/>
  <c r="BY48" i="11"/>
  <c r="BZ48" i="11" s="1"/>
  <c r="BW49" i="11"/>
  <c r="BX49" i="11" s="1"/>
  <c r="BY49" i="11"/>
  <c r="BZ49" i="11" s="1"/>
  <c r="BW50" i="11"/>
  <c r="BX50" i="11" s="1"/>
  <c r="BY50" i="11"/>
  <c r="BZ50" i="11"/>
  <c r="BW51" i="11"/>
  <c r="BX51" i="11" s="1"/>
  <c r="BY51" i="11"/>
  <c r="BZ51" i="11" s="1"/>
  <c r="BW52" i="11"/>
  <c r="BX52" i="11" s="1"/>
  <c r="BY52" i="11"/>
  <c r="BZ52" i="11" s="1"/>
  <c r="BW53" i="11"/>
  <c r="BX53" i="11" s="1"/>
  <c r="BY53" i="11"/>
  <c r="BZ53" i="11" s="1"/>
  <c r="BW54" i="11"/>
  <c r="BX54" i="11" s="1"/>
  <c r="BY54" i="11"/>
  <c r="BZ54" i="11" s="1"/>
  <c r="BW55" i="11"/>
  <c r="BX55" i="11" s="1"/>
  <c r="BY55" i="11"/>
  <c r="BZ55" i="11" s="1"/>
  <c r="BW56" i="11"/>
  <c r="BX56" i="11" s="1"/>
  <c r="BY56" i="11"/>
  <c r="BZ56" i="11" s="1"/>
  <c r="BW57" i="11"/>
  <c r="BX57" i="11" s="1"/>
  <c r="BY57" i="11"/>
  <c r="BZ57" i="11" s="1"/>
  <c r="BW58" i="11"/>
  <c r="BX58" i="11" s="1"/>
  <c r="BY58" i="11"/>
  <c r="BZ58" i="11" s="1"/>
  <c r="BW59" i="11"/>
  <c r="BX59" i="11" s="1"/>
  <c r="BY59" i="11"/>
  <c r="BZ59" i="11" s="1"/>
  <c r="BW60" i="11"/>
  <c r="BX60" i="11" s="1"/>
  <c r="BY60" i="11"/>
  <c r="BZ60" i="11" s="1"/>
  <c r="BW61" i="11"/>
  <c r="BX61" i="11" s="1"/>
  <c r="BY61" i="11"/>
  <c r="BZ61" i="11" s="1"/>
  <c r="BW62" i="11"/>
  <c r="BX62" i="11" s="1"/>
  <c r="BY62" i="11"/>
  <c r="BZ62" i="11" s="1"/>
  <c r="CS24" i="11"/>
  <c r="CT24" i="11" s="1"/>
  <c r="CS23" i="11"/>
  <c r="CT23" i="11" s="1"/>
  <c r="CQ24" i="11"/>
  <c r="CR24" i="11" s="1"/>
  <c r="CQ23" i="11"/>
  <c r="CR23" i="11" s="1"/>
  <c r="CO24" i="11"/>
  <c r="CP24" i="11" s="1"/>
  <c r="CO23" i="11"/>
  <c r="CP23" i="11" s="1"/>
  <c r="CM24" i="11"/>
  <c r="CN24" i="11" s="1"/>
  <c r="CM23" i="11"/>
  <c r="CN23" i="11" s="1"/>
  <c r="CK24" i="11"/>
  <c r="CL24" i="11" s="1"/>
  <c r="CK23" i="11"/>
  <c r="CL23" i="11" s="1"/>
  <c r="CI24" i="11"/>
  <c r="CJ24" i="11" s="1"/>
  <c r="CI23" i="11"/>
  <c r="CJ23" i="11" s="1"/>
  <c r="CG24" i="11"/>
  <c r="CH24" i="11" s="1"/>
  <c r="CG23" i="11"/>
  <c r="CH23" i="11" s="1"/>
  <c r="CE24" i="11"/>
  <c r="CF24" i="11" s="1"/>
  <c r="CE23" i="11"/>
  <c r="CC24" i="11"/>
  <c r="CD24" i="11" s="1"/>
  <c r="CC23" i="11"/>
  <c r="CD23" i="11" s="1"/>
  <c r="CA24" i="11"/>
  <c r="CB24" i="11" s="1"/>
  <c r="CA23" i="11"/>
  <c r="BY24" i="11"/>
  <c r="BZ24" i="11" s="1"/>
  <c r="BY23" i="11"/>
  <c r="BW24" i="11"/>
  <c r="BX24" i="11" s="1"/>
  <c r="BW23" i="11"/>
  <c r="BX23" i="11" s="1"/>
  <c r="BH27" i="11"/>
  <c r="BG27" i="11"/>
  <c r="BF27" i="11"/>
  <c r="BG25" i="11"/>
  <c r="BH25" i="11"/>
  <c r="BG26" i="11"/>
  <c r="BH26" i="11"/>
  <c r="BG28" i="11"/>
  <c r="BH28" i="11"/>
  <c r="BG29" i="11"/>
  <c r="BH29" i="11"/>
  <c r="BG30" i="11"/>
  <c r="BH30" i="11"/>
  <c r="BG31" i="11"/>
  <c r="BU31" i="11" s="1"/>
  <c r="BH31" i="11"/>
  <c r="BV31" i="11" s="1"/>
  <c r="BG32" i="11"/>
  <c r="BH32" i="11"/>
  <c r="BG33" i="11"/>
  <c r="BH33" i="11"/>
  <c r="BG34" i="11"/>
  <c r="BH34" i="11"/>
  <c r="BG35" i="11"/>
  <c r="BH35" i="11"/>
  <c r="BG36" i="11"/>
  <c r="BH36" i="11"/>
  <c r="BG37" i="11"/>
  <c r="BH37" i="11"/>
  <c r="BG38" i="11"/>
  <c r="BH38" i="11"/>
  <c r="BG39" i="11"/>
  <c r="BH39" i="11"/>
  <c r="BG40" i="11"/>
  <c r="BH40" i="11"/>
  <c r="BG41" i="11"/>
  <c r="BH41" i="11"/>
  <c r="BG42" i="11"/>
  <c r="BH42" i="11"/>
  <c r="BG43" i="11"/>
  <c r="BH43" i="11"/>
  <c r="BG44" i="11"/>
  <c r="BH44" i="11"/>
  <c r="BG45" i="11"/>
  <c r="BH45" i="11"/>
  <c r="BG46" i="11"/>
  <c r="BH46" i="11"/>
  <c r="BG47" i="11"/>
  <c r="BH47" i="11"/>
  <c r="BG48" i="11"/>
  <c r="BH48" i="11"/>
  <c r="BG49" i="11"/>
  <c r="BH49" i="11"/>
  <c r="BG50" i="11"/>
  <c r="BH50" i="11"/>
  <c r="BG51" i="11"/>
  <c r="BH51" i="11"/>
  <c r="BG52" i="11"/>
  <c r="BH52" i="11"/>
  <c r="BG53" i="11"/>
  <c r="BH53" i="11"/>
  <c r="BG54" i="11"/>
  <c r="BH54" i="11"/>
  <c r="BG55" i="11"/>
  <c r="BH55" i="11"/>
  <c r="BG56" i="11"/>
  <c r="BH56" i="11"/>
  <c r="BG57" i="11"/>
  <c r="BH57" i="11"/>
  <c r="BG58" i="11"/>
  <c r="BH58" i="11"/>
  <c r="BG59" i="11"/>
  <c r="BH59" i="11"/>
  <c r="BG60" i="11"/>
  <c r="BH60" i="11"/>
  <c r="BG61" i="11"/>
  <c r="BH61" i="11"/>
  <c r="BG62" i="11"/>
  <c r="BH62" i="11"/>
  <c r="BE25" i="11"/>
  <c r="BF25" i="11"/>
  <c r="BE26" i="11"/>
  <c r="BF26" i="11"/>
  <c r="BE27" i="11"/>
  <c r="BE28" i="11"/>
  <c r="BF28" i="11"/>
  <c r="BE29" i="11"/>
  <c r="BF29" i="11"/>
  <c r="BE30" i="11"/>
  <c r="BF30" i="11"/>
  <c r="BE31" i="11"/>
  <c r="BS31" i="11" s="1"/>
  <c r="BF31" i="11"/>
  <c r="BT31" i="11" s="1"/>
  <c r="BE32" i="11"/>
  <c r="BF32" i="11"/>
  <c r="BE33" i="11"/>
  <c r="BF33" i="11"/>
  <c r="BE34" i="11"/>
  <c r="BF34" i="11"/>
  <c r="BE35" i="11"/>
  <c r="BF35" i="11"/>
  <c r="BE36" i="11"/>
  <c r="BF36" i="11"/>
  <c r="BE37" i="11"/>
  <c r="BF37" i="11"/>
  <c r="BE38" i="11"/>
  <c r="BF38" i="11"/>
  <c r="BE39" i="11"/>
  <c r="BF39" i="11"/>
  <c r="BE40" i="11"/>
  <c r="BF40" i="11"/>
  <c r="BE41" i="11"/>
  <c r="BF41" i="11"/>
  <c r="BE42" i="11"/>
  <c r="BF42" i="11"/>
  <c r="BE43" i="11"/>
  <c r="BF43" i="11"/>
  <c r="BE44" i="11"/>
  <c r="BF44" i="11"/>
  <c r="BE45" i="11"/>
  <c r="BF45" i="11"/>
  <c r="BE46" i="11"/>
  <c r="BF46" i="11"/>
  <c r="BE47" i="11"/>
  <c r="BF47" i="11"/>
  <c r="BE48" i="11"/>
  <c r="BF48" i="11"/>
  <c r="BE49" i="11"/>
  <c r="BF49" i="11"/>
  <c r="BE50" i="11"/>
  <c r="BF50" i="11"/>
  <c r="BE51" i="11"/>
  <c r="BF51" i="11"/>
  <c r="BE52" i="11"/>
  <c r="BF52" i="11"/>
  <c r="BE53" i="11"/>
  <c r="BF53" i="11"/>
  <c r="BE54" i="11"/>
  <c r="BF54" i="11"/>
  <c r="BE55" i="11"/>
  <c r="BF55" i="11"/>
  <c r="BE56" i="11"/>
  <c r="BF56" i="11"/>
  <c r="BE57" i="11"/>
  <c r="BF57" i="11"/>
  <c r="BE58" i="11"/>
  <c r="BF58" i="11"/>
  <c r="BE59" i="11"/>
  <c r="BF59" i="11"/>
  <c r="BE60" i="11"/>
  <c r="BF60" i="11"/>
  <c r="BE61" i="11"/>
  <c r="BF61" i="11"/>
  <c r="BE62" i="11"/>
  <c r="BF62" i="11"/>
  <c r="BC25" i="11"/>
  <c r="BD25" i="11" s="1"/>
  <c r="BR25" i="11" s="1"/>
  <c r="BC26" i="11"/>
  <c r="BD26" i="11" s="1"/>
  <c r="BR26" i="11" s="1"/>
  <c r="BC27" i="11"/>
  <c r="BD27" i="11" s="1"/>
  <c r="BR27" i="11" s="1"/>
  <c r="BC28" i="11"/>
  <c r="BD28" i="11" s="1"/>
  <c r="BR28" i="11" s="1"/>
  <c r="BC29" i="11"/>
  <c r="BD29" i="11" s="1"/>
  <c r="BR29" i="11" s="1"/>
  <c r="BC30" i="11"/>
  <c r="BD30" i="11" s="1"/>
  <c r="BR30" i="11" s="1"/>
  <c r="BC31" i="11"/>
  <c r="BC32" i="11"/>
  <c r="BD32" i="11" s="1"/>
  <c r="BR32" i="11" s="1"/>
  <c r="BC33" i="11"/>
  <c r="BD33" i="11" s="1"/>
  <c r="BR33" i="11" s="1"/>
  <c r="BC34" i="11"/>
  <c r="BD34" i="11" s="1"/>
  <c r="BR34" i="11" s="1"/>
  <c r="BC35" i="11"/>
  <c r="BD35" i="11" s="1"/>
  <c r="BR35" i="11" s="1"/>
  <c r="BC36" i="11"/>
  <c r="BD36" i="11" s="1"/>
  <c r="BR36" i="11" s="1"/>
  <c r="BC37" i="11"/>
  <c r="BD37" i="11" s="1"/>
  <c r="BR37" i="11" s="1"/>
  <c r="BC38" i="11"/>
  <c r="BD38" i="11" s="1"/>
  <c r="BR38" i="11" s="1"/>
  <c r="BC39" i="11"/>
  <c r="BD39" i="11" s="1"/>
  <c r="BR39" i="11" s="1"/>
  <c r="BC40" i="11"/>
  <c r="BD40" i="11" s="1"/>
  <c r="BR40" i="11" s="1"/>
  <c r="BC41" i="11"/>
  <c r="BD41" i="11" s="1"/>
  <c r="BR41" i="11" s="1"/>
  <c r="BC42" i="11"/>
  <c r="BD42" i="11" s="1"/>
  <c r="BR42" i="11" s="1"/>
  <c r="BC43" i="11"/>
  <c r="BD43" i="11" s="1"/>
  <c r="BR43" i="11" s="1"/>
  <c r="BC44" i="11"/>
  <c r="BD44" i="11" s="1"/>
  <c r="BR44" i="11" s="1"/>
  <c r="BC45" i="11"/>
  <c r="BD45" i="11" s="1"/>
  <c r="BR45" i="11" s="1"/>
  <c r="BC46" i="11"/>
  <c r="BD46" i="11" s="1"/>
  <c r="BR46" i="11" s="1"/>
  <c r="BC47" i="11"/>
  <c r="BD47" i="11" s="1"/>
  <c r="BR47" i="11" s="1"/>
  <c r="BC48" i="11"/>
  <c r="BD48" i="11" s="1"/>
  <c r="BR48" i="11" s="1"/>
  <c r="BC49" i="11"/>
  <c r="BD49" i="11" s="1"/>
  <c r="BR49" i="11" s="1"/>
  <c r="BC50" i="11"/>
  <c r="BD50" i="11" s="1"/>
  <c r="BR50" i="11" s="1"/>
  <c r="BC51" i="11"/>
  <c r="BD51" i="11" s="1"/>
  <c r="BR51" i="11" s="1"/>
  <c r="BC52" i="11"/>
  <c r="BD52" i="11" s="1"/>
  <c r="BR52" i="11" s="1"/>
  <c r="BC53" i="11"/>
  <c r="BD53" i="11" s="1"/>
  <c r="BR53" i="11" s="1"/>
  <c r="BC54" i="11"/>
  <c r="BD54" i="11" s="1"/>
  <c r="BR54" i="11" s="1"/>
  <c r="BC55" i="11"/>
  <c r="BD55" i="11" s="1"/>
  <c r="BR55" i="11" s="1"/>
  <c r="BC56" i="11"/>
  <c r="BD56" i="11" s="1"/>
  <c r="BR56" i="11" s="1"/>
  <c r="BC57" i="11"/>
  <c r="BD57" i="11" s="1"/>
  <c r="BR57" i="11" s="1"/>
  <c r="BC58" i="11"/>
  <c r="BD58" i="11" s="1"/>
  <c r="BR58" i="11" s="1"/>
  <c r="BC59" i="11"/>
  <c r="BD59" i="11" s="1"/>
  <c r="BR59" i="11" s="1"/>
  <c r="BC60" i="11"/>
  <c r="BD60" i="11" s="1"/>
  <c r="BR60" i="11" s="1"/>
  <c r="BC61" i="11"/>
  <c r="BD61" i="11" s="1"/>
  <c r="BR61" i="11" s="1"/>
  <c r="BC62" i="11"/>
  <c r="BD62" i="11" s="1"/>
  <c r="BR62" i="11" s="1"/>
  <c r="BA25" i="11"/>
  <c r="BB25" i="11" s="1"/>
  <c r="BP25" i="11" s="1"/>
  <c r="BA26" i="11"/>
  <c r="BB26" i="11" s="1"/>
  <c r="BP26" i="11" s="1"/>
  <c r="BA27" i="11"/>
  <c r="BB27" i="11" s="1"/>
  <c r="BP27" i="11" s="1"/>
  <c r="BA28" i="11"/>
  <c r="BA29" i="11"/>
  <c r="BB29" i="11" s="1"/>
  <c r="BP29" i="11" s="1"/>
  <c r="BA30" i="11"/>
  <c r="BB30" i="11" s="1"/>
  <c r="BP30" i="11" s="1"/>
  <c r="BA31" i="11"/>
  <c r="BA32" i="11"/>
  <c r="BB32" i="11" s="1"/>
  <c r="BP32" i="11" s="1"/>
  <c r="BA33" i="11"/>
  <c r="BB33" i="11" s="1"/>
  <c r="BP33" i="11" s="1"/>
  <c r="BA34" i="11"/>
  <c r="BB34" i="11" s="1"/>
  <c r="BP34" i="11" s="1"/>
  <c r="BA35" i="11"/>
  <c r="BB35" i="11" s="1"/>
  <c r="BP35" i="11" s="1"/>
  <c r="BA36" i="11"/>
  <c r="BA37" i="11"/>
  <c r="BB37" i="11" s="1"/>
  <c r="BP37" i="11" s="1"/>
  <c r="BA38" i="11"/>
  <c r="BB38" i="11" s="1"/>
  <c r="BP38" i="11" s="1"/>
  <c r="BA39" i="11"/>
  <c r="BB39" i="11" s="1"/>
  <c r="BP39" i="11" s="1"/>
  <c r="BA40" i="11"/>
  <c r="BB40" i="11" s="1"/>
  <c r="BP40" i="11" s="1"/>
  <c r="BA41" i="11"/>
  <c r="BB41" i="11" s="1"/>
  <c r="BP41" i="11" s="1"/>
  <c r="BA42" i="11"/>
  <c r="BB42" i="11" s="1"/>
  <c r="BP42" i="11" s="1"/>
  <c r="BA43" i="11"/>
  <c r="BB43" i="11" s="1"/>
  <c r="BP43" i="11" s="1"/>
  <c r="BA44" i="11"/>
  <c r="BA45" i="11"/>
  <c r="BB45" i="11" s="1"/>
  <c r="BP45" i="11" s="1"/>
  <c r="BA46" i="11"/>
  <c r="BB46" i="11" s="1"/>
  <c r="BP46" i="11" s="1"/>
  <c r="BA47" i="11"/>
  <c r="BB47" i="11" s="1"/>
  <c r="BP47" i="11" s="1"/>
  <c r="BA48" i="11"/>
  <c r="BB48" i="11" s="1"/>
  <c r="BP48" i="11" s="1"/>
  <c r="BA49" i="11"/>
  <c r="BB49" i="11" s="1"/>
  <c r="BP49" i="11" s="1"/>
  <c r="BA50" i="11"/>
  <c r="BB50" i="11" s="1"/>
  <c r="BP50" i="11" s="1"/>
  <c r="BA51" i="11"/>
  <c r="BB51" i="11" s="1"/>
  <c r="BP51" i="11" s="1"/>
  <c r="BA52" i="11"/>
  <c r="BA53" i="11"/>
  <c r="BB53" i="11" s="1"/>
  <c r="BP53" i="11" s="1"/>
  <c r="BA54" i="11"/>
  <c r="BB54" i="11" s="1"/>
  <c r="BP54" i="11" s="1"/>
  <c r="BA55" i="11"/>
  <c r="BB55" i="11" s="1"/>
  <c r="BP55" i="11" s="1"/>
  <c r="BA56" i="11"/>
  <c r="BB56" i="11" s="1"/>
  <c r="BP56" i="11" s="1"/>
  <c r="BA57" i="11"/>
  <c r="BB57" i="11" s="1"/>
  <c r="BP57" i="11" s="1"/>
  <c r="BA58" i="11"/>
  <c r="BB58" i="11" s="1"/>
  <c r="BP58" i="11" s="1"/>
  <c r="BA59" i="11"/>
  <c r="BB59" i="11" s="1"/>
  <c r="BP59" i="11" s="1"/>
  <c r="BA60" i="11"/>
  <c r="BA61" i="11"/>
  <c r="BB61" i="11" s="1"/>
  <c r="BP61" i="11" s="1"/>
  <c r="BA62" i="11"/>
  <c r="BB62" i="11" s="1"/>
  <c r="BP62" i="11" s="1"/>
  <c r="BH24" i="11"/>
  <c r="BH23" i="11"/>
  <c r="BG24" i="11"/>
  <c r="BG23" i="11"/>
  <c r="BF24" i="11"/>
  <c r="BE24" i="11"/>
  <c r="BF23" i="11"/>
  <c r="BE23" i="11"/>
  <c r="BC24" i="11"/>
  <c r="BD24" i="11" s="1"/>
  <c r="BR24" i="11" s="1"/>
  <c r="BC23" i="11"/>
  <c r="BD23" i="11" s="1"/>
  <c r="BR23" i="11" s="1"/>
  <c r="BA24" i="11"/>
  <c r="BB24" i="11" s="1"/>
  <c r="BP24" i="11" s="1"/>
  <c r="BA23" i="11"/>
  <c r="BB23" i="11" s="1"/>
  <c r="BP23" i="11" s="1"/>
  <c r="BQ31" i="11" l="1"/>
  <c r="BD31" i="11"/>
  <c r="BR31" i="11" s="1"/>
  <c r="BO31" i="11"/>
  <c r="BB31" i="11"/>
  <c r="BP31" i="11" s="1"/>
  <c r="BI60" i="11"/>
  <c r="BJ60" i="11" s="1"/>
  <c r="E41" i="10" s="1"/>
  <c r="BB60" i="11"/>
  <c r="BP60" i="11" s="1"/>
  <c r="BI52" i="11"/>
  <c r="BJ52" i="11" s="1"/>
  <c r="E33" i="10" s="1"/>
  <c r="BB52" i="11"/>
  <c r="BP52" i="11" s="1"/>
  <c r="BI44" i="11"/>
  <c r="BJ44" i="11" s="1"/>
  <c r="E25" i="10" s="1"/>
  <c r="BB44" i="11"/>
  <c r="BP44" i="11" s="1"/>
  <c r="BI36" i="11"/>
  <c r="BJ36" i="11" s="1"/>
  <c r="E17" i="10" s="1"/>
  <c r="BB36" i="11"/>
  <c r="BP36" i="11" s="1"/>
  <c r="BI28" i="11"/>
  <c r="BJ28" i="11" s="1"/>
  <c r="E9" i="10" s="1"/>
  <c r="BB28" i="11"/>
  <c r="BP28" i="11" s="1"/>
  <c r="BI40" i="11"/>
  <c r="BJ40" i="11" s="1"/>
  <c r="E21" i="10" s="1"/>
  <c r="D41" i="10"/>
  <c r="D17" i="10"/>
  <c r="D25" i="10"/>
  <c r="D33" i="10"/>
  <c r="BX63" i="11"/>
  <c r="BI57" i="11"/>
  <c r="BJ57" i="11" s="1"/>
  <c r="E38" i="10" s="1"/>
  <c r="BI49" i="11"/>
  <c r="BJ49" i="11" s="1"/>
  <c r="E30" i="10" s="1"/>
  <c r="BI41" i="11"/>
  <c r="BJ41" i="11" s="1"/>
  <c r="E22" i="10" s="1"/>
  <c r="BI33" i="11"/>
  <c r="BJ33" i="11" s="1"/>
  <c r="E14" i="10" s="1"/>
  <c r="BI25" i="11"/>
  <c r="BJ25" i="11" s="1"/>
  <c r="E6" i="10" s="1"/>
  <c r="BI24" i="11"/>
  <c r="BJ24" i="11" s="1"/>
  <c r="E5" i="10" s="1"/>
  <c r="BI56" i="11"/>
  <c r="BJ56" i="11" s="1"/>
  <c r="E37" i="10" s="1"/>
  <c r="BI48" i="11"/>
  <c r="BJ48" i="11" s="1"/>
  <c r="E29" i="10" s="1"/>
  <c r="BI32" i="11"/>
  <c r="BJ32" i="11" s="1"/>
  <c r="E13" i="10" s="1"/>
  <c r="BF64" i="11"/>
  <c r="BI53" i="11"/>
  <c r="BJ53" i="11" s="1"/>
  <c r="E34" i="10" s="1"/>
  <c r="BI37" i="11"/>
  <c r="BJ37" i="11" s="1"/>
  <c r="E18" i="10" s="1"/>
  <c r="BI29" i="11"/>
  <c r="BJ29" i="11" s="1"/>
  <c r="E10" i="10" s="1"/>
  <c r="BI61" i="11"/>
  <c r="BJ61" i="11" s="1"/>
  <c r="E42" i="10" s="1"/>
  <c r="BI45" i="11"/>
  <c r="BJ45" i="11" s="1"/>
  <c r="E26" i="10" s="1"/>
  <c r="BI26" i="11"/>
  <c r="BJ26" i="11" s="1"/>
  <c r="E7" i="10" s="1"/>
  <c r="BI59" i="11"/>
  <c r="BJ59" i="11" s="1"/>
  <c r="E40" i="10" s="1"/>
  <c r="BI51" i="11"/>
  <c r="BJ51" i="11" s="1"/>
  <c r="E32" i="10" s="1"/>
  <c r="BI43" i="11"/>
  <c r="BJ43" i="11" s="1"/>
  <c r="E24" i="10" s="1"/>
  <c r="BI35" i="11"/>
  <c r="BJ35" i="11" s="1"/>
  <c r="E16" i="10" s="1"/>
  <c r="BI27" i="11"/>
  <c r="BJ27" i="11" s="1"/>
  <c r="E8" i="10" s="1"/>
  <c r="BI23" i="11"/>
  <c r="BJ23" i="11" s="1"/>
  <c r="E4" i="10" s="1"/>
  <c r="BG64" i="11"/>
  <c r="BI58" i="11"/>
  <c r="BJ58" i="11" s="1"/>
  <c r="E39" i="10" s="1"/>
  <c r="BI50" i="11"/>
  <c r="BJ50" i="11" s="1"/>
  <c r="E31" i="10" s="1"/>
  <c r="BI42" i="11"/>
  <c r="BJ42" i="11" s="1"/>
  <c r="E23" i="10" s="1"/>
  <c r="BI34" i="11"/>
  <c r="BJ34" i="11" s="1"/>
  <c r="E15" i="10" s="1"/>
  <c r="BH64" i="11"/>
  <c r="BI55" i="11"/>
  <c r="BJ55" i="11" s="1"/>
  <c r="E36" i="10" s="1"/>
  <c r="BI47" i="11"/>
  <c r="BJ47" i="11" s="1"/>
  <c r="E28" i="10" s="1"/>
  <c r="BI39" i="11"/>
  <c r="BJ39" i="11" s="1"/>
  <c r="E20" i="10" s="1"/>
  <c r="BE64" i="11"/>
  <c r="BI62" i="11"/>
  <c r="BJ62" i="11" s="1"/>
  <c r="E43" i="10" s="1"/>
  <c r="BI54" i="11"/>
  <c r="BJ54" i="11" s="1"/>
  <c r="E35" i="10" s="1"/>
  <c r="BI46" i="11"/>
  <c r="BJ46" i="11" s="1"/>
  <c r="E27" i="10" s="1"/>
  <c r="BI38" i="11"/>
  <c r="BJ38" i="11" s="1"/>
  <c r="E19" i="10" s="1"/>
  <c r="BI30" i="11"/>
  <c r="BJ30" i="11" s="1"/>
  <c r="E11" i="10" s="1"/>
  <c r="BA64" i="11"/>
  <c r="BI31" i="11"/>
  <c r="BJ31" i="11" s="1"/>
  <c r="E12" i="10" s="1"/>
  <c r="BT25" i="11"/>
  <c r="BV64" i="11"/>
  <c r="BU64" i="11"/>
  <c r="BT64" i="11"/>
  <c r="BS64" i="11"/>
  <c r="BQ64" i="11"/>
  <c r="BO64" i="11"/>
  <c r="C64" i="11"/>
  <c r="C66" i="11" s="1"/>
  <c r="AZ63" i="11"/>
  <c r="AZ64" i="11" s="1"/>
  <c r="AY63" i="11"/>
  <c r="AY64" i="11" s="1"/>
  <c r="AX63" i="11"/>
  <c r="AX64" i="11" s="1"/>
  <c r="AW63" i="11"/>
  <c r="AW64" i="11" s="1"/>
  <c r="AV63" i="11"/>
  <c r="AV64" i="11" s="1"/>
  <c r="AU63" i="11"/>
  <c r="AU64" i="11" s="1"/>
  <c r="AT63" i="11"/>
  <c r="AT64" i="11" s="1"/>
  <c r="AS63" i="11"/>
  <c r="AS64" i="11" s="1"/>
  <c r="AR63" i="11"/>
  <c r="AR64" i="11" s="1"/>
  <c r="AQ63" i="11"/>
  <c r="AQ64" i="11" s="1"/>
  <c r="AP63" i="11"/>
  <c r="AP64" i="11" s="1"/>
  <c r="AO63" i="11"/>
  <c r="AO64" i="11" s="1"/>
  <c r="AN63" i="11"/>
  <c r="AN64" i="11" s="1"/>
  <c r="AM63" i="11"/>
  <c r="AM64" i="11" s="1"/>
  <c r="AL63" i="11"/>
  <c r="AL64" i="11" s="1"/>
  <c r="AK63" i="11"/>
  <c r="AK64" i="11" s="1"/>
  <c r="AJ63" i="11"/>
  <c r="AJ64" i="11" s="1"/>
  <c r="AI63" i="11"/>
  <c r="AI64" i="11" s="1"/>
  <c r="AH63" i="11"/>
  <c r="AH64" i="11" s="1"/>
  <c r="AG63" i="11"/>
  <c r="AG64" i="11" s="1"/>
  <c r="AF63" i="11"/>
  <c r="AF64" i="11" s="1"/>
  <c r="AE63" i="11"/>
  <c r="AE64" i="11" s="1"/>
  <c r="AD63" i="11"/>
  <c r="AD64" i="11" s="1"/>
  <c r="AC63" i="11"/>
  <c r="AC64" i="11" s="1"/>
  <c r="AB63" i="11"/>
  <c r="AB64" i="11" s="1"/>
  <c r="AA63" i="11"/>
  <c r="AA64" i="11" s="1"/>
  <c r="Z63" i="11"/>
  <c r="Z64" i="11" s="1"/>
  <c r="Y63" i="11"/>
  <c r="Y64" i="11" s="1"/>
  <c r="X63" i="11"/>
  <c r="X64" i="11" s="1"/>
  <c r="W63" i="11"/>
  <c r="W64" i="11" s="1"/>
  <c r="V63" i="11"/>
  <c r="V64" i="11" s="1"/>
  <c r="U63" i="11"/>
  <c r="U64" i="11" s="1"/>
  <c r="T63" i="11"/>
  <c r="T64" i="11" s="1"/>
  <c r="S63" i="11"/>
  <c r="S64" i="11" s="1"/>
  <c r="R63" i="11"/>
  <c r="R64" i="11" s="1"/>
  <c r="Q63" i="11"/>
  <c r="Q64" i="11" s="1"/>
  <c r="P63" i="11"/>
  <c r="P64" i="11" s="1"/>
  <c r="O63" i="11"/>
  <c r="O64" i="11" s="1"/>
  <c r="N63" i="11"/>
  <c r="N64" i="11" s="1"/>
  <c r="M63" i="11"/>
  <c r="M64" i="11" s="1"/>
  <c r="L63" i="11"/>
  <c r="L64" i="11" s="1"/>
  <c r="K63" i="11"/>
  <c r="K64" i="11" s="1"/>
  <c r="J63" i="11"/>
  <c r="J64" i="11" s="1"/>
  <c r="I63" i="11"/>
  <c r="I64" i="11" s="1"/>
  <c r="H63" i="11"/>
  <c r="H64" i="11" s="1"/>
  <c r="G63" i="11"/>
  <c r="G64" i="11" s="1"/>
  <c r="F63" i="11"/>
  <c r="F64" i="11" s="1"/>
  <c r="E63" i="11"/>
  <c r="E64" i="11" s="1"/>
  <c r="EB62" i="11"/>
  <c r="EA62" i="11"/>
  <c r="DJ62" i="11"/>
  <c r="BU62" i="11"/>
  <c r="BS62" i="11"/>
  <c r="BO62" i="11"/>
  <c r="BN62" i="11"/>
  <c r="BM62" i="11"/>
  <c r="BV62" i="11"/>
  <c r="BT62" i="11"/>
  <c r="BQ62" i="11"/>
  <c r="EB61" i="11"/>
  <c r="EA61" i="11"/>
  <c r="DL61" i="11"/>
  <c r="DJ61" i="11"/>
  <c r="BV61" i="11"/>
  <c r="BN61" i="11"/>
  <c r="BM61" i="11"/>
  <c r="BU61" i="11"/>
  <c r="BT61" i="11"/>
  <c r="BS61" i="11"/>
  <c r="BQ61" i="11"/>
  <c r="BO61" i="11"/>
  <c r="EB60" i="11"/>
  <c r="EA60" i="11"/>
  <c r="DL60" i="11"/>
  <c r="DJ60" i="11"/>
  <c r="BU60" i="11"/>
  <c r="BS60" i="11"/>
  <c r="BQ60" i="11"/>
  <c r="BN60" i="11"/>
  <c r="BM60" i="11"/>
  <c r="BV60" i="11"/>
  <c r="BT60" i="11"/>
  <c r="BO60" i="11"/>
  <c r="EB59" i="11"/>
  <c r="EA59" i="11"/>
  <c r="DJ59" i="11"/>
  <c r="BV59" i="11"/>
  <c r="BT59" i="11"/>
  <c r="BS59" i="11"/>
  <c r="BQ59" i="11"/>
  <c r="BN59" i="11"/>
  <c r="BM59" i="11"/>
  <c r="BU59" i="11"/>
  <c r="EB58" i="11"/>
  <c r="EA58" i="11"/>
  <c r="DL58" i="11"/>
  <c r="DJ58" i="11"/>
  <c r="BS58" i="11"/>
  <c r="BQ58" i="11"/>
  <c r="BO58" i="11"/>
  <c r="BN58" i="11"/>
  <c r="BM58" i="11"/>
  <c r="BV58" i="11"/>
  <c r="BU58" i="11"/>
  <c r="BT58" i="11"/>
  <c r="EB57" i="11"/>
  <c r="EA57" i="11"/>
  <c r="DJ57" i="11"/>
  <c r="BT57" i="11"/>
  <c r="BS57" i="11"/>
  <c r="BN57" i="11"/>
  <c r="BM57" i="11"/>
  <c r="BV57" i="11"/>
  <c r="BU57" i="11"/>
  <c r="BQ57" i="11"/>
  <c r="BO57" i="11"/>
  <c r="EB56" i="11"/>
  <c r="EA56" i="11"/>
  <c r="DL56" i="11"/>
  <c r="DJ56" i="11"/>
  <c r="BO56" i="11"/>
  <c r="BN56" i="11"/>
  <c r="BM56" i="11"/>
  <c r="BV56" i="11"/>
  <c r="BU56" i="11"/>
  <c r="BT56" i="11"/>
  <c r="BS56" i="11"/>
  <c r="BQ56" i="11"/>
  <c r="EB55" i="11"/>
  <c r="EA55" i="11"/>
  <c r="DL55" i="11"/>
  <c r="DJ55" i="11"/>
  <c r="BN55" i="11"/>
  <c r="BM55" i="11"/>
  <c r="BV55" i="11"/>
  <c r="BU55" i="11"/>
  <c r="BT55" i="11"/>
  <c r="BS55" i="11"/>
  <c r="BQ55" i="11"/>
  <c r="BO55" i="11"/>
  <c r="EB54" i="11"/>
  <c r="EA54" i="11"/>
  <c r="DL54" i="11"/>
  <c r="DJ54" i="11"/>
  <c r="BU54" i="11"/>
  <c r="BN54" i="11"/>
  <c r="BM54" i="11"/>
  <c r="BV54" i="11"/>
  <c r="BT54" i="11"/>
  <c r="BS54" i="11"/>
  <c r="BQ54" i="11"/>
  <c r="EB53" i="11"/>
  <c r="EA53" i="11"/>
  <c r="DL53" i="11"/>
  <c r="DJ53" i="11"/>
  <c r="BU53" i="11"/>
  <c r="BN53" i="11"/>
  <c r="BM53" i="11"/>
  <c r="BV53" i="11"/>
  <c r="BT53" i="11"/>
  <c r="BS53" i="11"/>
  <c r="BQ53" i="11"/>
  <c r="BO53" i="11"/>
  <c r="EB52" i="11"/>
  <c r="EA52" i="11"/>
  <c r="DL52" i="11"/>
  <c r="DJ52" i="11"/>
  <c r="BS52" i="11"/>
  <c r="BN52" i="11"/>
  <c r="BM52" i="11"/>
  <c r="BV52" i="11"/>
  <c r="BU52" i="11"/>
  <c r="BT52" i="11"/>
  <c r="BQ52" i="11"/>
  <c r="BO52" i="11"/>
  <c r="EB51" i="11"/>
  <c r="EA51" i="11"/>
  <c r="DL51" i="11"/>
  <c r="DJ51" i="11"/>
  <c r="BV51" i="11"/>
  <c r="BN51" i="11"/>
  <c r="BM51" i="11"/>
  <c r="BU51" i="11"/>
  <c r="BT51" i="11"/>
  <c r="BS51" i="11"/>
  <c r="BQ51" i="11"/>
  <c r="EB50" i="11"/>
  <c r="EA50" i="11"/>
  <c r="DJ50" i="11"/>
  <c r="BQ50" i="11"/>
  <c r="BN50" i="11"/>
  <c r="BM50" i="11"/>
  <c r="BV50" i="11"/>
  <c r="BU50" i="11"/>
  <c r="BT50" i="11"/>
  <c r="BS50" i="11"/>
  <c r="BO50" i="11"/>
  <c r="EB49" i="11"/>
  <c r="EA49" i="11"/>
  <c r="DL49" i="11"/>
  <c r="DJ49" i="11"/>
  <c r="BT49" i="11"/>
  <c r="BO49" i="11"/>
  <c r="BN49" i="11"/>
  <c r="BM49" i="11"/>
  <c r="BV49" i="11"/>
  <c r="BU49" i="11"/>
  <c r="BS49" i="11"/>
  <c r="BQ49" i="11"/>
  <c r="EB48" i="11"/>
  <c r="EA48" i="11"/>
  <c r="DL48" i="11"/>
  <c r="DJ48" i="11"/>
  <c r="BS48" i="11"/>
  <c r="BO48" i="11"/>
  <c r="BN48" i="11"/>
  <c r="BM48" i="11"/>
  <c r="BV48" i="11"/>
  <c r="BU48" i="11"/>
  <c r="BT48" i="11"/>
  <c r="BQ48" i="11"/>
  <c r="EB47" i="11"/>
  <c r="EA47" i="11"/>
  <c r="DL47" i="11"/>
  <c r="DJ47" i="11"/>
  <c r="BV47" i="11"/>
  <c r="BN47" i="11"/>
  <c r="BM47" i="11"/>
  <c r="BU47" i="11"/>
  <c r="BT47" i="11"/>
  <c r="BS47" i="11"/>
  <c r="BQ47" i="11"/>
  <c r="BO47" i="11"/>
  <c r="EB46" i="11"/>
  <c r="EA46" i="11"/>
  <c r="DL46" i="11"/>
  <c r="DJ46" i="11"/>
  <c r="BU46" i="11"/>
  <c r="BN46" i="11"/>
  <c r="BM46" i="11"/>
  <c r="BV46" i="11"/>
  <c r="BT46" i="11"/>
  <c r="BS46" i="11"/>
  <c r="BO46" i="11"/>
  <c r="EB45" i="11"/>
  <c r="EA45" i="11"/>
  <c r="DL45" i="11"/>
  <c r="DJ45" i="11"/>
  <c r="BU45" i="11"/>
  <c r="BN45" i="11"/>
  <c r="BM45" i="11"/>
  <c r="BV45" i="11"/>
  <c r="BT45" i="11"/>
  <c r="BS45" i="11"/>
  <c r="BQ45" i="11"/>
  <c r="BO45" i="11"/>
  <c r="EB44" i="11"/>
  <c r="EA44" i="11"/>
  <c r="DL44" i="11"/>
  <c r="DJ44" i="11"/>
  <c r="BS44" i="11"/>
  <c r="BN44" i="11"/>
  <c r="BM44" i="11"/>
  <c r="BV44" i="11"/>
  <c r="BU44" i="11"/>
  <c r="BT44" i="11"/>
  <c r="BQ44" i="11"/>
  <c r="BO44" i="11"/>
  <c r="EB43" i="11"/>
  <c r="EA43" i="11"/>
  <c r="DL43" i="11"/>
  <c r="DJ43" i="11"/>
  <c r="BV43" i="11"/>
  <c r="BU43" i="11"/>
  <c r="BS43" i="11"/>
  <c r="BN43" i="11"/>
  <c r="BM43" i="11"/>
  <c r="BT43" i="11"/>
  <c r="BQ43" i="11"/>
  <c r="EB42" i="11"/>
  <c r="EA42" i="11"/>
  <c r="DL42" i="11"/>
  <c r="DJ42" i="11"/>
  <c r="BV42" i="11"/>
  <c r="BQ42" i="11"/>
  <c r="BN42" i="11"/>
  <c r="BM42" i="11"/>
  <c r="BU42" i="11"/>
  <c r="BT42" i="11"/>
  <c r="BS42" i="11"/>
  <c r="BO42" i="11"/>
  <c r="EB41" i="11"/>
  <c r="EA41" i="11"/>
  <c r="DL41" i="11"/>
  <c r="DJ41" i="11"/>
  <c r="BT41" i="11"/>
  <c r="BS41" i="11"/>
  <c r="BO41" i="11"/>
  <c r="BN41" i="11"/>
  <c r="BM41" i="11"/>
  <c r="BV41" i="11"/>
  <c r="BU41" i="11"/>
  <c r="BQ41" i="11"/>
  <c r="EB40" i="11"/>
  <c r="EA40" i="11"/>
  <c r="DL40" i="11"/>
  <c r="DJ40" i="11"/>
  <c r="BV40" i="11"/>
  <c r="BT40" i="11"/>
  <c r="BO40" i="11"/>
  <c r="BN40" i="11"/>
  <c r="BM40" i="11"/>
  <c r="BU40" i="11"/>
  <c r="BS40" i="11"/>
  <c r="BQ40" i="11"/>
  <c r="EB39" i="11"/>
  <c r="EA39" i="11"/>
  <c r="DL39" i="11"/>
  <c r="DJ39" i="11"/>
  <c r="BQ39" i="11"/>
  <c r="BN39" i="11"/>
  <c r="BM39" i="11"/>
  <c r="BV39" i="11"/>
  <c r="BU39" i="11"/>
  <c r="BT39" i="11"/>
  <c r="BS39" i="11"/>
  <c r="BO39" i="11"/>
  <c r="EB38" i="11"/>
  <c r="EA38" i="11"/>
  <c r="DL38" i="11"/>
  <c r="DJ38" i="11"/>
  <c r="BV38" i="11"/>
  <c r="BU38" i="11"/>
  <c r="BT38" i="11"/>
  <c r="BS38" i="11"/>
  <c r="BQ38" i="11"/>
  <c r="BN38" i="11"/>
  <c r="BM38" i="11"/>
  <c r="BO38" i="11"/>
  <c r="EB37" i="11"/>
  <c r="EA37" i="11"/>
  <c r="DL37" i="11"/>
  <c r="DJ37" i="11"/>
  <c r="BU37" i="11"/>
  <c r="BO37" i="11"/>
  <c r="BN37" i="11"/>
  <c r="BM37" i="11"/>
  <c r="BV37" i="11"/>
  <c r="BT37" i="11"/>
  <c r="BS37" i="11"/>
  <c r="BQ37" i="11"/>
  <c r="EB36" i="11"/>
  <c r="EA36" i="11"/>
  <c r="DL36" i="11"/>
  <c r="DJ36" i="11"/>
  <c r="BQ36" i="11"/>
  <c r="BN36" i="11"/>
  <c r="BM36" i="11"/>
  <c r="BV36" i="11"/>
  <c r="BU36" i="11"/>
  <c r="BT36" i="11"/>
  <c r="BS36" i="11"/>
  <c r="BO36" i="11"/>
  <c r="EB35" i="11"/>
  <c r="EA35" i="11"/>
  <c r="DL35" i="11"/>
  <c r="DJ35" i="11"/>
  <c r="BU35" i="11"/>
  <c r="BS35" i="11"/>
  <c r="BN35" i="11"/>
  <c r="BM35" i="11"/>
  <c r="BV35" i="11"/>
  <c r="BT35" i="11"/>
  <c r="BQ35" i="11"/>
  <c r="BO35" i="11"/>
  <c r="EB34" i="11"/>
  <c r="EA34" i="11"/>
  <c r="DL34" i="11"/>
  <c r="DJ34" i="11"/>
  <c r="BV34" i="11"/>
  <c r="BQ34" i="11"/>
  <c r="BN34" i="11"/>
  <c r="BM34" i="11"/>
  <c r="BU34" i="11"/>
  <c r="BT34" i="11"/>
  <c r="BS34" i="11"/>
  <c r="EB33" i="11"/>
  <c r="EA33" i="11"/>
  <c r="DL33" i="11"/>
  <c r="DJ33" i="11"/>
  <c r="BS33" i="11"/>
  <c r="BQ33" i="11"/>
  <c r="BO33" i="11"/>
  <c r="BN33" i="11"/>
  <c r="BM33" i="11"/>
  <c r="BV33" i="11"/>
  <c r="BU33" i="11"/>
  <c r="BT33" i="11"/>
  <c r="EB32" i="11"/>
  <c r="EA32" i="11"/>
  <c r="DJ32" i="11"/>
  <c r="BV32" i="11"/>
  <c r="BT32" i="11"/>
  <c r="BN32" i="11"/>
  <c r="BM32" i="11"/>
  <c r="BU32" i="11"/>
  <c r="BS32" i="11"/>
  <c r="BQ32" i="11"/>
  <c r="BO32" i="11"/>
  <c r="EB31" i="11"/>
  <c r="EA31" i="11"/>
  <c r="DL31" i="11"/>
  <c r="DJ31" i="11"/>
  <c r="BN31" i="11"/>
  <c r="BM31" i="11"/>
  <c r="EB30" i="11"/>
  <c r="EA30" i="11"/>
  <c r="DL30" i="11"/>
  <c r="DJ30" i="11"/>
  <c r="BT30" i="11"/>
  <c r="BS30" i="11"/>
  <c r="BN30" i="11"/>
  <c r="BM30" i="11"/>
  <c r="BV30" i="11"/>
  <c r="BU30" i="11"/>
  <c r="BQ30" i="11"/>
  <c r="BO30" i="11"/>
  <c r="EB29" i="11"/>
  <c r="EA29" i="11"/>
  <c r="DL29" i="11"/>
  <c r="DJ29" i="11"/>
  <c r="BU29" i="11"/>
  <c r="BO29" i="11"/>
  <c r="BN29" i="11"/>
  <c r="BM29" i="11"/>
  <c r="BV29" i="11"/>
  <c r="BT29" i="11"/>
  <c r="BS29" i="11"/>
  <c r="BQ29" i="11"/>
  <c r="EB28" i="11"/>
  <c r="EA28" i="11"/>
  <c r="DL28" i="11"/>
  <c r="DK28" i="11"/>
  <c r="DJ28" i="11"/>
  <c r="BT28" i="11"/>
  <c r="BN28" i="11"/>
  <c r="BM28" i="11"/>
  <c r="BV28" i="11"/>
  <c r="BU28" i="11"/>
  <c r="BS28" i="11"/>
  <c r="BQ28" i="11"/>
  <c r="BO28" i="11"/>
  <c r="EB27" i="11"/>
  <c r="EA27" i="11"/>
  <c r="DL27" i="11"/>
  <c r="DJ27" i="11"/>
  <c r="BV27" i="11"/>
  <c r="BT27" i="11"/>
  <c r="BN27" i="11"/>
  <c r="BM27" i="11"/>
  <c r="BU27" i="11"/>
  <c r="BS27" i="11"/>
  <c r="BQ27" i="11"/>
  <c r="BO27" i="11"/>
  <c r="EB26" i="11"/>
  <c r="EA26" i="11"/>
  <c r="DL26" i="11"/>
  <c r="DJ26" i="11"/>
  <c r="BS26" i="11"/>
  <c r="BQ26" i="11"/>
  <c r="BO26" i="11"/>
  <c r="BN26" i="11"/>
  <c r="BM26" i="11"/>
  <c r="BV26" i="11"/>
  <c r="BU26" i="11"/>
  <c r="BT26" i="11"/>
  <c r="EB25" i="11"/>
  <c r="EA25" i="11"/>
  <c r="DL25" i="11"/>
  <c r="DJ25" i="11"/>
  <c r="BU25" i="11"/>
  <c r="BS25" i="11"/>
  <c r="BN25" i="11"/>
  <c r="BM25" i="11"/>
  <c r="BV25" i="11"/>
  <c r="BQ25" i="11"/>
  <c r="BO25" i="11"/>
  <c r="EB24" i="11"/>
  <c r="EA24" i="11"/>
  <c r="DL24" i="11"/>
  <c r="DJ24" i="11"/>
  <c r="BV24" i="11"/>
  <c r="BQ24" i="11"/>
  <c r="BN24" i="11"/>
  <c r="BM24" i="11"/>
  <c r="BU24" i="11"/>
  <c r="BT24" i="11"/>
  <c r="BS24" i="11"/>
  <c r="EB23" i="11"/>
  <c r="EA23" i="11"/>
  <c r="DL23" i="11"/>
  <c r="DJ23" i="11"/>
  <c r="CJ63" i="11"/>
  <c r="CJ65" i="11" s="1"/>
  <c r="CF23" i="11"/>
  <c r="CB23" i="11"/>
  <c r="BZ23" i="11"/>
  <c r="BS23" i="11"/>
  <c r="BN23" i="11"/>
  <c r="BM23" i="11"/>
  <c r="BU23" i="11"/>
  <c r="BQ23" i="11"/>
  <c r="BV22" i="11"/>
  <c r="BU22" i="11"/>
  <c r="BT22" i="11"/>
  <c r="BS22" i="11"/>
  <c r="BQ22" i="11"/>
  <c r="BO22" i="11"/>
  <c r="DL62" i="11" l="1"/>
  <c r="DL50" i="11"/>
  <c r="DL59" i="11"/>
  <c r="D9" i="10"/>
  <c r="DL57" i="11"/>
  <c r="DL32" i="11"/>
  <c r="D38" i="10"/>
  <c r="D11" i="10"/>
  <c r="D36" i="10"/>
  <c r="D8" i="10"/>
  <c r="D10" i="10"/>
  <c r="D22" i="10"/>
  <c r="D23" i="10"/>
  <c r="D19" i="10"/>
  <c r="D16" i="10"/>
  <c r="D18" i="10"/>
  <c r="D30" i="10"/>
  <c r="D15" i="10"/>
  <c r="D43" i="10"/>
  <c r="D31" i="10"/>
  <c r="D40" i="10"/>
  <c r="D13" i="10"/>
  <c r="D24" i="10"/>
  <c r="D32" i="10"/>
  <c r="D39" i="10"/>
  <c r="D7" i="10"/>
  <c r="D29" i="10"/>
  <c r="D5" i="10"/>
  <c r="D27" i="10"/>
  <c r="D35" i="10"/>
  <c r="D12" i="10"/>
  <c r="D20" i="10"/>
  <c r="D26" i="10"/>
  <c r="D37" i="10"/>
  <c r="D6" i="10"/>
  <c r="D34" i="10"/>
  <c r="D28" i="10"/>
  <c r="D4" i="10"/>
  <c r="D42" i="10"/>
  <c r="D14" i="10"/>
  <c r="D21" i="10"/>
  <c r="DK23" i="11"/>
  <c r="CH63" i="11"/>
  <c r="CH65" i="11" s="1"/>
  <c r="DK29" i="11"/>
  <c r="EC29" i="11"/>
  <c r="CL63" i="11"/>
  <c r="CL65" i="11" s="1"/>
  <c r="EC26" i="11"/>
  <c r="DK26" i="11"/>
  <c r="BO63" i="11"/>
  <c r="BA66" i="11"/>
  <c r="BO65" i="11" s="1"/>
  <c r="BZ63" i="11"/>
  <c r="BZ65" i="11" s="1"/>
  <c r="DK37" i="11"/>
  <c r="EC37" i="11"/>
  <c r="DK34" i="11"/>
  <c r="EC34" i="11"/>
  <c r="CB63" i="11"/>
  <c r="CB65" i="11" s="1"/>
  <c r="CD63" i="11"/>
  <c r="CD65" i="11" s="1"/>
  <c r="CP63" i="11"/>
  <c r="CP65" i="11" s="1"/>
  <c r="CR63" i="11"/>
  <c r="CR65" i="11" s="1"/>
  <c r="DK24" i="11"/>
  <c r="EC24" i="11"/>
  <c r="EC31" i="11"/>
  <c r="DK31" i="11"/>
  <c r="DK30" i="11"/>
  <c r="BO24" i="11"/>
  <c r="DK33" i="11"/>
  <c r="BO34" i="11"/>
  <c r="EC50" i="11"/>
  <c r="DK50" i="11"/>
  <c r="EC58" i="11"/>
  <c r="DK58" i="11"/>
  <c r="BO59" i="11"/>
  <c r="EC38" i="11"/>
  <c r="DK49" i="11"/>
  <c r="EC49" i="11"/>
  <c r="BO51" i="11"/>
  <c r="EC48" i="11"/>
  <c r="DK48" i="11"/>
  <c r="DK54" i="11"/>
  <c r="EC54" i="11"/>
  <c r="EC30" i="11"/>
  <c r="DK41" i="11"/>
  <c r="EC41" i="11"/>
  <c r="BV23" i="11"/>
  <c r="EC23" i="11"/>
  <c r="EC33" i="11"/>
  <c r="DK46" i="11"/>
  <c r="EC46" i="11"/>
  <c r="BC64" i="11"/>
  <c r="BO23" i="11"/>
  <c r="EC28" i="11"/>
  <c r="BO43" i="11"/>
  <c r="BH66" i="11"/>
  <c r="BV65" i="11" s="1"/>
  <c r="BV63" i="11"/>
  <c r="BT23" i="11"/>
  <c r="BX65" i="11"/>
  <c r="CF63" i="11"/>
  <c r="CF65" i="11" s="1"/>
  <c r="CN63" i="11"/>
  <c r="CN65" i="11" s="1"/>
  <c r="CT63" i="11"/>
  <c r="CT65" i="11" s="1"/>
  <c r="DK38" i="11"/>
  <c r="DK57" i="11"/>
  <c r="EC57" i="11"/>
  <c r="DK62" i="11"/>
  <c r="EC62" i="11"/>
  <c r="BO54" i="11"/>
  <c r="BQ46" i="11"/>
  <c r="EC40" i="11" l="1"/>
  <c r="DK40" i="11"/>
  <c r="DK35" i="11"/>
  <c r="EC35" i="11"/>
  <c r="DK27" i="11"/>
  <c r="EC27" i="11"/>
  <c r="EC55" i="11"/>
  <c r="DK55" i="11"/>
  <c r="DK51" i="11"/>
  <c r="EC51" i="11"/>
  <c r="BT63" i="11"/>
  <c r="BF66" i="11"/>
  <c r="BT65" i="11" s="1"/>
  <c r="BS63" i="11"/>
  <c r="BE66" i="11"/>
  <c r="BS65" i="11" s="1"/>
  <c r="DK25" i="11"/>
  <c r="EC25" i="11"/>
  <c r="DK43" i="11"/>
  <c r="EC43" i="11"/>
  <c r="EC39" i="11"/>
  <c r="DK39" i="11"/>
  <c r="EC56" i="11"/>
  <c r="DK56" i="11"/>
  <c r="EC42" i="11"/>
  <c r="DK42" i="11"/>
  <c r="BQ63" i="11"/>
  <c r="BC66" i="11"/>
  <c r="BQ65" i="11" s="1"/>
  <c r="EC53" i="11"/>
  <c r="DK53" i="11"/>
  <c r="DK60" i="11"/>
  <c r="EC60" i="11"/>
  <c r="BG66" i="11"/>
  <c r="BU65" i="11" s="1"/>
  <c r="BU63" i="11"/>
  <c r="DK59" i="11"/>
  <c r="EC59" i="11"/>
  <c r="DK52" i="11"/>
  <c r="EC52" i="11"/>
  <c r="DK32" i="11"/>
  <c r="EC32" i="11"/>
  <c r="EC36" i="11"/>
  <c r="DK36" i="11"/>
  <c r="EC47" i="11"/>
  <c r="DK47" i="11"/>
  <c r="EC61" i="11"/>
  <c r="DK61" i="11"/>
  <c r="EC45" i="11"/>
  <c r="DK45" i="11"/>
  <c r="DK44" i="11"/>
  <c r="EC44" i="11"/>
  <c r="BI64" i="11"/>
  <c r="ED32" i="11" s="1"/>
  <c r="EE32" i="11" s="1"/>
  <c r="ED59" i="11" l="1"/>
  <c r="EE59" i="11" s="1"/>
  <c r="ED36" i="11"/>
  <c r="EE36" i="11" s="1"/>
  <c r="ED43" i="11"/>
  <c r="EE43" i="11" s="1"/>
  <c r="ED51" i="11"/>
  <c r="EE51" i="11" s="1"/>
  <c r="ED42" i="11"/>
  <c r="EE42" i="11" s="1"/>
  <c r="ED27" i="11"/>
  <c r="EE27" i="11" s="1"/>
  <c r="ED45" i="11"/>
  <c r="EE45" i="11" s="1"/>
  <c r="ED56" i="11"/>
  <c r="EE56" i="11" s="1"/>
  <c r="ED53" i="11"/>
  <c r="EE53" i="11" s="1"/>
  <c r="ED25" i="11"/>
  <c r="EE25" i="11" s="1"/>
  <c r="ED35" i="11"/>
  <c r="EE35" i="11" s="1"/>
  <c r="ED61" i="11"/>
  <c r="EE61" i="11" s="1"/>
  <c r="BI66" i="11"/>
  <c r="DP20" i="11"/>
  <c r="ED28" i="11"/>
  <c r="EE28" i="11" s="1"/>
  <c r="ED50" i="11"/>
  <c r="EE50" i="11" s="1"/>
  <c r="ED54" i="11"/>
  <c r="EE54" i="11" s="1"/>
  <c r="ED31" i="11"/>
  <c r="EE31" i="11" s="1"/>
  <c r="ED26" i="11"/>
  <c r="EE26" i="11" s="1"/>
  <c r="ED34" i="11"/>
  <c r="EE34" i="11" s="1"/>
  <c r="ED24" i="11"/>
  <c r="EE24" i="11" s="1"/>
  <c r="ED38" i="11"/>
  <c r="EE38" i="11" s="1"/>
  <c r="ED41" i="11"/>
  <c r="EE41" i="11" s="1"/>
  <c r="ED46" i="11"/>
  <c r="EE46" i="11" s="1"/>
  <c r="ED58" i="11"/>
  <c r="EE58" i="11" s="1"/>
  <c r="ED23" i="11"/>
  <c r="EE23" i="11" s="1"/>
  <c r="ED33" i="11"/>
  <c r="EE33" i="11" s="1"/>
  <c r="ED29" i="11"/>
  <c r="EE29" i="11" s="1"/>
  <c r="ED48" i="11"/>
  <c r="EE48" i="11" s="1"/>
  <c r="ED57" i="11"/>
  <c r="EE57" i="11" s="1"/>
  <c r="ED30" i="11"/>
  <c r="EE30" i="11" s="1"/>
  <c r="ED49" i="11"/>
  <c r="EE49" i="11" s="1"/>
  <c r="ED37" i="11"/>
  <c r="EE37" i="11" s="1"/>
  <c r="ED62" i="11"/>
  <c r="EE62" i="11" s="1"/>
  <c r="ED44" i="11"/>
  <c r="EE44" i="11" s="1"/>
  <c r="ED40" i="11"/>
  <c r="EE40" i="11" s="1"/>
  <c r="ED39" i="11"/>
  <c r="EE39" i="11" s="1"/>
  <c r="ED55" i="11"/>
  <c r="EE55" i="11" s="1"/>
  <c r="ED47" i="11"/>
  <c r="EE47" i="11" s="1"/>
  <c r="ED52" i="11"/>
  <c r="EE52" i="11" s="1"/>
  <c r="ED60" i="11"/>
  <c r="EE60" i="11" s="1"/>
  <c r="EK25" i="11" l="1"/>
  <c r="EL27" i="11" s="1"/>
  <c r="DP22" i="11" s="1"/>
  <c r="C64" i="14" l="1"/>
  <c r="C66" i="14" s="1"/>
  <c r="C64" i="13"/>
  <c r="C66" i="13" s="1"/>
  <c r="C64" i="12"/>
  <c r="C66" i="12" s="1"/>
  <c r="BC24" i="12"/>
  <c r="BC25" i="12"/>
  <c r="BC26" i="12"/>
  <c r="BC27" i="12"/>
  <c r="BC28" i="12"/>
  <c r="BC29" i="12"/>
  <c r="BD29" i="12" s="1"/>
  <c r="BS29" i="12" s="1"/>
  <c r="BC30" i="12"/>
  <c r="BD30" i="12" s="1"/>
  <c r="BS30" i="12" s="1"/>
  <c r="BC31" i="12"/>
  <c r="BD31" i="12" s="1"/>
  <c r="BS31" i="12" s="1"/>
  <c r="BC32" i="12"/>
  <c r="BC33" i="12"/>
  <c r="BC34" i="12"/>
  <c r="BC35" i="12"/>
  <c r="BD35" i="12" s="1"/>
  <c r="BS35" i="12" s="1"/>
  <c r="BC36" i="12"/>
  <c r="BC37" i="12"/>
  <c r="BD37" i="12" s="1"/>
  <c r="BS37" i="12" s="1"/>
  <c r="BC38" i="12"/>
  <c r="BD38" i="12" s="1"/>
  <c r="BS38" i="12" s="1"/>
  <c r="BC39" i="12"/>
  <c r="BC40" i="12"/>
  <c r="BC41" i="12"/>
  <c r="BC42" i="12"/>
  <c r="BC43" i="12"/>
  <c r="BC44" i="12"/>
  <c r="BC45" i="12"/>
  <c r="BD45" i="12" s="1"/>
  <c r="BS45" i="12" s="1"/>
  <c r="BC46" i="12"/>
  <c r="BD46" i="12" s="1"/>
  <c r="BS46" i="12" s="1"/>
  <c r="BC47" i="12"/>
  <c r="BD47" i="12" s="1"/>
  <c r="BS47" i="12" s="1"/>
  <c r="BC48" i="12"/>
  <c r="BC49" i="12"/>
  <c r="BC50" i="12"/>
  <c r="BD50" i="12" s="1"/>
  <c r="BS50" i="12" s="1"/>
  <c r="BC51" i="12"/>
  <c r="BC52" i="12"/>
  <c r="BC53" i="12"/>
  <c r="BD53" i="12" s="1"/>
  <c r="BS53" i="12" s="1"/>
  <c r="BC54" i="12"/>
  <c r="BD54" i="12" s="1"/>
  <c r="BS54" i="12" s="1"/>
  <c r="BC55" i="12"/>
  <c r="BD55" i="12" s="1"/>
  <c r="BS55" i="12" s="1"/>
  <c r="BC56" i="12"/>
  <c r="BD56" i="12" s="1"/>
  <c r="BS56" i="12" s="1"/>
  <c r="BC57" i="12"/>
  <c r="BC58" i="12"/>
  <c r="BD58" i="12" s="1"/>
  <c r="BS58" i="12" s="1"/>
  <c r="BC59" i="12"/>
  <c r="BC60" i="12"/>
  <c r="BC61" i="12"/>
  <c r="BD61" i="12" s="1"/>
  <c r="BS61" i="12" s="1"/>
  <c r="BC62" i="12"/>
  <c r="BD62" i="12" s="1"/>
  <c r="BS62" i="12" s="1"/>
  <c r="BC23" i="12"/>
  <c r="DL24" i="12"/>
  <c r="DL25" i="12"/>
  <c r="DL26" i="12"/>
  <c r="DL27" i="12"/>
  <c r="DL28" i="12"/>
  <c r="DL29" i="12"/>
  <c r="DL30" i="12"/>
  <c r="DL31" i="12"/>
  <c r="DL32" i="12"/>
  <c r="DL33" i="12"/>
  <c r="DL34" i="12"/>
  <c r="DL35" i="12"/>
  <c r="DL36" i="12"/>
  <c r="DL37" i="12"/>
  <c r="DL38" i="12"/>
  <c r="DL39" i="12"/>
  <c r="DL40" i="12"/>
  <c r="DL41" i="12"/>
  <c r="DL42" i="12"/>
  <c r="DL43" i="12"/>
  <c r="DL44" i="12"/>
  <c r="DL45" i="12"/>
  <c r="DL46" i="12"/>
  <c r="DL47" i="12"/>
  <c r="DL48" i="12"/>
  <c r="DL49" i="12"/>
  <c r="DL50" i="12"/>
  <c r="DL51" i="12"/>
  <c r="DL52" i="12"/>
  <c r="DL53" i="12"/>
  <c r="DL54" i="12"/>
  <c r="DL55" i="12"/>
  <c r="DL56" i="12"/>
  <c r="DL57" i="12"/>
  <c r="DL58" i="12"/>
  <c r="DL59" i="12"/>
  <c r="DL60" i="12"/>
  <c r="DL61" i="12"/>
  <c r="DL62" i="12"/>
  <c r="DL23" i="12"/>
  <c r="BW64" i="12"/>
  <c r="BX64" i="12"/>
  <c r="BY64" i="12"/>
  <c r="BZ64" i="12"/>
  <c r="BV64" i="12"/>
  <c r="BT64" i="12"/>
  <c r="BR64" i="12"/>
  <c r="CQ25" i="12"/>
  <c r="CR25" i="12" s="1"/>
  <c r="CQ26" i="12"/>
  <c r="CR26" i="12" s="1"/>
  <c r="CQ27" i="12"/>
  <c r="CR27" i="12" s="1"/>
  <c r="CQ28" i="12"/>
  <c r="CR28" i="12" s="1"/>
  <c r="CQ29" i="12"/>
  <c r="CR29" i="12" s="1"/>
  <c r="CQ30" i="12"/>
  <c r="CR30" i="12" s="1"/>
  <c r="CQ31" i="12"/>
  <c r="CR31" i="12" s="1"/>
  <c r="CQ32" i="12"/>
  <c r="CR32" i="12" s="1"/>
  <c r="CQ33" i="12"/>
  <c r="CR33" i="12" s="1"/>
  <c r="CQ34" i="12"/>
  <c r="CR34" i="12" s="1"/>
  <c r="CQ35" i="12"/>
  <c r="CR35" i="12" s="1"/>
  <c r="CQ36" i="12"/>
  <c r="CR36" i="12" s="1"/>
  <c r="CQ37" i="12"/>
  <c r="CR37" i="12" s="1"/>
  <c r="CQ38" i="12"/>
  <c r="CR38" i="12" s="1"/>
  <c r="CQ39" i="12"/>
  <c r="CR39" i="12" s="1"/>
  <c r="CQ40" i="12"/>
  <c r="CR40" i="12" s="1"/>
  <c r="CQ41" i="12"/>
  <c r="CR41" i="12" s="1"/>
  <c r="CQ42" i="12"/>
  <c r="CR42" i="12" s="1"/>
  <c r="CQ43" i="12"/>
  <c r="CR43" i="12" s="1"/>
  <c r="CQ44" i="12"/>
  <c r="CR44" i="12" s="1"/>
  <c r="CQ45" i="12"/>
  <c r="CR45" i="12" s="1"/>
  <c r="CQ46" i="12"/>
  <c r="CR46" i="12" s="1"/>
  <c r="CQ47" i="12"/>
  <c r="CR47" i="12" s="1"/>
  <c r="CQ48" i="12"/>
  <c r="CR48" i="12" s="1"/>
  <c r="CQ49" i="12"/>
  <c r="CR49" i="12" s="1"/>
  <c r="CQ50" i="12"/>
  <c r="CR50" i="12" s="1"/>
  <c r="CQ51" i="12"/>
  <c r="CR51" i="12" s="1"/>
  <c r="CQ52" i="12"/>
  <c r="CR52" i="12" s="1"/>
  <c r="CQ53" i="12"/>
  <c r="CR53" i="12" s="1"/>
  <c r="CQ54" i="12"/>
  <c r="CR54" i="12" s="1"/>
  <c r="CQ55" i="12"/>
  <c r="CR55" i="12" s="1"/>
  <c r="CQ56" i="12"/>
  <c r="CR56" i="12" s="1"/>
  <c r="CQ57" i="12"/>
  <c r="CR57" i="12" s="1"/>
  <c r="CQ58" i="12"/>
  <c r="CR58" i="12" s="1"/>
  <c r="CQ59" i="12"/>
  <c r="CR59" i="12" s="1"/>
  <c r="CQ60" i="12"/>
  <c r="CR60" i="12" s="1"/>
  <c r="CQ61" i="12"/>
  <c r="CR61" i="12" s="1"/>
  <c r="CQ62" i="12"/>
  <c r="CR62" i="12" s="1"/>
  <c r="CO25" i="12"/>
  <c r="CP25" i="12" s="1"/>
  <c r="CO26" i="12"/>
  <c r="CP26" i="12" s="1"/>
  <c r="CO27" i="12"/>
  <c r="CP27" i="12" s="1"/>
  <c r="CO28" i="12"/>
  <c r="CP28" i="12" s="1"/>
  <c r="CO29" i="12"/>
  <c r="CP29" i="12" s="1"/>
  <c r="CO30" i="12"/>
  <c r="CP30" i="12" s="1"/>
  <c r="CO31" i="12"/>
  <c r="CP31" i="12" s="1"/>
  <c r="CO32" i="12"/>
  <c r="CP32" i="12" s="1"/>
  <c r="CO33" i="12"/>
  <c r="CP33" i="12" s="1"/>
  <c r="CO34" i="12"/>
  <c r="CP34" i="12" s="1"/>
  <c r="CO35" i="12"/>
  <c r="CP35" i="12" s="1"/>
  <c r="CO36" i="12"/>
  <c r="CP36" i="12" s="1"/>
  <c r="CO37" i="12"/>
  <c r="CP37" i="12" s="1"/>
  <c r="CO38" i="12"/>
  <c r="CP38" i="12" s="1"/>
  <c r="CO39" i="12"/>
  <c r="CP39" i="12" s="1"/>
  <c r="CO40" i="12"/>
  <c r="CP40" i="12" s="1"/>
  <c r="CO41" i="12"/>
  <c r="CP41" i="12" s="1"/>
  <c r="CO42" i="12"/>
  <c r="CP42" i="12" s="1"/>
  <c r="CO43" i="12"/>
  <c r="CP43" i="12" s="1"/>
  <c r="CO44" i="12"/>
  <c r="CP44" i="12" s="1"/>
  <c r="CO45" i="12"/>
  <c r="CP45" i="12" s="1"/>
  <c r="CO46" i="12"/>
  <c r="CP46" i="12" s="1"/>
  <c r="CO47" i="12"/>
  <c r="CP47" i="12" s="1"/>
  <c r="CO48" i="12"/>
  <c r="CP48" i="12" s="1"/>
  <c r="CO49" i="12"/>
  <c r="CP49" i="12" s="1"/>
  <c r="CO50" i="12"/>
  <c r="CP50" i="12" s="1"/>
  <c r="CO51" i="12"/>
  <c r="CP51" i="12" s="1"/>
  <c r="CO52" i="12"/>
  <c r="CP52" i="12" s="1"/>
  <c r="CO53" i="12"/>
  <c r="CP53" i="12" s="1"/>
  <c r="CO54" i="12"/>
  <c r="CP54" i="12" s="1"/>
  <c r="CO55" i="12"/>
  <c r="CP55" i="12" s="1"/>
  <c r="CO56" i="12"/>
  <c r="CP56" i="12" s="1"/>
  <c r="CO57" i="12"/>
  <c r="CP57" i="12" s="1"/>
  <c r="CO58" i="12"/>
  <c r="CP58" i="12" s="1"/>
  <c r="CO59" i="12"/>
  <c r="CP59" i="12" s="1"/>
  <c r="CO60" i="12"/>
  <c r="CP60" i="12" s="1"/>
  <c r="CO61" i="12"/>
  <c r="CP61" i="12" s="1"/>
  <c r="CO62" i="12"/>
  <c r="CP62" i="12" s="1"/>
  <c r="CM25" i="12"/>
  <c r="CN25" i="12" s="1"/>
  <c r="CM26" i="12"/>
  <c r="CN26" i="12" s="1"/>
  <c r="CM27" i="12"/>
  <c r="CN27" i="12" s="1"/>
  <c r="CM28" i="12"/>
  <c r="CN28" i="12" s="1"/>
  <c r="CM29" i="12"/>
  <c r="CN29" i="12" s="1"/>
  <c r="CM30" i="12"/>
  <c r="CN30" i="12" s="1"/>
  <c r="CM31" i="12"/>
  <c r="CN31" i="12" s="1"/>
  <c r="CM32" i="12"/>
  <c r="CN32" i="12" s="1"/>
  <c r="CM33" i="12"/>
  <c r="CN33" i="12" s="1"/>
  <c r="CM34" i="12"/>
  <c r="CN34" i="12" s="1"/>
  <c r="CM35" i="12"/>
  <c r="CN35" i="12" s="1"/>
  <c r="CM36" i="12"/>
  <c r="CN36" i="12" s="1"/>
  <c r="CM37" i="12"/>
  <c r="CN37" i="12" s="1"/>
  <c r="CM38" i="12"/>
  <c r="CN38" i="12" s="1"/>
  <c r="CM39" i="12"/>
  <c r="CN39" i="12" s="1"/>
  <c r="CM40" i="12"/>
  <c r="CN40" i="12" s="1"/>
  <c r="CM41" i="12"/>
  <c r="CN41" i="12" s="1"/>
  <c r="CM42" i="12"/>
  <c r="CN42" i="12" s="1"/>
  <c r="CM43" i="12"/>
  <c r="CN43" i="12" s="1"/>
  <c r="CM44" i="12"/>
  <c r="CN44" i="12" s="1"/>
  <c r="CM45" i="12"/>
  <c r="CN45" i="12" s="1"/>
  <c r="CM46" i="12"/>
  <c r="CN46" i="12" s="1"/>
  <c r="CM47" i="12"/>
  <c r="CN47" i="12" s="1"/>
  <c r="CM48" i="12"/>
  <c r="CN48" i="12" s="1"/>
  <c r="CM49" i="12"/>
  <c r="CN49" i="12"/>
  <c r="CM50" i="12"/>
  <c r="CN50" i="12" s="1"/>
  <c r="CM51" i="12"/>
  <c r="CN51" i="12" s="1"/>
  <c r="CM52" i="12"/>
  <c r="CN52" i="12" s="1"/>
  <c r="CM53" i="12"/>
  <c r="CN53" i="12" s="1"/>
  <c r="CM54" i="12"/>
  <c r="CN54" i="12" s="1"/>
  <c r="CM55" i="12"/>
  <c r="CN55" i="12" s="1"/>
  <c r="CM56" i="12"/>
  <c r="CN56" i="12" s="1"/>
  <c r="CM57" i="12"/>
  <c r="CN57" i="12" s="1"/>
  <c r="CM58" i="12"/>
  <c r="CN58" i="12" s="1"/>
  <c r="CM59" i="12"/>
  <c r="CN59" i="12" s="1"/>
  <c r="CM60" i="12"/>
  <c r="CN60" i="12" s="1"/>
  <c r="CM61" i="12"/>
  <c r="CN61" i="12" s="1"/>
  <c r="CM62" i="12"/>
  <c r="CN62" i="12" s="1"/>
  <c r="CK25" i="12"/>
  <c r="CL25" i="12" s="1"/>
  <c r="CK26" i="12"/>
  <c r="CL26" i="12" s="1"/>
  <c r="CK27" i="12"/>
  <c r="CL27" i="12" s="1"/>
  <c r="CK28" i="12"/>
  <c r="CL28" i="12" s="1"/>
  <c r="CK29" i="12"/>
  <c r="CL29" i="12" s="1"/>
  <c r="CK30" i="12"/>
  <c r="CL30" i="12" s="1"/>
  <c r="CK31" i="12"/>
  <c r="CL31" i="12" s="1"/>
  <c r="CK32" i="12"/>
  <c r="CL32" i="12" s="1"/>
  <c r="CK33" i="12"/>
  <c r="CL33" i="12" s="1"/>
  <c r="CK34" i="12"/>
  <c r="CL34" i="12" s="1"/>
  <c r="CK35" i="12"/>
  <c r="CL35" i="12" s="1"/>
  <c r="CK36" i="12"/>
  <c r="CL36" i="12" s="1"/>
  <c r="CK37" i="12"/>
  <c r="CL37" i="12" s="1"/>
  <c r="CK38" i="12"/>
  <c r="CL38" i="12" s="1"/>
  <c r="CK39" i="12"/>
  <c r="CL39" i="12" s="1"/>
  <c r="CK40" i="12"/>
  <c r="CL40" i="12" s="1"/>
  <c r="CK41" i="12"/>
  <c r="CL41" i="12" s="1"/>
  <c r="CK42" i="12"/>
  <c r="CL42" i="12" s="1"/>
  <c r="CK43" i="12"/>
  <c r="CL43" i="12" s="1"/>
  <c r="CK44" i="12"/>
  <c r="CL44" i="12" s="1"/>
  <c r="CK45" i="12"/>
  <c r="CL45" i="12" s="1"/>
  <c r="CK46" i="12"/>
  <c r="CL46" i="12" s="1"/>
  <c r="CK47" i="12"/>
  <c r="CL47" i="12" s="1"/>
  <c r="CK48" i="12"/>
  <c r="CL48" i="12" s="1"/>
  <c r="CK49" i="12"/>
  <c r="CL49" i="12" s="1"/>
  <c r="CK50" i="12"/>
  <c r="CL50" i="12" s="1"/>
  <c r="CK51" i="12"/>
  <c r="CL51" i="12" s="1"/>
  <c r="CK52" i="12"/>
  <c r="CL52" i="12" s="1"/>
  <c r="CK53" i="12"/>
  <c r="CL53" i="12" s="1"/>
  <c r="CK54" i="12"/>
  <c r="CL54" i="12" s="1"/>
  <c r="CK55" i="12"/>
  <c r="CL55" i="12" s="1"/>
  <c r="CK56" i="12"/>
  <c r="CL56" i="12" s="1"/>
  <c r="CK57" i="12"/>
  <c r="CL57" i="12"/>
  <c r="CK58" i="12"/>
  <c r="CL58" i="12" s="1"/>
  <c r="CK59" i="12"/>
  <c r="CL59" i="12" s="1"/>
  <c r="CK60" i="12"/>
  <c r="CL60" i="12" s="1"/>
  <c r="CK61" i="12"/>
  <c r="CL61" i="12" s="1"/>
  <c r="CK62" i="12"/>
  <c r="CL62" i="12" s="1"/>
  <c r="CI25" i="12"/>
  <c r="CJ25" i="12" s="1"/>
  <c r="CI26" i="12"/>
  <c r="CJ26" i="12" s="1"/>
  <c r="CI27" i="12"/>
  <c r="CJ27" i="12" s="1"/>
  <c r="CI28" i="12"/>
  <c r="CJ28" i="12" s="1"/>
  <c r="CI29" i="12"/>
  <c r="CJ29" i="12" s="1"/>
  <c r="CI30" i="12"/>
  <c r="CJ30" i="12" s="1"/>
  <c r="CI31" i="12"/>
  <c r="CJ31" i="12" s="1"/>
  <c r="CI32" i="12"/>
  <c r="CJ32" i="12" s="1"/>
  <c r="CI33" i="12"/>
  <c r="CJ33" i="12" s="1"/>
  <c r="CI34" i="12"/>
  <c r="CJ34" i="12" s="1"/>
  <c r="CI35" i="12"/>
  <c r="CJ35" i="12" s="1"/>
  <c r="CI36" i="12"/>
  <c r="CJ36" i="12" s="1"/>
  <c r="CI37" i="12"/>
  <c r="CJ37" i="12" s="1"/>
  <c r="CI38" i="12"/>
  <c r="CJ38" i="12" s="1"/>
  <c r="CI39" i="12"/>
  <c r="CJ39" i="12" s="1"/>
  <c r="CI40" i="12"/>
  <c r="CJ40" i="12" s="1"/>
  <c r="CI41" i="12"/>
  <c r="CJ41" i="12" s="1"/>
  <c r="CI42" i="12"/>
  <c r="CJ42" i="12" s="1"/>
  <c r="CI43" i="12"/>
  <c r="CJ43" i="12" s="1"/>
  <c r="CI44" i="12"/>
  <c r="CJ44" i="12" s="1"/>
  <c r="CI45" i="12"/>
  <c r="CJ45" i="12" s="1"/>
  <c r="CI46" i="12"/>
  <c r="CJ46" i="12" s="1"/>
  <c r="CI47" i="12"/>
  <c r="CJ47" i="12" s="1"/>
  <c r="CI48" i="12"/>
  <c r="CJ48" i="12" s="1"/>
  <c r="CI49" i="12"/>
  <c r="CJ49" i="12" s="1"/>
  <c r="CI50" i="12"/>
  <c r="CJ50" i="12" s="1"/>
  <c r="CI51" i="12"/>
  <c r="CJ51" i="12" s="1"/>
  <c r="CI52" i="12"/>
  <c r="CJ52" i="12" s="1"/>
  <c r="CI53" i="12"/>
  <c r="CJ53" i="12" s="1"/>
  <c r="CI54" i="12"/>
  <c r="CJ54" i="12" s="1"/>
  <c r="CI55" i="12"/>
  <c r="CJ55" i="12" s="1"/>
  <c r="CI56" i="12"/>
  <c r="CJ56" i="12" s="1"/>
  <c r="CI57" i="12"/>
  <c r="CJ57" i="12" s="1"/>
  <c r="CI58" i="12"/>
  <c r="CJ58" i="12" s="1"/>
  <c r="CI59" i="12"/>
  <c r="CJ59" i="12" s="1"/>
  <c r="CI60" i="12"/>
  <c r="CJ60" i="12" s="1"/>
  <c r="CI61" i="12"/>
  <c r="CJ61" i="12" s="1"/>
  <c r="CI62" i="12"/>
  <c r="CJ62" i="12" s="1"/>
  <c r="CG25" i="12"/>
  <c r="CH25" i="12" s="1"/>
  <c r="CG26" i="12"/>
  <c r="CH26" i="12" s="1"/>
  <c r="CG27" i="12"/>
  <c r="CH27" i="12"/>
  <c r="CG28" i="12"/>
  <c r="CH28" i="12" s="1"/>
  <c r="CG29" i="12"/>
  <c r="CH29" i="12" s="1"/>
  <c r="CG30" i="12"/>
  <c r="CH30" i="12" s="1"/>
  <c r="CG31" i="12"/>
  <c r="CH31" i="12" s="1"/>
  <c r="CG32" i="12"/>
  <c r="CH32" i="12" s="1"/>
  <c r="CG33" i="12"/>
  <c r="CH33" i="12" s="1"/>
  <c r="CG34" i="12"/>
  <c r="CH34" i="12" s="1"/>
  <c r="CG35" i="12"/>
  <c r="CH35" i="12" s="1"/>
  <c r="CG36" i="12"/>
  <c r="CH36" i="12" s="1"/>
  <c r="CG37" i="12"/>
  <c r="CH37" i="12" s="1"/>
  <c r="CG38" i="12"/>
  <c r="CH38" i="12" s="1"/>
  <c r="CG39" i="12"/>
  <c r="CH39" i="12" s="1"/>
  <c r="CG40" i="12"/>
  <c r="CH40" i="12" s="1"/>
  <c r="CG41" i="12"/>
  <c r="CH41" i="12" s="1"/>
  <c r="CG42" i="12"/>
  <c r="CH42" i="12" s="1"/>
  <c r="CG43" i="12"/>
  <c r="CH43" i="12" s="1"/>
  <c r="CG44" i="12"/>
  <c r="CH44" i="12" s="1"/>
  <c r="CG45" i="12"/>
  <c r="CH45" i="12" s="1"/>
  <c r="CG46" i="12"/>
  <c r="CH46" i="12"/>
  <c r="CG47" i="12"/>
  <c r="CH47" i="12" s="1"/>
  <c r="CG48" i="12"/>
  <c r="CH48" i="12" s="1"/>
  <c r="CG49" i="12"/>
  <c r="CH49" i="12" s="1"/>
  <c r="CG50" i="12"/>
  <c r="CH50" i="12" s="1"/>
  <c r="CG51" i="12"/>
  <c r="CH51" i="12" s="1"/>
  <c r="CG52" i="12"/>
  <c r="CH52" i="12" s="1"/>
  <c r="CG53" i="12"/>
  <c r="CH53" i="12" s="1"/>
  <c r="CG54" i="12"/>
  <c r="CH54" i="12" s="1"/>
  <c r="CG55" i="12"/>
  <c r="CH55" i="12" s="1"/>
  <c r="CG56" i="12"/>
  <c r="CH56" i="12" s="1"/>
  <c r="CG57" i="12"/>
  <c r="CH57" i="12" s="1"/>
  <c r="CG58" i="12"/>
  <c r="CH58" i="12" s="1"/>
  <c r="CG59" i="12"/>
  <c r="CH59" i="12" s="1"/>
  <c r="CG60" i="12"/>
  <c r="CH60" i="12" s="1"/>
  <c r="CG61" i="12"/>
  <c r="CH61" i="12" s="1"/>
  <c r="CG62" i="12"/>
  <c r="CH62" i="12" s="1"/>
  <c r="CE25" i="12"/>
  <c r="CF25" i="12" s="1"/>
  <c r="CE26" i="12"/>
  <c r="CF26" i="12" s="1"/>
  <c r="CE27" i="12"/>
  <c r="CF27" i="12" s="1"/>
  <c r="CE28" i="12"/>
  <c r="CF28" i="12" s="1"/>
  <c r="CE29" i="12"/>
  <c r="CF29" i="12" s="1"/>
  <c r="CE30" i="12"/>
  <c r="CF30" i="12" s="1"/>
  <c r="CE31" i="12"/>
  <c r="CF31" i="12" s="1"/>
  <c r="CE32" i="12"/>
  <c r="CF32" i="12" s="1"/>
  <c r="CE33" i="12"/>
  <c r="CF33" i="12" s="1"/>
  <c r="CE34" i="12"/>
  <c r="CF34" i="12" s="1"/>
  <c r="CE35" i="12"/>
  <c r="CF35" i="12" s="1"/>
  <c r="CE36" i="12"/>
  <c r="CF36" i="12" s="1"/>
  <c r="CE37" i="12"/>
  <c r="CF37" i="12" s="1"/>
  <c r="CE38" i="12"/>
  <c r="CF38" i="12" s="1"/>
  <c r="CE39" i="12"/>
  <c r="CF39" i="12" s="1"/>
  <c r="CE40" i="12"/>
  <c r="CF40" i="12" s="1"/>
  <c r="CE41" i="12"/>
  <c r="CF41" i="12" s="1"/>
  <c r="CE42" i="12"/>
  <c r="CF42" i="12" s="1"/>
  <c r="CE43" i="12"/>
  <c r="CF43" i="12" s="1"/>
  <c r="CE44" i="12"/>
  <c r="CF44" i="12" s="1"/>
  <c r="CE45" i="12"/>
  <c r="CF45" i="12" s="1"/>
  <c r="CE46" i="12"/>
  <c r="CF46" i="12" s="1"/>
  <c r="CE47" i="12"/>
  <c r="CF47" i="12" s="1"/>
  <c r="CE48" i="12"/>
  <c r="CF48" i="12" s="1"/>
  <c r="CE49" i="12"/>
  <c r="CF49" i="12" s="1"/>
  <c r="CE50" i="12"/>
  <c r="CF50" i="12" s="1"/>
  <c r="CE51" i="12"/>
  <c r="CF51" i="12" s="1"/>
  <c r="CE52" i="12"/>
  <c r="CF52" i="12" s="1"/>
  <c r="CE53" i="12"/>
  <c r="CF53" i="12" s="1"/>
  <c r="CE54" i="12"/>
  <c r="CF54" i="12" s="1"/>
  <c r="CE55" i="12"/>
  <c r="CF55" i="12" s="1"/>
  <c r="CE56" i="12"/>
  <c r="CF56" i="12" s="1"/>
  <c r="CE57" i="12"/>
  <c r="CF57" i="12" s="1"/>
  <c r="CE58" i="12"/>
  <c r="CF58" i="12" s="1"/>
  <c r="CE59" i="12"/>
  <c r="CF59" i="12" s="1"/>
  <c r="CE60" i="12"/>
  <c r="CF60" i="12" s="1"/>
  <c r="CE61" i="12"/>
  <c r="CF61" i="12" s="1"/>
  <c r="CE62" i="12"/>
  <c r="CF62" i="12" s="1"/>
  <c r="CC25" i="12"/>
  <c r="CD25" i="12" s="1"/>
  <c r="CC26" i="12"/>
  <c r="CD26" i="12" s="1"/>
  <c r="CC27" i="12"/>
  <c r="CD27" i="12" s="1"/>
  <c r="CC28" i="12"/>
  <c r="CD28" i="12" s="1"/>
  <c r="CC29" i="12"/>
  <c r="CD29" i="12" s="1"/>
  <c r="CC30" i="12"/>
  <c r="CD30" i="12" s="1"/>
  <c r="CC31" i="12"/>
  <c r="CD31" i="12" s="1"/>
  <c r="CC32" i="12"/>
  <c r="CD32" i="12" s="1"/>
  <c r="CC33" i="12"/>
  <c r="CD33" i="12" s="1"/>
  <c r="CC34" i="12"/>
  <c r="CD34" i="12" s="1"/>
  <c r="CC35" i="12"/>
  <c r="CD35" i="12" s="1"/>
  <c r="CC36" i="12"/>
  <c r="CD36" i="12" s="1"/>
  <c r="CC37" i="12"/>
  <c r="CD37" i="12" s="1"/>
  <c r="CC38" i="12"/>
  <c r="CD38" i="12" s="1"/>
  <c r="CC39" i="12"/>
  <c r="CD39" i="12" s="1"/>
  <c r="CC40" i="12"/>
  <c r="CD40" i="12" s="1"/>
  <c r="CC41" i="12"/>
  <c r="CD41" i="12" s="1"/>
  <c r="CC42" i="12"/>
  <c r="CD42" i="12" s="1"/>
  <c r="CC43" i="12"/>
  <c r="CD43" i="12" s="1"/>
  <c r="CC44" i="12"/>
  <c r="CD44" i="12" s="1"/>
  <c r="CC45" i="12"/>
  <c r="CD45" i="12" s="1"/>
  <c r="CC46" i="12"/>
  <c r="CD46" i="12" s="1"/>
  <c r="CC47" i="12"/>
  <c r="CD47" i="12" s="1"/>
  <c r="CC48" i="12"/>
  <c r="CD48" i="12" s="1"/>
  <c r="CC49" i="12"/>
  <c r="CD49" i="12" s="1"/>
  <c r="CC50" i="12"/>
  <c r="CD50" i="12" s="1"/>
  <c r="CC51" i="12"/>
  <c r="CD51" i="12" s="1"/>
  <c r="CC52" i="12"/>
  <c r="CD52" i="12" s="1"/>
  <c r="CC53" i="12"/>
  <c r="CD53" i="12" s="1"/>
  <c r="CC54" i="12"/>
  <c r="CD54" i="12" s="1"/>
  <c r="CC55" i="12"/>
  <c r="CD55" i="12" s="1"/>
  <c r="CC56" i="12"/>
  <c r="CD56" i="12" s="1"/>
  <c r="CC57" i="12"/>
  <c r="CD57" i="12" s="1"/>
  <c r="CC58" i="12"/>
  <c r="CD58" i="12" s="1"/>
  <c r="CC59" i="12"/>
  <c r="CD59" i="12" s="1"/>
  <c r="CC60" i="12"/>
  <c r="CD60" i="12" s="1"/>
  <c r="CC61" i="12"/>
  <c r="CD61" i="12" s="1"/>
  <c r="CC62" i="12"/>
  <c r="CD62" i="12" s="1"/>
  <c r="CA25" i="12"/>
  <c r="CB25" i="12" s="1"/>
  <c r="CA26" i="12"/>
  <c r="CB26" i="12" s="1"/>
  <c r="CA27" i="12"/>
  <c r="CB27" i="12" s="1"/>
  <c r="CA28" i="12"/>
  <c r="CB28" i="12" s="1"/>
  <c r="CA29" i="12"/>
  <c r="CB29" i="12" s="1"/>
  <c r="CA30" i="12"/>
  <c r="CB30" i="12" s="1"/>
  <c r="CA31" i="12"/>
  <c r="CB31" i="12" s="1"/>
  <c r="CA32" i="12"/>
  <c r="CB32" i="12" s="1"/>
  <c r="CA33" i="12"/>
  <c r="CB33" i="12" s="1"/>
  <c r="CA34" i="12"/>
  <c r="CB34" i="12" s="1"/>
  <c r="CA35" i="12"/>
  <c r="CB35" i="12" s="1"/>
  <c r="CA36" i="12"/>
  <c r="CB36" i="12" s="1"/>
  <c r="CA37" i="12"/>
  <c r="CB37" i="12" s="1"/>
  <c r="CA38" i="12"/>
  <c r="CB38" i="12" s="1"/>
  <c r="CA39" i="12"/>
  <c r="CB39" i="12" s="1"/>
  <c r="CA40" i="12"/>
  <c r="CB40" i="12" s="1"/>
  <c r="CA41" i="12"/>
  <c r="CB41" i="12" s="1"/>
  <c r="CA42" i="12"/>
  <c r="CB42" i="12" s="1"/>
  <c r="CA43" i="12"/>
  <c r="CB43" i="12" s="1"/>
  <c r="CA44" i="12"/>
  <c r="CB44" i="12" s="1"/>
  <c r="CA45" i="12"/>
  <c r="CB45" i="12" s="1"/>
  <c r="CA46" i="12"/>
  <c r="CB46" i="12" s="1"/>
  <c r="CA47" i="12"/>
  <c r="CB47" i="12" s="1"/>
  <c r="CA48" i="12"/>
  <c r="CB48" i="12" s="1"/>
  <c r="CA49" i="12"/>
  <c r="CB49" i="12" s="1"/>
  <c r="CA50" i="12"/>
  <c r="CB50" i="12" s="1"/>
  <c r="CA51" i="12"/>
  <c r="CB51" i="12" s="1"/>
  <c r="CA52" i="12"/>
  <c r="CB52" i="12" s="1"/>
  <c r="CA53" i="12"/>
  <c r="CB53" i="12"/>
  <c r="CA54" i="12"/>
  <c r="CB54" i="12" s="1"/>
  <c r="CA55" i="12"/>
  <c r="CB55" i="12" s="1"/>
  <c r="CA56" i="12"/>
  <c r="CB56" i="12" s="1"/>
  <c r="CA57" i="12"/>
  <c r="CB57" i="12"/>
  <c r="CA58" i="12"/>
  <c r="CB58" i="12" s="1"/>
  <c r="CA59" i="12"/>
  <c r="CB59" i="12" s="1"/>
  <c r="CA60" i="12"/>
  <c r="CB60" i="12" s="1"/>
  <c r="CA61" i="12"/>
  <c r="CB61" i="12" s="1"/>
  <c r="CA62" i="12"/>
  <c r="CB62" i="12" s="1"/>
  <c r="CQ24" i="12"/>
  <c r="CR24" i="12" s="1"/>
  <c r="CQ23" i="12"/>
  <c r="CR23" i="12" s="1"/>
  <c r="CO24" i="12"/>
  <c r="CP24" i="12" s="1"/>
  <c r="CO23" i="12"/>
  <c r="CP23" i="12" s="1"/>
  <c r="CM24" i="12"/>
  <c r="CN24" i="12" s="1"/>
  <c r="CM23" i="12"/>
  <c r="CN23" i="12" s="1"/>
  <c r="CK24" i="12"/>
  <c r="CL24" i="12" s="1"/>
  <c r="CK23" i="12"/>
  <c r="CL23" i="12" s="1"/>
  <c r="CI24" i="12"/>
  <c r="CJ24" i="12" s="1"/>
  <c r="CI23" i="12"/>
  <c r="CJ23" i="12" s="1"/>
  <c r="CG24" i="12"/>
  <c r="CH24" i="12" s="1"/>
  <c r="CG23" i="12"/>
  <c r="CH23" i="12" s="1"/>
  <c r="CE24" i="12"/>
  <c r="CF24" i="12" s="1"/>
  <c r="CE23" i="12"/>
  <c r="CF23" i="12" s="1"/>
  <c r="CC24" i="12"/>
  <c r="CD24" i="12" s="1"/>
  <c r="CC23" i="12"/>
  <c r="CD23" i="12" s="1"/>
  <c r="CA24" i="12"/>
  <c r="CB24" i="12" s="1"/>
  <c r="CA23" i="12"/>
  <c r="CB23" i="12" s="1"/>
  <c r="BR29" i="12"/>
  <c r="BR30" i="12"/>
  <c r="BR31" i="12"/>
  <c r="BR35" i="12"/>
  <c r="BR37" i="12"/>
  <c r="BR38" i="12"/>
  <c r="BR45" i="12"/>
  <c r="BR46" i="12"/>
  <c r="BR47" i="12"/>
  <c r="BR53" i="12"/>
  <c r="BR54" i="12"/>
  <c r="BR55" i="12"/>
  <c r="BR61" i="12"/>
  <c r="BR62" i="12"/>
  <c r="F63" i="12"/>
  <c r="F64" i="12" s="1"/>
  <c r="G63" i="12"/>
  <c r="G64" i="12" s="1"/>
  <c r="H63" i="12"/>
  <c r="H64" i="12" s="1"/>
  <c r="I63" i="12"/>
  <c r="I64" i="12" s="1"/>
  <c r="J63" i="12"/>
  <c r="J64" i="12" s="1"/>
  <c r="K63" i="12"/>
  <c r="K64" i="12" s="1"/>
  <c r="L63" i="12"/>
  <c r="L64" i="12" s="1"/>
  <c r="M63" i="12"/>
  <c r="M64" i="12" s="1"/>
  <c r="N63" i="12"/>
  <c r="N64" i="12" s="1"/>
  <c r="O63" i="12"/>
  <c r="O64" i="12" s="1"/>
  <c r="P63" i="12"/>
  <c r="P64" i="12" s="1"/>
  <c r="Q63" i="12"/>
  <c r="Q64" i="12" s="1"/>
  <c r="R63" i="12"/>
  <c r="R64" i="12" s="1"/>
  <c r="S63" i="12"/>
  <c r="S64" i="12" s="1"/>
  <c r="T63" i="12"/>
  <c r="T64" i="12" s="1"/>
  <c r="U63" i="12"/>
  <c r="U64" i="12" s="1"/>
  <c r="V63" i="12"/>
  <c r="V64" i="12" s="1"/>
  <c r="W63" i="12"/>
  <c r="W64" i="12" s="1"/>
  <c r="X63" i="12"/>
  <c r="X64" i="12" s="1"/>
  <c r="Y63" i="12"/>
  <c r="Y64" i="12" s="1"/>
  <c r="Z63" i="12"/>
  <c r="Z64" i="12" s="1"/>
  <c r="AA63" i="12"/>
  <c r="AA64" i="12" s="1"/>
  <c r="AB63" i="12"/>
  <c r="AB64" i="12" s="1"/>
  <c r="AC63" i="12"/>
  <c r="AC64" i="12" s="1"/>
  <c r="AD63" i="12"/>
  <c r="AD64" i="12" s="1"/>
  <c r="AE63" i="12"/>
  <c r="AE64" i="12" s="1"/>
  <c r="AF63" i="12"/>
  <c r="AF64" i="12" s="1"/>
  <c r="AG63" i="12"/>
  <c r="AG64" i="12" s="1"/>
  <c r="AH63" i="12"/>
  <c r="AH64" i="12" s="1"/>
  <c r="AI63" i="12"/>
  <c r="AI64" i="12" s="1"/>
  <c r="AJ63" i="12"/>
  <c r="AJ64" i="12" s="1"/>
  <c r="AK63" i="12"/>
  <c r="AK64" i="12" s="1"/>
  <c r="AL63" i="12"/>
  <c r="AL64" i="12" s="1"/>
  <c r="AM63" i="12"/>
  <c r="AM64" i="12" s="1"/>
  <c r="AN63" i="12"/>
  <c r="AN64" i="12" s="1"/>
  <c r="AO63" i="12"/>
  <c r="AO64" i="12" s="1"/>
  <c r="AP63" i="12"/>
  <c r="AP64" i="12" s="1"/>
  <c r="AQ63" i="12"/>
  <c r="AQ64" i="12" s="1"/>
  <c r="AR63" i="12"/>
  <c r="AR64" i="12" s="1"/>
  <c r="AS63" i="12"/>
  <c r="AS64" i="12" s="1"/>
  <c r="AT63" i="12"/>
  <c r="AT64" i="12" s="1"/>
  <c r="AU63" i="12"/>
  <c r="AU64" i="12" s="1"/>
  <c r="AV63" i="12"/>
  <c r="AV64" i="12" s="1"/>
  <c r="AW63" i="12"/>
  <c r="AW64" i="12" s="1"/>
  <c r="AX63" i="12"/>
  <c r="AX64" i="12" s="1"/>
  <c r="AY63" i="12"/>
  <c r="AY64" i="12" s="1"/>
  <c r="AZ63" i="12"/>
  <c r="AZ64" i="12" s="1"/>
  <c r="BA63" i="12"/>
  <c r="BA64" i="12" s="1"/>
  <c r="BB63" i="12"/>
  <c r="BB64" i="12" s="1"/>
  <c r="E63" i="12"/>
  <c r="E64" i="12" s="1"/>
  <c r="BK25" i="12"/>
  <c r="BZ25" i="12" s="1"/>
  <c r="BK26" i="12"/>
  <c r="BZ26" i="12" s="1"/>
  <c r="BK27" i="12"/>
  <c r="BZ27" i="12" s="1"/>
  <c r="BK28" i="12"/>
  <c r="BZ28" i="12" s="1"/>
  <c r="BK29" i="12"/>
  <c r="BZ29" i="12" s="1"/>
  <c r="BK30" i="12"/>
  <c r="BZ30" i="12" s="1"/>
  <c r="BK31" i="12"/>
  <c r="BZ31" i="12" s="1"/>
  <c r="BK32" i="12"/>
  <c r="BZ32" i="12" s="1"/>
  <c r="BK33" i="12"/>
  <c r="BZ33" i="12" s="1"/>
  <c r="BK34" i="12"/>
  <c r="BZ34" i="12" s="1"/>
  <c r="BK35" i="12"/>
  <c r="BZ35" i="12" s="1"/>
  <c r="BK36" i="12"/>
  <c r="BZ36" i="12" s="1"/>
  <c r="BK37" i="12"/>
  <c r="BZ37" i="12" s="1"/>
  <c r="BK38" i="12"/>
  <c r="BZ38" i="12" s="1"/>
  <c r="BK39" i="12"/>
  <c r="BZ39" i="12" s="1"/>
  <c r="BK40" i="12"/>
  <c r="BZ40" i="12" s="1"/>
  <c r="BK41" i="12"/>
  <c r="BZ41" i="12" s="1"/>
  <c r="BK42" i="12"/>
  <c r="BZ42" i="12" s="1"/>
  <c r="BK43" i="12"/>
  <c r="BZ43" i="12" s="1"/>
  <c r="BK44" i="12"/>
  <c r="BZ44" i="12" s="1"/>
  <c r="BK45" i="12"/>
  <c r="BZ45" i="12" s="1"/>
  <c r="BK46" i="12"/>
  <c r="BZ46" i="12" s="1"/>
  <c r="BK47" i="12"/>
  <c r="BZ47" i="12" s="1"/>
  <c r="BK48" i="12"/>
  <c r="BZ48" i="12" s="1"/>
  <c r="BK49" i="12"/>
  <c r="BZ49" i="12" s="1"/>
  <c r="BK50" i="12"/>
  <c r="BZ50" i="12" s="1"/>
  <c r="BK51" i="12"/>
  <c r="BZ51" i="12" s="1"/>
  <c r="BK52" i="12"/>
  <c r="BZ52" i="12" s="1"/>
  <c r="BK53" i="12"/>
  <c r="BZ53" i="12" s="1"/>
  <c r="BK54" i="12"/>
  <c r="BZ54" i="12" s="1"/>
  <c r="BK55" i="12"/>
  <c r="BZ55" i="12" s="1"/>
  <c r="BK56" i="12"/>
  <c r="BZ56" i="12" s="1"/>
  <c r="BK57" i="12"/>
  <c r="BZ57" i="12" s="1"/>
  <c r="BK58" i="12"/>
  <c r="BZ58" i="12" s="1"/>
  <c r="BK59" i="12"/>
  <c r="BZ59" i="12" s="1"/>
  <c r="BK60" i="12"/>
  <c r="BZ60" i="12" s="1"/>
  <c r="BK61" i="12"/>
  <c r="BZ61" i="12" s="1"/>
  <c r="BK62" i="12"/>
  <c r="BZ62" i="12" s="1"/>
  <c r="BJ25" i="12"/>
  <c r="BY25" i="12" s="1"/>
  <c r="BJ26" i="12"/>
  <c r="BY26" i="12" s="1"/>
  <c r="BJ27" i="12"/>
  <c r="BY27" i="12" s="1"/>
  <c r="BJ28" i="12"/>
  <c r="BY28" i="12" s="1"/>
  <c r="BJ29" i="12"/>
  <c r="BY29" i="12" s="1"/>
  <c r="BJ30" i="12"/>
  <c r="BY30" i="12" s="1"/>
  <c r="BJ31" i="12"/>
  <c r="BY31" i="12" s="1"/>
  <c r="BJ32" i="12"/>
  <c r="BY32" i="12" s="1"/>
  <c r="BJ33" i="12"/>
  <c r="BY33" i="12" s="1"/>
  <c r="BJ34" i="12"/>
  <c r="BY34" i="12" s="1"/>
  <c r="BJ35" i="12"/>
  <c r="BY35" i="12" s="1"/>
  <c r="BJ36" i="12"/>
  <c r="BY36" i="12" s="1"/>
  <c r="BJ37" i="12"/>
  <c r="BY37" i="12" s="1"/>
  <c r="BJ38" i="12"/>
  <c r="BY38" i="12" s="1"/>
  <c r="BJ39" i="12"/>
  <c r="BY39" i="12" s="1"/>
  <c r="BJ40" i="12"/>
  <c r="BY40" i="12" s="1"/>
  <c r="BJ41" i="12"/>
  <c r="BY41" i="12" s="1"/>
  <c r="BJ42" i="12"/>
  <c r="BY42" i="12" s="1"/>
  <c r="BJ43" i="12"/>
  <c r="BY43" i="12" s="1"/>
  <c r="BJ44" i="12"/>
  <c r="BY44" i="12" s="1"/>
  <c r="BJ45" i="12"/>
  <c r="BY45" i="12" s="1"/>
  <c r="BJ46" i="12"/>
  <c r="BY46" i="12" s="1"/>
  <c r="BJ47" i="12"/>
  <c r="BY47" i="12" s="1"/>
  <c r="BJ48" i="12"/>
  <c r="BY48" i="12" s="1"/>
  <c r="BJ49" i="12"/>
  <c r="BY49" i="12" s="1"/>
  <c r="BJ50" i="12"/>
  <c r="BY50" i="12" s="1"/>
  <c r="BJ51" i="12"/>
  <c r="BY51" i="12" s="1"/>
  <c r="BJ52" i="12"/>
  <c r="BY52" i="12" s="1"/>
  <c r="BJ53" i="12"/>
  <c r="BY53" i="12" s="1"/>
  <c r="BJ54" i="12"/>
  <c r="BY54" i="12" s="1"/>
  <c r="BJ55" i="12"/>
  <c r="BY55" i="12" s="1"/>
  <c r="BJ56" i="12"/>
  <c r="BY56" i="12" s="1"/>
  <c r="BJ57" i="12"/>
  <c r="BY57" i="12" s="1"/>
  <c r="BJ58" i="12"/>
  <c r="BY58" i="12" s="1"/>
  <c r="BJ59" i="12"/>
  <c r="BY59" i="12" s="1"/>
  <c r="BJ60" i="12"/>
  <c r="BY60" i="12" s="1"/>
  <c r="BJ61" i="12"/>
  <c r="BY61" i="12" s="1"/>
  <c r="BJ62" i="12"/>
  <c r="BY62" i="12" s="1"/>
  <c r="BI25" i="12"/>
  <c r="BX25" i="12" s="1"/>
  <c r="BI26" i="12"/>
  <c r="BX26" i="12" s="1"/>
  <c r="BI27" i="12"/>
  <c r="BX27" i="12" s="1"/>
  <c r="BI28" i="12"/>
  <c r="BX28" i="12" s="1"/>
  <c r="BI29" i="12"/>
  <c r="BX29" i="12" s="1"/>
  <c r="BI30" i="12"/>
  <c r="BX30" i="12" s="1"/>
  <c r="BI31" i="12"/>
  <c r="BX31" i="12" s="1"/>
  <c r="BI32" i="12"/>
  <c r="BX32" i="12" s="1"/>
  <c r="BI33" i="12"/>
  <c r="BX33" i="12" s="1"/>
  <c r="BI34" i="12"/>
  <c r="BX34" i="12" s="1"/>
  <c r="BI35" i="12"/>
  <c r="BX35" i="12" s="1"/>
  <c r="BI36" i="12"/>
  <c r="BX36" i="12" s="1"/>
  <c r="BI37" i="12"/>
  <c r="BX37" i="12" s="1"/>
  <c r="BI38" i="12"/>
  <c r="BX38" i="12" s="1"/>
  <c r="BI39" i="12"/>
  <c r="BX39" i="12" s="1"/>
  <c r="BI40" i="12"/>
  <c r="BX40" i="12" s="1"/>
  <c r="BI41" i="12"/>
  <c r="BX41" i="12" s="1"/>
  <c r="BI42" i="12"/>
  <c r="BX42" i="12" s="1"/>
  <c r="BI43" i="12"/>
  <c r="BX43" i="12" s="1"/>
  <c r="BI44" i="12"/>
  <c r="BX44" i="12" s="1"/>
  <c r="BI45" i="12"/>
  <c r="BX45" i="12" s="1"/>
  <c r="BI46" i="12"/>
  <c r="BX46" i="12" s="1"/>
  <c r="BI47" i="12"/>
  <c r="BX47" i="12" s="1"/>
  <c r="BI48" i="12"/>
  <c r="BX48" i="12" s="1"/>
  <c r="BI49" i="12"/>
  <c r="BX49" i="12" s="1"/>
  <c r="BI50" i="12"/>
  <c r="BX50" i="12" s="1"/>
  <c r="BI51" i="12"/>
  <c r="BX51" i="12" s="1"/>
  <c r="BI52" i="12"/>
  <c r="BX52" i="12" s="1"/>
  <c r="BI53" i="12"/>
  <c r="BX53" i="12" s="1"/>
  <c r="BI54" i="12"/>
  <c r="BX54" i="12" s="1"/>
  <c r="BI55" i="12"/>
  <c r="BX55" i="12" s="1"/>
  <c r="BI56" i="12"/>
  <c r="BX56" i="12" s="1"/>
  <c r="BI57" i="12"/>
  <c r="BX57" i="12" s="1"/>
  <c r="BI58" i="12"/>
  <c r="BX58" i="12" s="1"/>
  <c r="BI59" i="12"/>
  <c r="BX59" i="12" s="1"/>
  <c r="BI60" i="12"/>
  <c r="BX60" i="12" s="1"/>
  <c r="BI61" i="12"/>
  <c r="BX61" i="12" s="1"/>
  <c r="BI62" i="12"/>
  <c r="BX62" i="12" s="1"/>
  <c r="BH25" i="12"/>
  <c r="BW25" i="12" s="1"/>
  <c r="BH26" i="12"/>
  <c r="BW26" i="12" s="1"/>
  <c r="BH27" i="12"/>
  <c r="BW27" i="12" s="1"/>
  <c r="BH28" i="12"/>
  <c r="BW28" i="12" s="1"/>
  <c r="BH29" i="12"/>
  <c r="BW29" i="12" s="1"/>
  <c r="BH30" i="12"/>
  <c r="BW30" i="12" s="1"/>
  <c r="BH31" i="12"/>
  <c r="BW31" i="12" s="1"/>
  <c r="BH32" i="12"/>
  <c r="BW32" i="12" s="1"/>
  <c r="BH33" i="12"/>
  <c r="BW33" i="12" s="1"/>
  <c r="BH34" i="12"/>
  <c r="BW34" i="12" s="1"/>
  <c r="BH35" i="12"/>
  <c r="BW35" i="12" s="1"/>
  <c r="BH36" i="12"/>
  <c r="BW36" i="12" s="1"/>
  <c r="BH37" i="12"/>
  <c r="BW37" i="12" s="1"/>
  <c r="BH38" i="12"/>
  <c r="BW38" i="12" s="1"/>
  <c r="BH39" i="12"/>
  <c r="BW39" i="12" s="1"/>
  <c r="BH40" i="12"/>
  <c r="BW40" i="12" s="1"/>
  <c r="BH41" i="12"/>
  <c r="BW41" i="12" s="1"/>
  <c r="BH42" i="12"/>
  <c r="BW42" i="12" s="1"/>
  <c r="BH43" i="12"/>
  <c r="BW43" i="12" s="1"/>
  <c r="BH44" i="12"/>
  <c r="BW44" i="12" s="1"/>
  <c r="BH45" i="12"/>
  <c r="BW45" i="12" s="1"/>
  <c r="BH46" i="12"/>
  <c r="BW46" i="12" s="1"/>
  <c r="BH47" i="12"/>
  <c r="BW47" i="12" s="1"/>
  <c r="BH48" i="12"/>
  <c r="BW48" i="12" s="1"/>
  <c r="BH49" i="12"/>
  <c r="BW49" i="12" s="1"/>
  <c r="BH50" i="12"/>
  <c r="BW50" i="12" s="1"/>
  <c r="BH51" i="12"/>
  <c r="BW51" i="12" s="1"/>
  <c r="BH52" i="12"/>
  <c r="BW52" i="12" s="1"/>
  <c r="BH53" i="12"/>
  <c r="BW53" i="12" s="1"/>
  <c r="BH54" i="12"/>
  <c r="BW54" i="12" s="1"/>
  <c r="BH55" i="12"/>
  <c r="BW55" i="12" s="1"/>
  <c r="BH56" i="12"/>
  <c r="BW56" i="12" s="1"/>
  <c r="BH57" i="12"/>
  <c r="BW57" i="12" s="1"/>
  <c r="BH58" i="12"/>
  <c r="BW58" i="12" s="1"/>
  <c r="BH59" i="12"/>
  <c r="BW59" i="12" s="1"/>
  <c r="BH60" i="12"/>
  <c r="BW60" i="12" s="1"/>
  <c r="BH61" i="12"/>
  <c r="BW61" i="12" s="1"/>
  <c r="BH62" i="12"/>
  <c r="BW62" i="12" s="1"/>
  <c r="BG25" i="12"/>
  <c r="BV25" i="12" s="1"/>
  <c r="BG26" i="12"/>
  <c r="BV26" i="12" s="1"/>
  <c r="BG27" i="12"/>
  <c r="BV27" i="12" s="1"/>
  <c r="BG28" i="12"/>
  <c r="BV28" i="12" s="1"/>
  <c r="BG29" i="12"/>
  <c r="BV29" i="12" s="1"/>
  <c r="BG30" i="12"/>
  <c r="BV30" i="12" s="1"/>
  <c r="BG31" i="12"/>
  <c r="BV31" i="12" s="1"/>
  <c r="BG32" i="12"/>
  <c r="BV32" i="12" s="1"/>
  <c r="BG33" i="12"/>
  <c r="BV33" i="12" s="1"/>
  <c r="BG34" i="12"/>
  <c r="BV34" i="12" s="1"/>
  <c r="BG35" i="12"/>
  <c r="BV35" i="12" s="1"/>
  <c r="BG36" i="12"/>
  <c r="BV36" i="12" s="1"/>
  <c r="BG37" i="12"/>
  <c r="BV37" i="12" s="1"/>
  <c r="BG38" i="12"/>
  <c r="BV38" i="12" s="1"/>
  <c r="BG39" i="12"/>
  <c r="BV39" i="12" s="1"/>
  <c r="BG40" i="12"/>
  <c r="BV40" i="12" s="1"/>
  <c r="BG41" i="12"/>
  <c r="BV41" i="12" s="1"/>
  <c r="BG42" i="12"/>
  <c r="BV42" i="12" s="1"/>
  <c r="BG43" i="12"/>
  <c r="BV43" i="12" s="1"/>
  <c r="BG44" i="12"/>
  <c r="BV44" i="12" s="1"/>
  <c r="BG45" i="12"/>
  <c r="BV45" i="12" s="1"/>
  <c r="BG46" i="12"/>
  <c r="BV46" i="12" s="1"/>
  <c r="BG47" i="12"/>
  <c r="BV47" i="12" s="1"/>
  <c r="BG48" i="12"/>
  <c r="BV48" i="12" s="1"/>
  <c r="BG49" i="12"/>
  <c r="BV49" i="12" s="1"/>
  <c r="BG50" i="12"/>
  <c r="BV50" i="12" s="1"/>
  <c r="BG51" i="12"/>
  <c r="BV51" i="12" s="1"/>
  <c r="BG52" i="12"/>
  <c r="BV52" i="12" s="1"/>
  <c r="BG53" i="12"/>
  <c r="BV53" i="12" s="1"/>
  <c r="BG54" i="12"/>
  <c r="BV54" i="12" s="1"/>
  <c r="BG55" i="12"/>
  <c r="BV55" i="12" s="1"/>
  <c r="BG56" i="12"/>
  <c r="BV56" i="12" s="1"/>
  <c r="BG57" i="12"/>
  <c r="BV57" i="12" s="1"/>
  <c r="BG58" i="12"/>
  <c r="BV58" i="12" s="1"/>
  <c r="BG59" i="12"/>
  <c r="BV59" i="12" s="1"/>
  <c r="BG60" i="12"/>
  <c r="BV60" i="12" s="1"/>
  <c r="BG61" i="12"/>
  <c r="BV61" i="12" s="1"/>
  <c r="BG62" i="12"/>
  <c r="BV62" i="12" s="1"/>
  <c r="BE25" i="12"/>
  <c r="BE26" i="12"/>
  <c r="BF26" i="12" s="1"/>
  <c r="BU26" i="12" s="1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F42" i="12" s="1"/>
  <c r="BU42" i="12" s="1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K24" i="12"/>
  <c r="BZ24" i="12" s="1"/>
  <c r="BJ24" i="12"/>
  <c r="BY24" i="12" s="1"/>
  <c r="BI24" i="12"/>
  <c r="BX24" i="12" s="1"/>
  <c r="BH24" i="12"/>
  <c r="BW24" i="12" s="1"/>
  <c r="BG24" i="12"/>
  <c r="BV24" i="12" s="1"/>
  <c r="BE24" i="12"/>
  <c r="BK23" i="12"/>
  <c r="BJ23" i="12"/>
  <c r="BI23" i="12"/>
  <c r="BH23" i="12"/>
  <c r="BW23" i="12" s="1"/>
  <c r="BG23" i="12"/>
  <c r="BV23" i="12" s="1"/>
  <c r="BE23" i="12"/>
  <c r="BT58" i="12" l="1"/>
  <c r="BF58" i="12"/>
  <c r="BU58" i="12" s="1"/>
  <c r="BT57" i="12"/>
  <c r="BF57" i="12"/>
  <c r="BU57" i="12" s="1"/>
  <c r="BL49" i="12"/>
  <c r="BM49" i="12" s="1"/>
  <c r="BF49" i="12"/>
  <c r="BU49" i="12" s="1"/>
  <c r="BL41" i="12"/>
  <c r="BM41" i="12" s="1"/>
  <c r="BF41" i="12"/>
  <c r="BU41" i="12" s="1"/>
  <c r="BL33" i="12"/>
  <c r="BM33" i="12" s="1"/>
  <c r="BF33" i="12"/>
  <c r="BU33" i="12" s="1"/>
  <c r="BL25" i="12"/>
  <c r="BF25" i="12"/>
  <c r="BU25" i="12" s="1"/>
  <c r="BT42" i="12"/>
  <c r="BR60" i="12"/>
  <c r="BD60" i="12"/>
  <c r="BS60" i="12" s="1"/>
  <c r="BR52" i="12"/>
  <c r="BD52" i="12"/>
  <c r="BS52" i="12" s="1"/>
  <c r="BR44" i="12"/>
  <c r="BD44" i="12"/>
  <c r="BS44" i="12" s="1"/>
  <c r="BR36" i="12"/>
  <c r="BD36" i="12"/>
  <c r="BS36" i="12" s="1"/>
  <c r="BR28" i="12"/>
  <c r="BD28" i="12"/>
  <c r="BS28" i="12" s="1"/>
  <c r="BT23" i="12"/>
  <c r="BF23" i="12"/>
  <c r="BU23" i="12" s="1"/>
  <c r="BT56" i="12"/>
  <c r="BF56" i="12"/>
  <c r="BU56" i="12" s="1"/>
  <c r="BT48" i="12"/>
  <c r="BF48" i="12"/>
  <c r="BU48" i="12" s="1"/>
  <c r="BT40" i="12"/>
  <c r="BF40" i="12"/>
  <c r="BU40" i="12" s="1"/>
  <c r="BL32" i="12"/>
  <c r="BM32" i="12" s="1"/>
  <c r="BF32" i="12"/>
  <c r="BU32" i="12" s="1"/>
  <c r="BR59" i="12"/>
  <c r="BD59" i="12"/>
  <c r="BS59" i="12" s="1"/>
  <c r="BR51" i="12"/>
  <c r="BD51" i="12"/>
  <c r="BS51" i="12" s="1"/>
  <c r="BR43" i="12"/>
  <c r="BD43" i="12"/>
  <c r="BS43" i="12" s="1"/>
  <c r="BR27" i="12"/>
  <c r="BD27" i="12"/>
  <c r="BS27" i="12" s="1"/>
  <c r="BT39" i="12"/>
  <c r="BF39" i="12"/>
  <c r="BU39" i="12" s="1"/>
  <c r="BR42" i="12"/>
  <c r="BD42" i="12"/>
  <c r="BS42" i="12" s="1"/>
  <c r="BT62" i="12"/>
  <c r="BF62" i="12"/>
  <c r="BU62" i="12" s="1"/>
  <c r="BT54" i="12"/>
  <c r="BF54" i="12"/>
  <c r="BU54" i="12" s="1"/>
  <c r="BL46" i="12"/>
  <c r="BM46" i="12" s="1"/>
  <c r="BF46" i="12"/>
  <c r="BU46" i="12" s="1"/>
  <c r="BT38" i="12"/>
  <c r="BF38" i="12"/>
  <c r="BU38" i="12" s="1"/>
  <c r="BT30" i="12"/>
  <c r="BF30" i="12"/>
  <c r="BU30" i="12" s="1"/>
  <c r="BR57" i="12"/>
  <c r="BD57" i="12"/>
  <c r="BS57" i="12" s="1"/>
  <c r="BR49" i="12"/>
  <c r="BD49" i="12"/>
  <c r="BS49" i="12" s="1"/>
  <c r="BR41" i="12"/>
  <c r="BD41" i="12"/>
  <c r="BS41" i="12" s="1"/>
  <c r="BR33" i="12"/>
  <c r="BD33" i="12"/>
  <c r="BS33" i="12" s="1"/>
  <c r="BR25" i="12"/>
  <c r="BD25" i="12"/>
  <c r="BS25" i="12" s="1"/>
  <c r="BT55" i="12"/>
  <c r="BF55" i="12"/>
  <c r="BU55" i="12" s="1"/>
  <c r="BR26" i="12"/>
  <c r="BD26" i="12"/>
  <c r="BS26" i="12" s="1"/>
  <c r="BT61" i="12"/>
  <c r="BF61" i="12"/>
  <c r="BU61" i="12" s="1"/>
  <c r="BT53" i="12"/>
  <c r="BF53" i="12"/>
  <c r="BU53" i="12" s="1"/>
  <c r="BL45" i="12"/>
  <c r="BM45" i="12" s="1"/>
  <c r="BF45" i="12"/>
  <c r="BU45" i="12" s="1"/>
  <c r="BT37" i="12"/>
  <c r="BF37" i="12"/>
  <c r="BU37" i="12" s="1"/>
  <c r="BT29" i="12"/>
  <c r="BF29" i="12"/>
  <c r="BU29" i="12" s="1"/>
  <c r="BR48" i="12"/>
  <c r="BD48" i="12"/>
  <c r="BS48" i="12" s="1"/>
  <c r="BR40" i="12"/>
  <c r="BD40" i="12"/>
  <c r="BS40" i="12" s="1"/>
  <c r="BR32" i="12"/>
  <c r="BD32" i="12"/>
  <c r="BS32" i="12" s="1"/>
  <c r="BR24" i="12"/>
  <c r="BD24" i="12"/>
  <c r="BS24" i="12" s="1"/>
  <c r="BR34" i="12"/>
  <c r="BD34" i="12"/>
  <c r="BS34" i="12" s="1"/>
  <c r="BT24" i="12"/>
  <c r="BF24" i="12"/>
  <c r="BU24" i="12" s="1"/>
  <c r="BT60" i="12"/>
  <c r="BF60" i="12"/>
  <c r="BU60" i="12" s="1"/>
  <c r="BT52" i="12"/>
  <c r="BF52" i="12"/>
  <c r="BU52" i="12" s="1"/>
  <c r="BT44" i="12"/>
  <c r="BF44" i="12"/>
  <c r="BU44" i="12" s="1"/>
  <c r="BT36" i="12"/>
  <c r="BF36" i="12"/>
  <c r="BU36" i="12" s="1"/>
  <c r="BT28" i="12"/>
  <c r="BF28" i="12"/>
  <c r="BU28" i="12" s="1"/>
  <c r="BR23" i="12"/>
  <c r="BD23" i="12"/>
  <c r="BS23" i="12" s="1"/>
  <c r="BR39" i="12"/>
  <c r="BD39" i="12"/>
  <c r="BS39" i="12" s="1"/>
  <c r="BT47" i="12"/>
  <c r="BF47" i="12"/>
  <c r="BU47" i="12" s="1"/>
  <c r="BT59" i="12"/>
  <c r="BF59" i="12"/>
  <c r="BU59" i="12" s="1"/>
  <c r="BT51" i="12"/>
  <c r="BF51" i="12"/>
  <c r="BU51" i="12" s="1"/>
  <c r="BT43" i="12"/>
  <c r="BF43" i="12"/>
  <c r="BU43" i="12" s="1"/>
  <c r="BT35" i="12"/>
  <c r="BF35" i="12"/>
  <c r="BU35" i="12" s="1"/>
  <c r="BT27" i="12"/>
  <c r="BF27" i="12"/>
  <c r="BU27" i="12" s="1"/>
  <c r="BT31" i="12"/>
  <c r="BF31" i="12"/>
  <c r="BU31" i="12" s="1"/>
  <c r="BT50" i="12"/>
  <c r="BF50" i="12"/>
  <c r="BU50" i="12" s="1"/>
  <c r="BT34" i="12"/>
  <c r="BF34" i="12"/>
  <c r="BU34" i="12" s="1"/>
  <c r="BL57" i="12"/>
  <c r="BM57" i="12" s="1"/>
  <c r="EE57" i="12"/>
  <c r="F38" i="10"/>
  <c r="EE49" i="12"/>
  <c r="F30" i="10"/>
  <c r="EE41" i="12"/>
  <c r="F22" i="10"/>
  <c r="EE33" i="12"/>
  <c r="F14" i="10"/>
  <c r="BL43" i="12"/>
  <c r="BM43" i="12" s="1"/>
  <c r="BL58" i="12"/>
  <c r="BM58" i="12" s="1"/>
  <c r="BL50" i="12"/>
  <c r="BM50" i="12" s="1"/>
  <c r="EE32" i="12"/>
  <c r="F13" i="10"/>
  <c r="BL31" i="12"/>
  <c r="BM31" i="12" s="1"/>
  <c r="DM46" i="12"/>
  <c r="F27" i="10"/>
  <c r="F26" i="10"/>
  <c r="EE45" i="12"/>
  <c r="DM45" i="12"/>
  <c r="BL54" i="12"/>
  <c r="BM54" i="12" s="1"/>
  <c r="BL42" i="12"/>
  <c r="BM42" i="12" s="1"/>
  <c r="BL30" i="12"/>
  <c r="BM30" i="12" s="1"/>
  <c r="BT49" i="12"/>
  <c r="BT41" i="12"/>
  <c r="BT33" i="12"/>
  <c r="BL53" i="12"/>
  <c r="BM53" i="12" s="1"/>
  <c r="BL29" i="12"/>
  <c r="BM29" i="12" s="1"/>
  <c r="BT32" i="12"/>
  <c r="BL56" i="12"/>
  <c r="BM56" i="12" s="1"/>
  <c r="BL51" i="12"/>
  <c r="BM51" i="12" s="1"/>
  <c r="BL38" i="12"/>
  <c r="BM38" i="12" s="1"/>
  <c r="BL28" i="12"/>
  <c r="BR50" i="12"/>
  <c r="BL55" i="12"/>
  <c r="BM55" i="12" s="1"/>
  <c r="BL47" i="12"/>
  <c r="BM47" i="12" s="1"/>
  <c r="BL62" i="12"/>
  <c r="BM62" i="12" s="1"/>
  <c r="BL37" i="12"/>
  <c r="BM37" i="12" s="1"/>
  <c r="BL27" i="12"/>
  <c r="BM27" i="12" s="1"/>
  <c r="BT46" i="12"/>
  <c r="BL61" i="12"/>
  <c r="BM61" i="12" s="1"/>
  <c r="BL35" i="12"/>
  <c r="BM35" i="12" s="1"/>
  <c r="BR58" i="12"/>
  <c r="BT45" i="12"/>
  <c r="BL59" i="12"/>
  <c r="BM59" i="12" s="1"/>
  <c r="BL34" i="12"/>
  <c r="BM34" i="12" s="1"/>
  <c r="BL60" i="12"/>
  <c r="BM60" i="12" s="1"/>
  <c r="BL52" i="12"/>
  <c r="BM52" i="12" s="1"/>
  <c r="BL44" i="12"/>
  <c r="BL36" i="12"/>
  <c r="BL26" i="12"/>
  <c r="EE26" i="12" s="1"/>
  <c r="BT26" i="12"/>
  <c r="EE25" i="12"/>
  <c r="BT25" i="12"/>
  <c r="CB63" i="12"/>
  <c r="CB65" i="12" s="1"/>
  <c r="CF63" i="12"/>
  <c r="CF65" i="12" s="1"/>
  <c r="CJ63" i="12"/>
  <c r="CJ65" i="12" s="1"/>
  <c r="CD63" i="12"/>
  <c r="CD65" i="12" s="1"/>
  <c r="CH63" i="12"/>
  <c r="CH65" i="12" s="1"/>
  <c r="CL63" i="12"/>
  <c r="CL65" i="12" s="1"/>
  <c r="BI64" i="12"/>
  <c r="BX63" i="12" s="1"/>
  <c r="CR63" i="12"/>
  <c r="CR65" i="12" s="1"/>
  <c r="BK64" i="12"/>
  <c r="BK66" i="12" s="1"/>
  <c r="BZ65" i="12" s="1"/>
  <c r="CP63" i="12"/>
  <c r="CP65" i="12" s="1"/>
  <c r="CN63" i="12"/>
  <c r="CN65" i="12" s="1"/>
  <c r="BJ64" i="12"/>
  <c r="BJ66" i="12" s="1"/>
  <c r="BY65" i="12" s="1"/>
  <c r="DM47" i="12"/>
  <c r="EE60" i="12"/>
  <c r="DM52" i="12"/>
  <c r="DM56" i="12"/>
  <c r="EE56" i="12"/>
  <c r="BL48" i="12"/>
  <c r="BM48" i="12" s="1"/>
  <c r="BL40" i="12"/>
  <c r="BM40" i="12" s="1"/>
  <c r="DM32" i="12"/>
  <c r="EE31" i="12"/>
  <c r="BL39" i="12"/>
  <c r="BM39" i="12" s="1"/>
  <c r="EE62" i="12"/>
  <c r="EE54" i="12"/>
  <c r="EE46" i="12"/>
  <c r="BR56" i="12"/>
  <c r="DM59" i="12"/>
  <c r="DM51" i="12"/>
  <c r="DM27" i="12"/>
  <c r="EE53" i="12"/>
  <c r="DM34" i="12"/>
  <c r="DM57" i="12"/>
  <c r="DM49" i="12"/>
  <c r="DM41" i="12"/>
  <c r="DM33" i="12"/>
  <c r="DM25" i="12"/>
  <c r="BE64" i="12"/>
  <c r="BH64" i="12"/>
  <c r="BW63" i="12" s="1"/>
  <c r="BX23" i="12"/>
  <c r="BZ23" i="12"/>
  <c r="BY23" i="12"/>
  <c r="BV63" i="12"/>
  <c r="BC64" i="12"/>
  <c r="BL24" i="12"/>
  <c r="BM24" i="12" s="1"/>
  <c r="BW64" i="14"/>
  <c r="BV64" i="14"/>
  <c r="BU64" i="14"/>
  <c r="BT64" i="14"/>
  <c r="BR64" i="14"/>
  <c r="BP64" i="14"/>
  <c r="DQ22" i="14"/>
  <c r="DK24" i="14"/>
  <c r="DK25" i="14"/>
  <c r="DK26" i="14"/>
  <c r="DK27" i="14"/>
  <c r="DK28" i="14"/>
  <c r="DK29" i="14"/>
  <c r="DK30" i="14"/>
  <c r="DK31" i="14"/>
  <c r="DK32" i="14"/>
  <c r="DK33" i="14"/>
  <c r="DK34" i="14"/>
  <c r="DK35" i="14"/>
  <c r="DK36" i="14"/>
  <c r="DK37" i="14"/>
  <c r="DK38" i="14"/>
  <c r="DK39" i="14"/>
  <c r="DK40" i="14"/>
  <c r="DK41" i="14"/>
  <c r="DK42" i="14"/>
  <c r="DK43" i="14"/>
  <c r="DK44" i="14"/>
  <c r="DK45" i="14"/>
  <c r="DK46" i="14"/>
  <c r="DK47" i="14"/>
  <c r="DK48" i="14"/>
  <c r="DK49" i="14"/>
  <c r="DK50" i="14"/>
  <c r="DK51" i="14"/>
  <c r="DK52" i="14"/>
  <c r="DK53" i="14"/>
  <c r="DK54" i="14"/>
  <c r="DK55" i="14"/>
  <c r="DK56" i="14"/>
  <c r="DK57" i="14"/>
  <c r="DK58" i="14"/>
  <c r="DK59" i="14"/>
  <c r="DK60" i="14"/>
  <c r="DK61" i="14"/>
  <c r="DK62" i="14"/>
  <c r="DK23" i="14"/>
  <c r="DF25" i="14"/>
  <c r="DG25" i="14" s="1"/>
  <c r="DF26" i="14"/>
  <c r="DG26" i="14" s="1"/>
  <c r="DF27" i="14"/>
  <c r="DG27" i="14" s="1"/>
  <c r="DF28" i="14"/>
  <c r="DG28" i="14" s="1"/>
  <c r="DF29" i="14"/>
  <c r="DG29" i="14" s="1"/>
  <c r="DF30" i="14"/>
  <c r="DG30" i="14" s="1"/>
  <c r="DF31" i="14"/>
  <c r="DG31" i="14" s="1"/>
  <c r="DF32" i="14"/>
  <c r="DG32" i="14" s="1"/>
  <c r="DF33" i="14"/>
  <c r="DG33" i="14" s="1"/>
  <c r="DF34" i="14"/>
  <c r="DG34" i="14" s="1"/>
  <c r="DF35" i="14"/>
  <c r="DG35" i="14"/>
  <c r="DF36" i="14"/>
  <c r="DG36" i="14" s="1"/>
  <c r="DF37" i="14"/>
  <c r="DG37" i="14" s="1"/>
  <c r="DF38" i="14"/>
  <c r="DG38" i="14" s="1"/>
  <c r="DF39" i="14"/>
  <c r="DG39" i="14" s="1"/>
  <c r="DF40" i="14"/>
  <c r="DG40" i="14" s="1"/>
  <c r="DF41" i="14"/>
  <c r="DG41" i="14" s="1"/>
  <c r="DF42" i="14"/>
  <c r="DG42" i="14" s="1"/>
  <c r="DF43" i="14"/>
  <c r="DG43" i="14" s="1"/>
  <c r="DF44" i="14"/>
  <c r="DG44" i="14" s="1"/>
  <c r="DF45" i="14"/>
  <c r="DG45" i="14" s="1"/>
  <c r="DF46" i="14"/>
  <c r="DG46" i="14" s="1"/>
  <c r="DF47" i="14"/>
  <c r="DG47" i="14" s="1"/>
  <c r="DF48" i="14"/>
  <c r="DG48" i="14" s="1"/>
  <c r="DF49" i="14"/>
  <c r="DG49" i="14" s="1"/>
  <c r="DF50" i="14"/>
  <c r="DG50" i="14" s="1"/>
  <c r="DF51" i="14"/>
  <c r="DG51" i="14" s="1"/>
  <c r="DF52" i="14"/>
  <c r="DG52" i="14" s="1"/>
  <c r="DF53" i="14"/>
  <c r="DG53" i="14" s="1"/>
  <c r="DF54" i="14"/>
  <c r="DG54" i="14" s="1"/>
  <c r="DF55" i="14"/>
  <c r="DG55" i="14" s="1"/>
  <c r="DF56" i="14"/>
  <c r="DG56" i="14" s="1"/>
  <c r="DF57" i="14"/>
  <c r="DG57" i="14" s="1"/>
  <c r="DF58" i="14"/>
  <c r="DG58" i="14" s="1"/>
  <c r="DF59" i="14"/>
  <c r="DG59" i="14" s="1"/>
  <c r="DF60" i="14"/>
  <c r="DG60" i="14" s="1"/>
  <c r="DF61" i="14"/>
  <c r="DG61" i="14" s="1"/>
  <c r="DF62" i="14"/>
  <c r="DG62" i="14" s="1"/>
  <c r="DD25" i="14"/>
  <c r="DE25" i="14" s="1"/>
  <c r="DD26" i="14"/>
  <c r="DE26" i="14" s="1"/>
  <c r="DD27" i="14"/>
  <c r="DE27" i="14" s="1"/>
  <c r="DD28" i="14"/>
  <c r="DE28" i="14" s="1"/>
  <c r="DD29" i="14"/>
  <c r="DE29" i="14" s="1"/>
  <c r="DD30" i="14"/>
  <c r="DE30" i="14" s="1"/>
  <c r="DD31" i="14"/>
  <c r="DE31" i="14" s="1"/>
  <c r="DD32" i="14"/>
  <c r="DE32" i="14" s="1"/>
  <c r="DD33" i="14"/>
  <c r="DE33" i="14"/>
  <c r="DD34" i="14"/>
  <c r="DE34" i="14" s="1"/>
  <c r="DD35" i="14"/>
  <c r="DE35" i="14"/>
  <c r="DD36" i="14"/>
  <c r="DE36" i="14" s="1"/>
  <c r="DD37" i="14"/>
  <c r="DE37" i="14" s="1"/>
  <c r="DD38" i="14"/>
  <c r="DE38" i="14" s="1"/>
  <c r="DD39" i="14"/>
  <c r="DE39" i="14" s="1"/>
  <c r="DD40" i="14"/>
  <c r="DE40" i="14" s="1"/>
  <c r="DD41" i="14"/>
  <c r="DE41" i="14" s="1"/>
  <c r="DD42" i="14"/>
  <c r="DE42" i="14" s="1"/>
  <c r="DD43" i="14"/>
  <c r="DE43" i="14" s="1"/>
  <c r="DD44" i="14"/>
  <c r="DE44" i="14" s="1"/>
  <c r="DD45" i="14"/>
  <c r="DE45" i="14" s="1"/>
  <c r="DD46" i="14"/>
  <c r="DE46" i="14" s="1"/>
  <c r="DD47" i="14"/>
  <c r="DE47" i="14" s="1"/>
  <c r="DD48" i="14"/>
  <c r="DE48" i="14" s="1"/>
  <c r="DD49" i="14"/>
  <c r="DE49" i="14" s="1"/>
  <c r="DD50" i="14"/>
  <c r="DE50" i="14" s="1"/>
  <c r="DD51" i="14"/>
  <c r="DE51" i="14" s="1"/>
  <c r="DD52" i="14"/>
  <c r="DE52" i="14" s="1"/>
  <c r="DD53" i="14"/>
  <c r="DE53" i="14" s="1"/>
  <c r="DD54" i="14"/>
  <c r="DE54" i="14" s="1"/>
  <c r="DD55" i="14"/>
  <c r="DE55" i="14" s="1"/>
  <c r="DD56" i="14"/>
  <c r="DE56" i="14"/>
  <c r="DD57" i="14"/>
  <c r="DE57" i="14" s="1"/>
  <c r="DD58" i="14"/>
  <c r="DE58" i="14" s="1"/>
  <c r="DD59" i="14"/>
  <c r="DE59" i="14" s="1"/>
  <c r="DD60" i="14"/>
  <c r="DE60" i="14" s="1"/>
  <c r="DD61" i="14"/>
  <c r="DE61" i="14" s="1"/>
  <c r="DD62" i="14"/>
  <c r="DE62" i="14" s="1"/>
  <c r="DB25" i="14"/>
  <c r="DC25" i="14" s="1"/>
  <c r="DB26" i="14"/>
  <c r="DC26" i="14" s="1"/>
  <c r="DB27" i="14"/>
  <c r="DC27" i="14" s="1"/>
  <c r="DB28" i="14"/>
  <c r="DC28" i="14" s="1"/>
  <c r="DB29" i="14"/>
  <c r="DC29" i="14" s="1"/>
  <c r="DB30" i="14"/>
  <c r="DC30" i="14" s="1"/>
  <c r="DB31" i="14"/>
  <c r="DC31" i="14" s="1"/>
  <c r="DB32" i="14"/>
  <c r="DC32" i="14" s="1"/>
  <c r="DB33" i="14"/>
  <c r="DC33" i="14" s="1"/>
  <c r="DB34" i="14"/>
  <c r="DC34" i="14" s="1"/>
  <c r="DB35" i="14"/>
  <c r="DC35" i="14" s="1"/>
  <c r="DB36" i="14"/>
  <c r="DC36" i="14" s="1"/>
  <c r="DB37" i="14"/>
  <c r="DC37" i="14" s="1"/>
  <c r="DB38" i="14"/>
  <c r="DC38" i="14" s="1"/>
  <c r="DB39" i="14"/>
  <c r="DC39" i="14" s="1"/>
  <c r="DB40" i="14"/>
  <c r="DC40" i="14" s="1"/>
  <c r="DB41" i="14"/>
  <c r="DC41" i="14" s="1"/>
  <c r="DB42" i="14"/>
  <c r="DC42" i="14" s="1"/>
  <c r="DB43" i="14"/>
  <c r="DC43" i="14" s="1"/>
  <c r="DB44" i="14"/>
  <c r="DC44" i="14" s="1"/>
  <c r="DB45" i="14"/>
  <c r="DC45" i="14" s="1"/>
  <c r="DB46" i="14"/>
  <c r="DC46" i="14" s="1"/>
  <c r="DB47" i="14"/>
  <c r="DC47" i="14" s="1"/>
  <c r="DB48" i="14"/>
  <c r="DC48" i="14" s="1"/>
  <c r="DB49" i="14"/>
  <c r="DC49" i="14" s="1"/>
  <c r="DB50" i="14"/>
  <c r="DC50" i="14" s="1"/>
  <c r="DB51" i="14"/>
  <c r="DC51" i="14" s="1"/>
  <c r="DB52" i="14"/>
  <c r="DC52" i="14" s="1"/>
  <c r="DB53" i="14"/>
  <c r="DC53" i="14" s="1"/>
  <c r="DB54" i="14"/>
  <c r="DC54" i="14" s="1"/>
  <c r="DB55" i="14"/>
  <c r="DC55" i="14" s="1"/>
  <c r="DB56" i="14"/>
  <c r="DC56" i="14" s="1"/>
  <c r="DB57" i="14"/>
  <c r="DC57" i="14" s="1"/>
  <c r="DB58" i="14"/>
  <c r="DC58" i="14" s="1"/>
  <c r="DB59" i="14"/>
  <c r="DC59" i="14" s="1"/>
  <c r="DB60" i="14"/>
  <c r="DC60" i="14" s="1"/>
  <c r="DB61" i="14"/>
  <c r="DC61" i="14" s="1"/>
  <c r="DB62" i="14"/>
  <c r="DC62" i="14" s="1"/>
  <c r="CZ25" i="14"/>
  <c r="DA25" i="14" s="1"/>
  <c r="CZ26" i="14"/>
  <c r="DA26" i="14" s="1"/>
  <c r="CZ27" i="14"/>
  <c r="DA27" i="14" s="1"/>
  <c r="CZ28" i="14"/>
  <c r="DA28" i="14" s="1"/>
  <c r="CZ29" i="14"/>
  <c r="DA29" i="14" s="1"/>
  <c r="CZ30" i="14"/>
  <c r="DA30" i="14" s="1"/>
  <c r="CZ31" i="14"/>
  <c r="DA31" i="14" s="1"/>
  <c r="CZ32" i="14"/>
  <c r="DA32" i="14" s="1"/>
  <c r="CZ33" i="14"/>
  <c r="DA33" i="14" s="1"/>
  <c r="CZ34" i="14"/>
  <c r="DA34" i="14" s="1"/>
  <c r="CZ35" i="14"/>
  <c r="DA35" i="14" s="1"/>
  <c r="CZ36" i="14"/>
  <c r="DA36" i="14" s="1"/>
  <c r="CZ37" i="14"/>
  <c r="DA37" i="14" s="1"/>
  <c r="CZ38" i="14"/>
  <c r="DA38" i="14" s="1"/>
  <c r="CZ39" i="14"/>
  <c r="DA39" i="14" s="1"/>
  <c r="CZ40" i="14"/>
  <c r="DA40" i="14" s="1"/>
  <c r="CZ41" i="14"/>
  <c r="DA41" i="14" s="1"/>
  <c r="CZ42" i="14"/>
  <c r="DA42" i="14" s="1"/>
  <c r="CZ43" i="14"/>
  <c r="DA43" i="14" s="1"/>
  <c r="CZ44" i="14"/>
  <c r="DA44" i="14" s="1"/>
  <c r="CZ45" i="14"/>
  <c r="DA45" i="14" s="1"/>
  <c r="CZ46" i="14"/>
  <c r="DA46" i="14" s="1"/>
  <c r="CZ47" i="14"/>
  <c r="DA47" i="14" s="1"/>
  <c r="CZ48" i="14"/>
  <c r="DA48" i="14" s="1"/>
  <c r="CZ49" i="14"/>
  <c r="DA49" i="14" s="1"/>
  <c r="CZ50" i="14"/>
  <c r="DA50" i="14" s="1"/>
  <c r="CZ51" i="14"/>
  <c r="DA51" i="14" s="1"/>
  <c r="CZ52" i="14"/>
  <c r="DA52" i="14" s="1"/>
  <c r="CZ53" i="14"/>
  <c r="DA53" i="14" s="1"/>
  <c r="CZ54" i="14"/>
  <c r="DA54" i="14" s="1"/>
  <c r="CZ55" i="14"/>
  <c r="DA55" i="14" s="1"/>
  <c r="CZ56" i="14"/>
  <c r="DA56" i="14" s="1"/>
  <c r="CZ57" i="14"/>
  <c r="DA57" i="14" s="1"/>
  <c r="CZ58" i="14"/>
  <c r="DA58" i="14" s="1"/>
  <c r="CZ59" i="14"/>
  <c r="DA59" i="14" s="1"/>
  <c r="CZ60" i="14"/>
  <c r="DA60" i="14" s="1"/>
  <c r="CZ61" i="14"/>
  <c r="DA61" i="14" s="1"/>
  <c r="CZ62" i="14"/>
  <c r="DA62" i="14" s="1"/>
  <c r="CX25" i="14"/>
  <c r="CY25" i="14" s="1"/>
  <c r="CX26" i="14"/>
  <c r="CY26" i="14" s="1"/>
  <c r="CX27" i="14"/>
  <c r="CY27" i="14" s="1"/>
  <c r="CX28" i="14"/>
  <c r="CY28" i="14"/>
  <c r="CX29" i="14"/>
  <c r="CY29" i="14" s="1"/>
  <c r="CX30" i="14"/>
  <c r="CY30" i="14" s="1"/>
  <c r="CX31" i="14"/>
  <c r="CY31" i="14" s="1"/>
  <c r="CX32" i="14"/>
  <c r="CY32" i="14" s="1"/>
  <c r="CX33" i="14"/>
  <c r="CY33" i="14" s="1"/>
  <c r="CX34" i="14"/>
  <c r="CY34" i="14" s="1"/>
  <c r="CX35" i="14"/>
  <c r="CY35" i="14" s="1"/>
  <c r="CX36" i="14"/>
  <c r="CY36" i="14" s="1"/>
  <c r="CX37" i="14"/>
  <c r="CY37" i="14" s="1"/>
  <c r="CX38" i="14"/>
  <c r="CY38" i="14" s="1"/>
  <c r="CX39" i="14"/>
  <c r="CY39" i="14" s="1"/>
  <c r="CX40" i="14"/>
  <c r="CY40" i="14" s="1"/>
  <c r="CX41" i="14"/>
  <c r="CY41" i="14" s="1"/>
  <c r="CX42" i="14"/>
  <c r="CY42" i="14" s="1"/>
  <c r="CX43" i="14"/>
  <c r="CY43" i="14" s="1"/>
  <c r="CX44" i="14"/>
  <c r="CY44" i="14" s="1"/>
  <c r="CX45" i="14"/>
  <c r="CY45" i="14" s="1"/>
  <c r="CX46" i="14"/>
  <c r="CY46" i="14" s="1"/>
  <c r="CX47" i="14"/>
  <c r="CY47" i="14" s="1"/>
  <c r="CX48" i="14"/>
  <c r="CY48" i="14" s="1"/>
  <c r="CX49" i="14"/>
  <c r="CY49" i="14" s="1"/>
  <c r="CX50" i="14"/>
  <c r="CY50" i="14" s="1"/>
  <c r="CX51" i="14"/>
  <c r="CY51" i="14" s="1"/>
  <c r="CX52" i="14"/>
  <c r="CY52" i="14" s="1"/>
  <c r="CX53" i="14"/>
  <c r="CY53" i="14" s="1"/>
  <c r="CX54" i="14"/>
  <c r="CY54" i="14" s="1"/>
  <c r="CX55" i="14"/>
  <c r="CY55" i="14" s="1"/>
  <c r="CX56" i="14"/>
  <c r="CY56" i="14" s="1"/>
  <c r="CX57" i="14"/>
  <c r="CY57" i="14" s="1"/>
  <c r="CX58" i="14"/>
  <c r="CY58" i="14" s="1"/>
  <c r="CX59" i="14"/>
  <c r="CY59" i="14" s="1"/>
  <c r="CX60" i="14"/>
  <c r="CY60" i="14" s="1"/>
  <c r="CX61" i="14"/>
  <c r="CY61" i="14" s="1"/>
  <c r="CX62" i="14"/>
  <c r="CY62" i="14" s="1"/>
  <c r="CV25" i="14"/>
  <c r="CW25" i="14" s="1"/>
  <c r="CV26" i="14"/>
  <c r="CW26" i="14" s="1"/>
  <c r="CV27" i="14"/>
  <c r="CW27" i="14" s="1"/>
  <c r="CV28" i="14"/>
  <c r="CW28" i="14"/>
  <c r="CV29" i="14"/>
  <c r="CW29" i="14" s="1"/>
  <c r="CV30" i="14"/>
  <c r="CW30" i="14" s="1"/>
  <c r="CV31" i="14"/>
  <c r="CW31" i="14" s="1"/>
  <c r="CV32" i="14"/>
  <c r="CW32" i="14" s="1"/>
  <c r="CV33" i="14"/>
  <c r="CW33" i="14" s="1"/>
  <c r="CV34" i="14"/>
  <c r="CW34" i="14" s="1"/>
  <c r="CV35" i="14"/>
  <c r="CW35" i="14" s="1"/>
  <c r="CV36" i="14"/>
  <c r="CW36" i="14" s="1"/>
  <c r="CV37" i="14"/>
  <c r="CW37" i="14" s="1"/>
  <c r="CV38" i="14"/>
  <c r="CW38" i="14" s="1"/>
  <c r="CV39" i="14"/>
  <c r="CW39" i="14" s="1"/>
  <c r="CV40" i="14"/>
  <c r="CW40" i="14" s="1"/>
  <c r="CV41" i="14"/>
  <c r="CW41" i="14" s="1"/>
  <c r="CV42" i="14"/>
  <c r="CW42" i="14" s="1"/>
  <c r="CV43" i="14"/>
  <c r="CW43" i="14" s="1"/>
  <c r="CV44" i="14"/>
  <c r="CW44" i="14" s="1"/>
  <c r="CV45" i="14"/>
  <c r="CW45" i="14" s="1"/>
  <c r="CV46" i="14"/>
  <c r="CW46" i="14" s="1"/>
  <c r="CV47" i="14"/>
  <c r="CW47" i="14" s="1"/>
  <c r="CV48" i="14"/>
  <c r="CW48" i="14" s="1"/>
  <c r="CV49" i="14"/>
  <c r="CW49" i="14" s="1"/>
  <c r="CV50" i="14"/>
  <c r="CW50" i="14" s="1"/>
  <c r="CV51" i="14"/>
  <c r="CW51" i="14" s="1"/>
  <c r="CV52" i="14"/>
  <c r="CW52" i="14" s="1"/>
  <c r="CV53" i="14"/>
  <c r="CW53" i="14" s="1"/>
  <c r="CV54" i="14"/>
  <c r="CW54" i="14" s="1"/>
  <c r="CV55" i="14"/>
  <c r="CW55" i="14" s="1"/>
  <c r="CV56" i="14"/>
  <c r="CW56" i="14" s="1"/>
  <c r="CV57" i="14"/>
  <c r="CW57" i="14" s="1"/>
  <c r="CV58" i="14"/>
  <c r="CW58" i="14" s="1"/>
  <c r="CV59" i="14"/>
  <c r="CW59" i="14" s="1"/>
  <c r="CV60" i="14"/>
  <c r="CW60" i="14" s="1"/>
  <c r="CV61" i="14"/>
  <c r="CW61" i="14" s="1"/>
  <c r="CV62" i="14"/>
  <c r="CW62" i="14" s="1"/>
  <c r="CT25" i="14"/>
  <c r="CU25" i="14" s="1"/>
  <c r="CT26" i="14"/>
  <c r="CU26" i="14" s="1"/>
  <c r="CT27" i="14"/>
  <c r="CU27" i="14" s="1"/>
  <c r="CT28" i="14"/>
  <c r="CU28" i="14" s="1"/>
  <c r="CT29" i="14"/>
  <c r="CU29" i="14" s="1"/>
  <c r="CT30" i="14"/>
  <c r="CU30" i="14" s="1"/>
  <c r="CT31" i="14"/>
  <c r="CU31" i="14" s="1"/>
  <c r="CT32" i="14"/>
  <c r="CU32" i="14" s="1"/>
  <c r="CT33" i="14"/>
  <c r="CU33" i="14" s="1"/>
  <c r="CT34" i="14"/>
  <c r="CU34" i="14" s="1"/>
  <c r="CT35" i="14"/>
  <c r="CU35" i="14" s="1"/>
  <c r="CT36" i="14"/>
  <c r="CU36" i="14" s="1"/>
  <c r="CT37" i="14"/>
  <c r="CU37" i="14" s="1"/>
  <c r="CT38" i="14"/>
  <c r="CU38" i="14"/>
  <c r="CT39" i="14"/>
  <c r="CU39" i="14" s="1"/>
  <c r="CT40" i="14"/>
  <c r="CU40" i="14" s="1"/>
  <c r="CT41" i="14"/>
  <c r="CU41" i="14" s="1"/>
  <c r="CT42" i="14"/>
  <c r="CU42" i="14" s="1"/>
  <c r="CT43" i="14"/>
  <c r="CU43" i="14" s="1"/>
  <c r="CT44" i="14"/>
  <c r="CU44" i="14" s="1"/>
  <c r="CT45" i="14"/>
  <c r="CU45" i="14" s="1"/>
  <c r="CT46" i="14"/>
  <c r="CU46" i="14" s="1"/>
  <c r="CT47" i="14"/>
  <c r="CU47" i="14"/>
  <c r="CT48" i="14"/>
  <c r="CU48" i="14" s="1"/>
  <c r="CT49" i="14"/>
  <c r="CU49" i="14" s="1"/>
  <c r="CT50" i="14"/>
  <c r="CU50" i="14" s="1"/>
  <c r="CT51" i="14"/>
  <c r="CU51" i="14" s="1"/>
  <c r="CT52" i="14"/>
  <c r="CU52" i="14" s="1"/>
  <c r="CT53" i="14"/>
  <c r="CU53" i="14" s="1"/>
  <c r="CT54" i="14"/>
  <c r="CU54" i="14" s="1"/>
  <c r="CT55" i="14"/>
  <c r="CU55" i="14" s="1"/>
  <c r="CT56" i="14"/>
  <c r="CU56" i="14" s="1"/>
  <c r="CT57" i="14"/>
  <c r="CU57" i="14" s="1"/>
  <c r="CT58" i="14"/>
  <c r="CU58" i="14" s="1"/>
  <c r="CT59" i="14"/>
  <c r="CU59" i="14" s="1"/>
  <c r="CT60" i="14"/>
  <c r="CU60" i="14" s="1"/>
  <c r="CT61" i="14"/>
  <c r="CU61" i="14" s="1"/>
  <c r="CT62" i="14"/>
  <c r="CU62" i="14" s="1"/>
  <c r="CR25" i="14"/>
  <c r="CS25" i="14" s="1"/>
  <c r="CR26" i="14"/>
  <c r="CS26" i="14" s="1"/>
  <c r="CR27" i="14"/>
  <c r="CS27" i="14" s="1"/>
  <c r="CR28" i="14"/>
  <c r="CS28" i="14" s="1"/>
  <c r="CR29" i="14"/>
  <c r="CS29" i="14" s="1"/>
  <c r="CR30" i="14"/>
  <c r="CS30" i="14" s="1"/>
  <c r="CR31" i="14"/>
  <c r="CS31" i="14" s="1"/>
  <c r="CR32" i="14"/>
  <c r="CS32" i="14" s="1"/>
  <c r="CR33" i="14"/>
  <c r="CS33" i="14" s="1"/>
  <c r="CR34" i="14"/>
  <c r="CS34" i="14" s="1"/>
  <c r="CR35" i="14"/>
  <c r="CS35" i="14" s="1"/>
  <c r="CR36" i="14"/>
  <c r="CS36" i="14" s="1"/>
  <c r="CR37" i="14"/>
  <c r="CS37" i="14" s="1"/>
  <c r="CR38" i="14"/>
  <c r="CS38" i="14" s="1"/>
  <c r="CR39" i="14"/>
  <c r="CS39" i="14" s="1"/>
  <c r="CR40" i="14"/>
  <c r="CS40" i="14" s="1"/>
  <c r="CR41" i="14"/>
  <c r="CS41" i="14" s="1"/>
  <c r="CR42" i="14"/>
  <c r="CS42" i="14" s="1"/>
  <c r="CR43" i="14"/>
  <c r="CS43" i="14" s="1"/>
  <c r="CR44" i="14"/>
  <c r="CS44" i="14" s="1"/>
  <c r="CR45" i="14"/>
  <c r="CS45" i="14" s="1"/>
  <c r="CR46" i="14"/>
  <c r="CS46" i="14" s="1"/>
  <c r="CR47" i="14"/>
  <c r="CS47" i="14" s="1"/>
  <c r="CR48" i="14"/>
  <c r="CS48" i="14" s="1"/>
  <c r="CR49" i="14"/>
  <c r="CS49" i="14" s="1"/>
  <c r="CR50" i="14"/>
  <c r="CS50" i="14" s="1"/>
  <c r="CR51" i="14"/>
  <c r="CS51" i="14" s="1"/>
  <c r="CR52" i="14"/>
  <c r="CS52" i="14" s="1"/>
  <c r="CR53" i="14"/>
  <c r="CS53" i="14" s="1"/>
  <c r="CR54" i="14"/>
  <c r="CS54" i="14" s="1"/>
  <c r="CR55" i="14"/>
  <c r="CS55" i="14" s="1"/>
  <c r="CR56" i="14"/>
  <c r="CS56" i="14" s="1"/>
  <c r="CR57" i="14"/>
  <c r="CS57" i="14" s="1"/>
  <c r="CR58" i="14"/>
  <c r="CS58" i="14" s="1"/>
  <c r="CR59" i="14"/>
  <c r="CS59" i="14" s="1"/>
  <c r="CR60" i="14"/>
  <c r="CS60" i="14" s="1"/>
  <c r="CR61" i="14"/>
  <c r="CS61" i="14" s="1"/>
  <c r="CR62" i="14"/>
  <c r="CS62" i="14" s="1"/>
  <c r="CP25" i="14"/>
  <c r="CQ25" i="14" s="1"/>
  <c r="CP26" i="14"/>
  <c r="CQ26" i="14" s="1"/>
  <c r="CP27" i="14"/>
  <c r="CQ27" i="14" s="1"/>
  <c r="CP28" i="14"/>
  <c r="CQ28" i="14" s="1"/>
  <c r="CP29" i="14"/>
  <c r="CQ29" i="14" s="1"/>
  <c r="CP30" i="14"/>
  <c r="CQ30" i="14" s="1"/>
  <c r="CP31" i="14"/>
  <c r="CQ31" i="14" s="1"/>
  <c r="CP32" i="14"/>
  <c r="CQ32" i="14" s="1"/>
  <c r="CP33" i="14"/>
  <c r="CQ33" i="14" s="1"/>
  <c r="CP34" i="14"/>
  <c r="CQ34" i="14" s="1"/>
  <c r="CP35" i="14"/>
  <c r="CQ35" i="14" s="1"/>
  <c r="CP36" i="14"/>
  <c r="CQ36" i="14" s="1"/>
  <c r="CP37" i="14"/>
  <c r="CQ37" i="14" s="1"/>
  <c r="CP38" i="14"/>
  <c r="CQ38" i="14" s="1"/>
  <c r="CP39" i="14"/>
  <c r="CQ39" i="14" s="1"/>
  <c r="CP40" i="14"/>
  <c r="CQ40" i="14" s="1"/>
  <c r="CP41" i="14"/>
  <c r="CQ41" i="14" s="1"/>
  <c r="CP42" i="14"/>
  <c r="CQ42" i="14" s="1"/>
  <c r="CP43" i="14"/>
  <c r="CQ43" i="14" s="1"/>
  <c r="CP44" i="14"/>
  <c r="CQ44" i="14" s="1"/>
  <c r="CP45" i="14"/>
  <c r="CQ45" i="14" s="1"/>
  <c r="CP46" i="14"/>
  <c r="CQ46" i="14" s="1"/>
  <c r="CP47" i="14"/>
  <c r="CQ47" i="14" s="1"/>
  <c r="CP48" i="14"/>
  <c r="CQ48" i="14" s="1"/>
  <c r="CP49" i="14"/>
  <c r="CQ49" i="14" s="1"/>
  <c r="CP50" i="14"/>
  <c r="CQ50" i="14" s="1"/>
  <c r="CP51" i="14"/>
  <c r="CQ51" i="14" s="1"/>
  <c r="CP52" i="14"/>
  <c r="CQ52" i="14" s="1"/>
  <c r="CP53" i="14"/>
  <c r="CQ53" i="14" s="1"/>
  <c r="CP54" i="14"/>
  <c r="CQ54" i="14" s="1"/>
  <c r="CP55" i="14"/>
  <c r="CQ55" i="14"/>
  <c r="CP56" i="14"/>
  <c r="CQ56" i="14" s="1"/>
  <c r="CP57" i="14"/>
  <c r="CQ57" i="14" s="1"/>
  <c r="CP58" i="14"/>
  <c r="CQ58" i="14" s="1"/>
  <c r="CP59" i="14"/>
  <c r="CQ59" i="14" s="1"/>
  <c r="CP60" i="14"/>
  <c r="CQ60" i="14" s="1"/>
  <c r="CP61" i="14"/>
  <c r="CQ61" i="14" s="1"/>
  <c r="CP62" i="14"/>
  <c r="CQ62" i="14" s="1"/>
  <c r="CN25" i="14"/>
  <c r="CO25" i="14" s="1"/>
  <c r="CN26" i="14"/>
  <c r="CO26" i="14" s="1"/>
  <c r="CN27" i="14"/>
  <c r="CO27" i="14" s="1"/>
  <c r="CN28" i="14"/>
  <c r="CO28" i="14" s="1"/>
  <c r="CN29" i="14"/>
  <c r="CO29" i="14" s="1"/>
  <c r="CN30" i="14"/>
  <c r="CO30" i="14" s="1"/>
  <c r="CN31" i="14"/>
  <c r="CO31" i="14" s="1"/>
  <c r="CN32" i="14"/>
  <c r="CO32" i="14" s="1"/>
  <c r="CN33" i="14"/>
  <c r="CO33" i="14" s="1"/>
  <c r="CN34" i="14"/>
  <c r="CO34" i="14" s="1"/>
  <c r="CN35" i="14"/>
  <c r="CO35" i="14" s="1"/>
  <c r="CN36" i="14"/>
  <c r="CO36" i="14" s="1"/>
  <c r="CN37" i="14"/>
  <c r="CO37" i="14" s="1"/>
  <c r="CN38" i="14"/>
  <c r="CO38" i="14" s="1"/>
  <c r="CN39" i="14"/>
  <c r="CO39" i="14" s="1"/>
  <c r="CN40" i="14"/>
  <c r="CO40" i="14" s="1"/>
  <c r="CN41" i="14"/>
  <c r="CO41" i="14" s="1"/>
  <c r="CN42" i="14"/>
  <c r="CO42" i="14" s="1"/>
  <c r="CN43" i="14"/>
  <c r="CO43" i="14" s="1"/>
  <c r="CN44" i="14"/>
  <c r="CO44" i="14" s="1"/>
  <c r="CN45" i="14"/>
  <c r="CO45" i="14" s="1"/>
  <c r="CN46" i="14"/>
  <c r="CO46" i="14" s="1"/>
  <c r="CN47" i="14"/>
  <c r="CO47" i="14" s="1"/>
  <c r="CN48" i="14"/>
  <c r="CO48" i="14" s="1"/>
  <c r="CN49" i="14"/>
  <c r="CO49" i="14" s="1"/>
  <c r="CN50" i="14"/>
  <c r="CO50" i="14" s="1"/>
  <c r="CN51" i="14"/>
  <c r="CO51" i="14" s="1"/>
  <c r="CN52" i="14"/>
  <c r="CO52" i="14" s="1"/>
  <c r="CN53" i="14"/>
  <c r="CO53" i="14" s="1"/>
  <c r="CN54" i="14"/>
  <c r="CO54" i="14" s="1"/>
  <c r="CN55" i="14"/>
  <c r="CO55" i="14" s="1"/>
  <c r="CN56" i="14"/>
  <c r="CO56" i="14" s="1"/>
  <c r="CN57" i="14"/>
  <c r="CO57" i="14" s="1"/>
  <c r="CN58" i="14"/>
  <c r="CO58" i="14" s="1"/>
  <c r="CN59" i="14"/>
  <c r="CO59" i="14" s="1"/>
  <c r="CN60" i="14"/>
  <c r="CO60" i="14" s="1"/>
  <c r="CN61" i="14"/>
  <c r="CO61" i="14" s="1"/>
  <c r="CN62" i="14"/>
  <c r="CO62" i="14" s="1"/>
  <c r="CL25" i="14"/>
  <c r="CM25" i="14" s="1"/>
  <c r="CL26" i="14"/>
  <c r="CM26" i="14" s="1"/>
  <c r="CL27" i="14"/>
  <c r="CM27" i="14" s="1"/>
  <c r="CL28" i="14"/>
  <c r="CM28" i="14" s="1"/>
  <c r="CL29" i="14"/>
  <c r="CM29" i="14" s="1"/>
  <c r="CL30" i="14"/>
  <c r="CM30" i="14" s="1"/>
  <c r="CL31" i="14"/>
  <c r="CM31" i="14" s="1"/>
  <c r="CL32" i="14"/>
  <c r="CM32" i="14" s="1"/>
  <c r="CL33" i="14"/>
  <c r="CM33" i="14" s="1"/>
  <c r="CL34" i="14"/>
  <c r="CM34" i="14" s="1"/>
  <c r="CL35" i="14"/>
  <c r="CM35" i="14" s="1"/>
  <c r="CL36" i="14"/>
  <c r="CM36" i="14" s="1"/>
  <c r="CL37" i="14"/>
  <c r="CM37" i="14" s="1"/>
  <c r="CL38" i="14"/>
  <c r="CM38" i="14" s="1"/>
  <c r="CL39" i="14"/>
  <c r="CM39" i="14" s="1"/>
  <c r="CL40" i="14"/>
  <c r="CM40" i="14" s="1"/>
  <c r="CL41" i="14"/>
  <c r="CM41" i="14" s="1"/>
  <c r="CL42" i="14"/>
  <c r="CM42" i="14" s="1"/>
  <c r="CL43" i="14"/>
  <c r="CM43" i="14" s="1"/>
  <c r="CL44" i="14"/>
  <c r="CM44" i="14" s="1"/>
  <c r="CL45" i="14"/>
  <c r="CM45" i="14" s="1"/>
  <c r="CL46" i="14"/>
  <c r="CM46" i="14" s="1"/>
  <c r="CL47" i="14"/>
  <c r="CM47" i="14" s="1"/>
  <c r="CL48" i="14"/>
  <c r="CM48" i="14" s="1"/>
  <c r="CL49" i="14"/>
  <c r="CM49" i="14" s="1"/>
  <c r="CL50" i="14"/>
  <c r="CM50" i="14" s="1"/>
  <c r="CL51" i="14"/>
  <c r="CM51" i="14"/>
  <c r="CL52" i="14"/>
  <c r="CM52" i="14" s="1"/>
  <c r="CL53" i="14"/>
  <c r="CM53" i="14" s="1"/>
  <c r="CL54" i="14"/>
  <c r="CM54" i="14" s="1"/>
  <c r="CL55" i="14"/>
  <c r="CM55" i="14" s="1"/>
  <c r="CL56" i="14"/>
  <c r="CM56" i="14" s="1"/>
  <c r="CL57" i="14"/>
  <c r="CM57" i="14" s="1"/>
  <c r="CL58" i="14"/>
  <c r="CM58" i="14" s="1"/>
  <c r="CL59" i="14"/>
  <c r="CM59" i="14" s="1"/>
  <c r="CL60" i="14"/>
  <c r="CM60" i="14"/>
  <c r="CL61" i="14"/>
  <c r="CM61" i="14" s="1"/>
  <c r="CL62" i="14"/>
  <c r="CM62" i="14" s="1"/>
  <c r="CJ25" i="14"/>
  <c r="CK25" i="14" s="1"/>
  <c r="CJ26" i="14"/>
  <c r="CK26" i="14" s="1"/>
  <c r="CJ27" i="14"/>
  <c r="CK27" i="14" s="1"/>
  <c r="CJ28" i="14"/>
  <c r="CK28" i="14"/>
  <c r="CJ29" i="14"/>
  <c r="CK29" i="14" s="1"/>
  <c r="CJ30" i="14"/>
  <c r="CK30" i="14" s="1"/>
  <c r="CJ31" i="14"/>
  <c r="CK31" i="14" s="1"/>
  <c r="CJ32" i="14"/>
  <c r="CK32" i="14" s="1"/>
  <c r="CJ33" i="14"/>
  <c r="CK33" i="14" s="1"/>
  <c r="CJ34" i="14"/>
  <c r="CK34" i="14" s="1"/>
  <c r="CJ35" i="14"/>
  <c r="CK35" i="14" s="1"/>
  <c r="CJ36" i="14"/>
  <c r="CK36" i="14" s="1"/>
  <c r="CJ37" i="14"/>
  <c r="CK37" i="14" s="1"/>
  <c r="CJ38" i="14"/>
  <c r="CK38" i="14" s="1"/>
  <c r="CJ39" i="14"/>
  <c r="CK39" i="14" s="1"/>
  <c r="CJ40" i="14"/>
  <c r="CK40" i="14" s="1"/>
  <c r="CJ41" i="14"/>
  <c r="CK41" i="14" s="1"/>
  <c r="CJ42" i="14"/>
  <c r="CK42" i="14" s="1"/>
  <c r="CJ43" i="14"/>
  <c r="CK43" i="14" s="1"/>
  <c r="CJ44" i="14"/>
  <c r="CK44" i="14" s="1"/>
  <c r="CJ45" i="14"/>
  <c r="CK45" i="14" s="1"/>
  <c r="CJ46" i="14"/>
  <c r="CK46" i="14" s="1"/>
  <c r="CJ47" i="14"/>
  <c r="CK47" i="14" s="1"/>
  <c r="CJ48" i="14"/>
  <c r="CK48" i="14" s="1"/>
  <c r="CJ49" i="14"/>
  <c r="CK49" i="14" s="1"/>
  <c r="CJ50" i="14"/>
  <c r="CK50" i="14" s="1"/>
  <c r="CJ51" i="14"/>
  <c r="CK51" i="14" s="1"/>
  <c r="CJ52" i="14"/>
  <c r="CK52" i="14" s="1"/>
  <c r="CJ53" i="14"/>
  <c r="CK53" i="14" s="1"/>
  <c r="CJ54" i="14"/>
  <c r="CK54" i="14" s="1"/>
  <c r="CJ55" i="14"/>
  <c r="CK55" i="14" s="1"/>
  <c r="CJ56" i="14"/>
  <c r="CK56" i="14" s="1"/>
  <c r="CJ57" i="14"/>
  <c r="CK57" i="14" s="1"/>
  <c r="CJ58" i="14"/>
  <c r="CK58" i="14" s="1"/>
  <c r="CJ59" i="14"/>
  <c r="CK59" i="14" s="1"/>
  <c r="CJ60" i="14"/>
  <c r="CK60" i="14" s="1"/>
  <c r="CJ61" i="14"/>
  <c r="CK61" i="14" s="1"/>
  <c r="CJ62" i="14"/>
  <c r="CK62" i="14" s="1"/>
  <c r="CH25" i="14"/>
  <c r="CI25" i="14" s="1"/>
  <c r="CH26" i="14"/>
  <c r="CI26" i="14" s="1"/>
  <c r="CH27" i="14"/>
  <c r="CI27" i="14" s="1"/>
  <c r="CH28" i="14"/>
  <c r="CI28" i="14" s="1"/>
  <c r="CH29" i="14"/>
  <c r="CI29" i="14" s="1"/>
  <c r="CH30" i="14"/>
  <c r="CI30" i="14" s="1"/>
  <c r="CH31" i="14"/>
  <c r="CI31" i="14" s="1"/>
  <c r="CH32" i="14"/>
  <c r="CI32" i="14" s="1"/>
  <c r="CH33" i="14"/>
  <c r="CI33" i="14" s="1"/>
  <c r="CH34" i="14"/>
  <c r="CI34" i="14" s="1"/>
  <c r="CH35" i="14"/>
  <c r="CI35" i="14" s="1"/>
  <c r="CH36" i="14"/>
  <c r="CI36" i="14" s="1"/>
  <c r="CH37" i="14"/>
  <c r="CI37" i="14" s="1"/>
  <c r="CH38" i="14"/>
  <c r="CI38" i="14" s="1"/>
  <c r="CH39" i="14"/>
  <c r="CI39" i="14" s="1"/>
  <c r="CH40" i="14"/>
  <c r="CI40" i="14" s="1"/>
  <c r="CH41" i="14"/>
  <c r="CI41" i="14" s="1"/>
  <c r="CH42" i="14"/>
  <c r="CI42" i="14" s="1"/>
  <c r="CH43" i="14"/>
  <c r="CI43" i="14" s="1"/>
  <c r="CH44" i="14"/>
  <c r="CI44" i="14" s="1"/>
  <c r="CH45" i="14"/>
  <c r="CI45" i="14" s="1"/>
  <c r="CH46" i="14"/>
  <c r="CI46" i="14" s="1"/>
  <c r="CH47" i="14"/>
  <c r="CI47" i="14" s="1"/>
  <c r="CH48" i="14"/>
  <c r="CI48" i="14" s="1"/>
  <c r="CH49" i="14"/>
  <c r="CI49" i="14" s="1"/>
  <c r="CH50" i="14"/>
  <c r="CI50" i="14" s="1"/>
  <c r="CH51" i="14"/>
  <c r="CI51" i="14" s="1"/>
  <c r="CH52" i="14"/>
  <c r="CI52" i="14" s="1"/>
  <c r="CH53" i="14"/>
  <c r="CI53" i="14" s="1"/>
  <c r="CH54" i="14"/>
  <c r="CI54" i="14" s="1"/>
  <c r="CH55" i="14"/>
  <c r="CI55" i="14" s="1"/>
  <c r="CH56" i="14"/>
  <c r="CI56" i="14" s="1"/>
  <c r="CH57" i="14"/>
  <c r="CI57" i="14" s="1"/>
  <c r="CH58" i="14"/>
  <c r="CI58" i="14" s="1"/>
  <c r="CH59" i="14"/>
  <c r="CI59" i="14" s="1"/>
  <c r="CH60" i="14"/>
  <c r="CI60" i="14" s="1"/>
  <c r="CH61" i="14"/>
  <c r="CI61" i="14" s="1"/>
  <c r="CH62" i="14"/>
  <c r="CI62" i="14" s="1"/>
  <c r="CF25" i="14"/>
  <c r="CG25" i="14" s="1"/>
  <c r="CF26" i="14"/>
  <c r="CG26" i="14" s="1"/>
  <c r="CF27" i="14"/>
  <c r="CG27" i="14" s="1"/>
  <c r="CF28" i="14"/>
  <c r="CG28" i="14" s="1"/>
  <c r="CF29" i="14"/>
  <c r="CG29" i="14"/>
  <c r="CF30" i="14"/>
  <c r="CG30" i="14" s="1"/>
  <c r="CF31" i="14"/>
  <c r="CG31" i="14" s="1"/>
  <c r="CF32" i="14"/>
  <c r="CG32" i="14" s="1"/>
  <c r="CF33" i="14"/>
  <c r="CG33" i="14" s="1"/>
  <c r="CF34" i="14"/>
  <c r="CG34" i="14" s="1"/>
  <c r="CF35" i="14"/>
  <c r="CG35" i="14" s="1"/>
  <c r="CF36" i="14"/>
  <c r="CG36" i="14"/>
  <c r="CF37" i="14"/>
  <c r="CG37" i="14" s="1"/>
  <c r="CF38" i="14"/>
  <c r="CG38" i="14" s="1"/>
  <c r="CF39" i="14"/>
  <c r="CG39" i="14" s="1"/>
  <c r="CF40" i="14"/>
  <c r="CG40" i="14" s="1"/>
  <c r="CF41" i="14"/>
  <c r="CG41" i="14" s="1"/>
  <c r="CF42" i="14"/>
  <c r="CG42" i="14" s="1"/>
  <c r="CF43" i="14"/>
  <c r="CG43" i="14" s="1"/>
  <c r="CF44" i="14"/>
  <c r="CG44" i="14" s="1"/>
  <c r="CF45" i="14"/>
  <c r="CG45" i="14" s="1"/>
  <c r="CF46" i="14"/>
  <c r="CG46" i="14" s="1"/>
  <c r="CF47" i="14"/>
  <c r="CG47" i="14" s="1"/>
  <c r="CF48" i="14"/>
  <c r="CG48" i="14" s="1"/>
  <c r="CF49" i="14"/>
  <c r="CG49" i="14" s="1"/>
  <c r="CF50" i="14"/>
  <c r="CG50" i="14" s="1"/>
  <c r="CF51" i="14"/>
  <c r="CG51" i="14" s="1"/>
  <c r="CF52" i="14"/>
  <c r="CG52" i="14" s="1"/>
  <c r="CF53" i="14"/>
  <c r="CG53" i="14" s="1"/>
  <c r="CF54" i="14"/>
  <c r="CG54" i="14" s="1"/>
  <c r="CF55" i="14"/>
  <c r="CG55" i="14" s="1"/>
  <c r="CF56" i="14"/>
  <c r="CG56" i="14" s="1"/>
  <c r="CF57" i="14"/>
  <c r="CG57" i="14" s="1"/>
  <c r="CF58" i="14"/>
  <c r="CG58" i="14" s="1"/>
  <c r="CF59" i="14"/>
  <c r="CG59" i="14" s="1"/>
  <c r="CF60" i="14"/>
  <c r="CG60" i="14"/>
  <c r="CF61" i="14"/>
  <c r="CG61" i="14" s="1"/>
  <c r="CF62" i="14"/>
  <c r="CG62" i="14" s="1"/>
  <c r="CD25" i="14"/>
  <c r="CE25" i="14" s="1"/>
  <c r="CD26" i="14"/>
  <c r="CE26" i="14" s="1"/>
  <c r="CD27" i="14"/>
  <c r="CE27" i="14" s="1"/>
  <c r="CD28" i="14"/>
  <c r="CE28" i="14" s="1"/>
  <c r="CD29" i="14"/>
  <c r="CE29" i="14" s="1"/>
  <c r="CD30" i="14"/>
  <c r="CE30" i="14" s="1"/>
  <c r="CD31" i="14"/>
  <c r="CE31" i="14" s="1"/>
  <c r="CD32" i="14"/>
  <c r="CE32" i="14" s="1"/>
  <c r="CD33" i="14"/>
  <c r="CE33" i="14" s="1"/>
  <c r="CD34" i="14"/>
  <c r="CE34" i="14" s="1"/>
  <c r="CD35" i="14"/>
  <c r="CE35" i="14" s="1"/>
  <c r="CD36" i="14"/>
  <c r="CE36" i="14"/>
  <c r="CD37" i="14"/>
  <c r="CE37" i="14" s="1"/>
  <c r="CD38" i="14"/>
  <c r="CE38" i="14" s="1"/>
  <c r="CD39" i="14"/>
  <c r="CE39" i="14" s="1"/>
  <c r="CD40" i="14"/>
  <c r="CE40" i="14" s="1"/>
  <c r="CD41" i="14"/>
  <c r="CE41" i="14" s="1"/>
  <c r="CD42" i="14"/>
  <c r="CE42" i="14" s="1"/>
  <c r="CD43" i="14"/>
  <c r="CE43" i="14" s="1"/>
  <c r="CD44" i="14"/>
  <c r="CE44" i="14" s="1"/>
  <c r="CD45" i="14"/>
  <c r="CE45" i="14" s="1"/>
  <c r="CD46" i="14"/>
  <c r="CE46" i="14" s="1"/>
  <c r="CD47" i="14"/>
  <c r="CE47" i="14" s="1"/>
  <c r="CD48" i="14"/>
  <c r="CE48" i="14" s="1"/>
  <c r="CD49" i="14"/>
  <c r="CE49" i="14" s="1"/>
  <c r="CD50" i="14"/>
  <c r="CE50" i="14" s="1"/>
  <c r="CD51" i="14"/>
  <c r="CE51" i="14" s="1"/>
  <c r="CD52" i="14"/>
  <c r="CE52" i="14" s="1"/>
  <c r="CD53" i="14"/>
  <c r="CE53" i="14" s="1"/>
  <c r="CD54" i="14"/>
  <c r="CE54" i="14" s="1"/>
  <c r="CD55" i="14"/>
  <c r="CE55" i="14" s="1"/>
  <c r="CD56" i="14"/>
  <c r="CE56" i="14" s="1"/>
  <c r="CD57" i="14"/>
  <c r="CE57" i="14" s="1"/>
  <c r="CD58" i="14"/>
  <c r="CE58" i="14" s="1"/>
  <c r="CD59" i="14"/>
  <c r="CE59" i="14" s="1"/>
  <c r="CD60" i="14"/>
  <c r="CE60" i="14" s="1"/>
  <c r="CD61" i="14"/>
  <c r="CE61" i="14" s="1"/>
  <c r="CD62" i="14"/>
  <c r="CE62" i="14" s="1"/>
  <c r="CB25" i="14"/>
  <c r="CC25" i="14" s="1"/>
  <c r="CB26" i="14"/>
  <c r="CC26" i="14" s="1"/>
  <c r="CB27" i="14"/>
  <c r="CC27" i="14" s="1"/>
  <c r="CB28" i="14"/>
  <c r="CC28" i="14" s="1"/>
  <c r="CB29" i="14"/>
  <c r="CC29" i="14" s="1"/>
  <c r="CB30" i="14"/>
  <c r="CC30" i="14" s="1"/>
  <c r="CB31" i="14"/>
  <c r="CC31" i="14" s="1"/>
  <c r="CB32" i="14"/>
  <c r="CC32" i="14" s="1"/>
  <c r="CB33" i="14"/>
  <c r="CC33" i="14" s="1"/>
  <c r="CB34" i="14"/>
  <c r="CC34" i="14" s="1"/>
  <c r="CB35" i="14"/>
  <c r="CC35" i="14" s="1"/>
  <c r="CB36" i="14"/>
  <c r="CC36" i="14" s="1"/>
  <c r="CB37" i="14"/>
  <c r="CC37" i="14" s="1"/>
  <c r="CB38" i="14"/>
  <c r="CC38" i="14" s="1"/>
  <c r="CB39" i="14"/>
  <c r="CC39" i="14" s="1"/>
  <c r="CB40" i="14"/>
  <c r="CC40" i="14" s="1"/>
  <c r="CB41" i="14"/>
  <c r="CC41" i="14" s="1"/>
  <c r="CB42" i="14"/>
  <c r="CC42" i="14" s="1"/>
  <c r="CB43" i="14"/>
  <c r="CC43" i="14" s="1"/>
  <c r="CB44" i="14"/>
  <c r="CC44" i="14" s="1"/>
  <c r="CB45" i="14"/>
  <c r="CC45" i="14" s="1"/>
  <c r="CB46" i="14"/>
  <c r="CC46" i="14" s="1"/>
  <c r="CB47" i="14"/>
  <c r="CC47" i="14" s="1"/>
  <c r="CB48" i="14"/>
  <c r="CC48" i="14" s="1"/>
  <c r="CB49" i="14"/>
  <c r="CC49" i="14" s="1"/>
  <c r="CB50" i="14"/>
  <c r="CC50" i="14" s="1"/>
  <c r="CB51" i="14"/>
  <c r="CC51" i="14" s="1"/>
  <c r="CB52" i="14"/>
  <c r="CC52" i="14" s="1"/>
  <c r="CB53" i="14"/>
  <c r="CC53" i="14" s="1"/>
  <c r="CB54" i="14"/>
  <c r="CC54" i="14" s="1"/>
  <c r="CB55" i="14"/>
  <c r="CC55" i="14" s="1"/>
  <c r="CB56" i="14"/>
  <c r="CC56" i="14" s="1"/>
  <c r="CB57" i="14"/>
  <c r="CC57" i="14" s="1"/>
  <c r="CB58" i="14"/>
  <c r="CC58" i="14" s="1"/>
  <c r="CB59" i="14"/>
  <c r="CC59" i="14" s="1"/>
  <c r="CB60" i="14"/>
  <c r="CC60" i="14" s="1"/>
  <c r="CB61" i="14"/>
  <c r="CC61" i="14" s="1"/>
  <c r="CB62" i="14"/>
  <c r="CC62" i="14" s="1"/>
  <c r="BZ25" i="14"/>
  <c r="CA25" i="14" s="1"/>
  <c r="BZ26" i="14"/>
  <c r="CA26" i="14" s="1"/>
  <c r="BZ27" i="14"/>
  <c r="CA27" i="14"/>
  <c r="BZ28" i="14"/>
  <c r="CA28" i="14" s="1"/>
  <c r="BZ29" i="14"/>
  <c r="CA29" i="14" s="1"/>
  <c r="BZ30" i="14"/>
  <c r="CA30" i="14"/>
  <c r="BZ31" i="14"/>
  <c r="CA31" i="14" s="1"/>
  <c r="BZ32" i="14"/>
  <c r="CA32" i="14" s="1"/>
  <c r="BZ33" i="14"/>
  <c r="CA33" i="14" s="1"/>
  <c r="BZ34" i="14"/>
  <c r="CA34" i="14" s="1"/>
  <c r="BZ35" i="14"/>
  <c r="CA35" i="14" s="1"/>
  <c r="BZ36" i="14"/>
  <c r="CA36" i="14" s="1"/>
  <c r="BZ37" i="14"/>
  <c r="CA37" i="14" s="1"/>
  <c r="BZ38" i="14"/>
  <c r="CA38" i="14" s="1"/>
  <c r="BZ39" i="14"/>
  <c r="CA39" i="14" s="1"/>
  <c r="BZ40" i="14"/>
  <c r="CA40" i="14" s="1"/>
  <c r="BZ41" i="14"/>
  <c r="CA41" i="14" s="1"/>
  <c r="BZ42" i="14"/>
  <c r="CA42" i="14"/>
  <c r="BZ43" i="14"/>
  <c r="CA43" i="14" s="1"/>
  <c r="BZ44" i="14"/>
  <c r="CA44" i="14" s="1"/>
  <c r="BZ45" i="14"/>
  <c r="CA45" i="14" s="1"/>
  <c r="BZ46" i="14"/>
  <c r="CA46" i="14" s="1"/>
  <c r="BZ47" i="14"/>
  <c r="CA47" i="14" s="1"/>
  <c r="BZ48" i="14"/>
  <c r="CA48" i="14"/>
  <c r="BZ49" i="14"/>
  <c r="CA49" i="14" s="1"/>
  <c r="BZ50" i="14"/>
  <c r="CA50" i="14" s="1"/>
  <c r="BZ51" i="14"/>
  <c r="CA51" i="14"/>
  <c r="BZ52" i="14"/>
  <c r="CA52" i="14" s="1"/>
  <c r="BZ53" i="14"/>
  <c r="CA53" i="14" s="1"/>
  <c r="BZ54" i="14"/>
  <c r="CA54" i="14" s="1"/>
  <c r="BZ55" i="14"/>
  <c r="CA55" i="14" s="1"/>
  <c r="BZ56" i="14"/>
  <c r="CA56" i="14" s="1"/>
  <c r="BZ57" i="14"/>
  <c r="CA57" i="14" s="1"/>
  <c r="BZ58" i="14"/>
  <c r="CA58" i="14"/>
  <c r="BZ59" i="14"/>
  <c r="CA59" i="14" s="1"/>
  <c r="BZ60" i="14"/>
  <c r="CA60" i="14" s="1"/>
  <c r="BZ61" i="14"/>
  <c r="CA61" i="14" s="1"/>
  <c r="BZ62" i="14"/>
  <c r="CA62" i="14" s="1"/>
  <c r="DF24" i="14"/>
  <c r="DG24" i="14" s="1"/>
  <c r="DF23" i="14"/>
  <c r="DG23" i="14" s="1"/>
  <c r="DD24" i="14"/>
  <c r="DE24" i="14" s="1"/>
  <c r="DD23" i="14"/>
  <c r="DE23" i="14" s="1"/>
  <c r="DB24" i="14"/>
  <c r="DC24" i="14" s="1"/>
  <c r="DB23" i="14"/>
  <c r="DC23" i="14" s="1"/>
  <c r="CZ24" i="14"/>
  <c r="DA24" i="14" s="1"/>
  <c r="CZ23" i="14"/>
  <c r="DA23" i="14" s="1"/>
  <c r="CX24" i="14"/>
  <c r="CY24" i="14" s="1"/>
  <c r="CX23" i="14"/>
  <c r="CY23" i="14" s="1"/>
  <c r="CV24" i="14"/>
  <c r="CW24" i="14" s="1"/>
  <c r="CV23" i="14"/>
  <c r="CW23" i="14" s="1"/>
  <c r="CT24" i="14"/>
  <c r="CU24" i="14" s="1"/>
  <c r="CT23" i="14"/>
  <c r="CU23" i="14" s="1"/>
  <c r="CR24" i="14"/>
  <c r="CS24" i="14" s="1"/>
  <c r="CR23" i="14"/>
  <c r="CS23" i="14" s="1"/>
  <c r="CP24" i="14"/>
  <c r="CQ24" i="14" s="1"/>
  <c r="CP23" i="14"/>
  <c r="CQ23" i="14" s="1"/>
  <c r="CN24" i="14"/>
  <c r="CO24" i="14" s="1"/>
  <c r="CN23" i="14"/>
  <c r="CO23" i="14" s="1"/>
  <c r="CL24" i="14"/>
  <c r="CM24" i="14" s="1"/>
  <c r="CL23" i="14"/>
  <c r="CM23" i="14" s="1"/>
  <c r="CJ24" i="14"/>
  <c r="CK24" i="14" s="1"/>
  <c r="CJ23" i="14"/>
  <c r="CK23" i="14" s="1"/>
  <c r="CH24" i="14"/>
  <c r="CI24" i="14" s="1"/>
  <c r="CH23" i="14"/>
  <c r="CI23" i="14" s="1"/>
  <c r="CF24" i="14"/>
  <c r="CG24" i="14" s="1"/>
  <c r="CF23" i="14"/>
  <c r="CG23" i="14" s="1"/>
  <c r="CD24" i="14"/>
  <c r="CE24" i="14" s="1"/>
  <c r="CD23" i="14"/>
  <c r="CE23" i="14" s="1"/>
  <c r="CB24" i="14"/>
  <c r="CC24" i="14" s="1"/>
  <c r="CB23" i="14"/>
  <c r="CC23" i="14" s="1"/>
  <c r="BZ24" i="14"/>
  <c r="CA24" i="14" s="1"/>
  <c r="BZ23" i="14"/>
  <c r="CA23" i="14" s="1"/>
  <c r="BX25" i="14"/>
  <c r="BY25" i="14" s="1"/>
  <c r="BX26" i="14"/>
  <c r="BY26" i="14" s="1"/>
  <c r="BX27" i="14"/>
  <c r="BY27" i="14" s="1"/>
  <c r="BX28" i="14"/>
  <c r="BY28" i="14" s="1"/>
  <c r="BX29" i="14"/>
  <c r="BY29" i="14" s="1"/>
  <c r="BX30" i="14"/>
  <c r="BY30" i="14" s="1"/>
  <c r="BX31" i="14"/>
  <c r="BY31" i="14" s="1"/>
  <c r="BX32" i="14"/>
  <c r="BY32" i="14" s="1"/>
  <c r="BX33" i="14"/>
  <c r="BY33" i="14" s="1"/>
  <c r="BX34" i="14"/>
  <c r="BY34" i="14" s="1"/>
  <c r="BX35" i="14"/>
  <c r="BY35" i="14" s="1"/>
  <c r="BX36" i="14"/>
  <c r="BY36" i="14" s="1"/>
  <c r="BX37" i="14"/>
  <c r="BY37" i="14" s="1"/>
  <c r="BX38" i="14"/>
  <c r="BY38" i="14" s="1"/>
  <c r="BX39" i="14"/>
  <c r="BY39" i="14" s="1"/>
  <c r="BX40" i="14"/>
  <c r="BY40" i="14" s="1"/>
  <c r="BX41" i="14"/>
  <c r="BY41" i="14" s="1"/>
  <c r="BX42" i="14"/>
  <c r="BY42" i="14" s="1"/>
  <c r="BX43" i="14"/>
  <c r="BY43" i="14" s="1"/>
  <c r="BX44" i="14"/>
  <c r="BY44" i="14" s="1"/>
  <c r="BX45" i="14"/>
  <c r="BY45" i="14" s="1"/>
  <c r="BX46" i="14"/>
  <c r="BY46" i="14" s="1"/>
  <c r="BX47" i="14"/>
  <c r="BY47" i="14" s="1"/>
  <c r="BX48" i="14"/>
  <c r="BY48" i="14" s="1"/>
  <c r="BX49" i="14"/>
  <c r="BY49" i="14" s="1"/>
  <c r="BX50" i="14"/>
  <c r="BY50" i="14" s="1"/>
  <c r="BX51" i="14"/>
  <c r="BY51" i="14" s="1"/>
  <c r="BX52" i="14"/>
  <c r="BY52" i="14" s="1"/>
  <c r="BX53" i="14"/>
  <c r="BY53" i="14" s="1"/>
  <c r="BX54" i="14"/>
  <c r="BY54" i="14" s="1"/>
  <c r="BX55" i="14"/>
  <c r="BY55" i="14" s="1"/>
  <c r="BX56" i="14"/>
  <c r="BY56" i="14" s="1"/>
  <c r="BX57" i="14"/>
  <c r="BY57" i="14" s="1"/>
  <c r="BX58" i="14"/>
  <c r="BY58" i="14" s="1"/>
  <c r="BX59" i="14"/>
  <c r="BY59" i="14" s="1"/>
  <c r="BX60" i="14"/>
  <c r="BY60" i="14" s="1"/>
  <c r="BX61" i="14"/>
  <c r="BY61" i="14" s="1"/>
  <c r="BX62" i="14"/>
  <c r="BY62" i="14" s="1"/>
  <c r="BX24" i="14"/>
  <c r="BY24" i="14" s="1"/>
  <c r="BX23" i="14"/>
  <c r="BY23" i="14" s="1"/>
  <c r="G63" i="14"/>
  <c r="G64" i="14" s="1"/>
  <c r="F63" i="14"/>
  <c r="F64" i="14" s="1"/>
  <c r="H63" i="14"/>
  <c r="H64" i="14" s="1"/>
  <c r="I63" i="14"/>
  <c r="I64" i="14" s="1"/>
  <c r="J63" i="14"/>
  <c r="J64" i="14" s="1"/>
  <c r="K63" i="14"/>
  <c r="K64" i="14" s="1"/>
  <c r="L63" i="14"/>
  <c r="L64" i="14" s="1"/>
  <c r="M63" i="14"/>
  <c r="M64" i="14" s="1"/>
  <c r="N63" i="14"/>
  <c r="N64" i="14" s="1"/>
  <c r="O63" i="14"/>
  <c r="O64" i="14" s="1"/>
  <c r="P63" i="14"/>
  <c r="P64" i="14" s="1"/>
  <c r="Q63" i="14"/>
  <c r="Q64" i="14" s="1"/>
  <c r="R63" i="14"/>
  <c r="R64" i="14" s="1"/>
  <c r="S63" i="14"/>
  <c r="S64" i="14" s="1"/>
  <c r="T63" i="14"/>
  <c r="T64" i="14" s="1"/>
  <c r="U63" i="14"/>
  <c r="U64" i="14" s="1"/>
  <c r="V63" i="14"/>
  <c r="V64" i="14" s="1"/>
  <c r="W63" i="14"/>
  <c r="W64" i="14" s="1"/>
  <c r="X63" i="14"/>
  <c r="X64" i="14" s="1"/>
  <c r="Y63" i="14"/>
  <c r="Y64" i="14" s="1"/>
  <c r="Z63" i="14"/>
  <c r="Z64" i="14" s="1"/>
  <c r="AA63" i="14"/>
  <c r="AA64" i="14" s="1"/>
  <c r="AB63" i="14"/>
  <c r="AB64" i="14" s="1"/>
  <c r="AC63" i="14"/>
  <c r="AC64" i="14" s="1"/>
  <c r="AD63" i="14"/>
  <c r="AD64" i="14" s="1"/>
  <c r="AE63" i="14"/>
  <c r="AE64" i="14" s="1"/>
  <c r="AF63" i="14"/>
  <c r="AF64" i="14" s="1"/>
  <c r="AG63" i="14"/>
  <c r="AG64" i="14" s="1"/>
  <c r="AH63" i="14"/>
  <c r="AH64" i="14" s="1"/>
  <c r="AI63" i="14"/>
  <c r="AI64" i="14" s="1"/>
  <c r="AJ63" i="14"/>
  <c r="AJ64" i="14" s="1"/>
  <c r="AK63" i="14"/>
  <c r="AK64" i="14" s="1"/>
  <c r="AL63" i="14"/>
  <c r="AL64" i="14" s="1"/>
  <c r="AM63" i="14"/>
  <c r="AM64" i="14" s="1"/>
  <c r="AN63" i="14"/>
  <c r="AN64" i="14" s="1"/>
  <c r="AO63" i="14"/>
  <c r="AO64" i="14" s="1"/>
  <c r="AP63" i="14"/>
  <c r="AP64" i="14" s="1"/>
  <c r="AQ63" i="14"/>
  <c r="AQ64" i="14" s="1"/>
  <c r="AR63" i="14"/>
  <c r="AR64" i="14" s="1"/>
  <c r="AS63" i="14"/>
  <c r="AS64" i="14" s="1"/>
  <c r="AT63" i="14"/>
  <c r="AT64" i="14" s="1"/>
  <c r="AU63" i="14"/>
  <c r="AU64" i="14" s="1"/>
  <c r="AV63" i="14"/>
  <c r="AV64" i="14" s="1"/>
  <c r="AW63" i="14"/>
  <c r="AW64" i="14" s="1"/>
  <c r="AX63" i="14"/>
  <c r="AX64" i="14" s="1"/>
  <c r="AY63" i="14"/>
  <c r="AY64" i="14" s="1"/>
  <c r="AZ63" i="14"/>
  <c r="AZ64" i="14" s="1"/>
  <c r="BA63" i="14"/>
  <c r="BA64" i="14" s="1"/>
  <c r="BB63" i="14"/>
  <c r="BB64" i="14" s="1"/>
  <c r="E63" i="14"/>
  <c r="E64" i="14" s="1"/>
  <c r="BJ25" i="14"/>
  <c r="BW25" i="14" s="1"/>
  <c r="BJ26" i="14"/>
  <c r="BW26" i="14" s="1"/>
  <c r="BJ27" i="14"/>
  <c r="BW27" i="14" s="1"/>
  <c r="BJ28" i="14"/>
  <c r="BW28" i="14" s="1"/>
  <c r="BJ29" i="14"/>
  <c r="BW29" i="14" s="1"/>
  <c r="BJ30" i="14"/>
  <c r="BW30" i="14" s="1"/>
  <c r="BJ31" i="14"/>
  <c r="BW31" i="14" s="1"/>
  <c r="BJ32" i="14"/>
  <c r="BW32" i="14" s="1"/>
  <c r="BJ33" i="14"/>
  <c r="BW33" i="14" s="1"/>
  <c r="BJ34" i="14"/>
  <c r="BW34" i="14" s="1"/>
  <c r="BJ35" i="14"/>
  <c r="BW35" i="14" s="1"/>
  <c r="BJ36" i="14"/>
  <c r="BW36" i="14" s="1"/>
  <c r="BJ37" i="14"/>
  <c r="BW37" i="14" s="1"/>
  <c r="BJ38" i="14"/>
  <c r="BW38" i="14" s="1"/>
  <c r="BJ39" i="14"/>
  <c r="BW39" i="14" s="1"/>
  <c r="BJ40" i="14"/>
  <c r="BW40" i="14" s="1"/>
  <c r="BJ41" i="14"/>
  <c r="BW41" i="14" s="1"/>
  <c r="BJ42" i="14"/>
  <c r="BW42" i="14" s="1"/>
  <c r="BJ43" i="14"/>
  <c r="BW43" i="14" s="1"/>
  <c r="BJ44" i="14"/>
  <c r="BW44" i="14" s="1"/>
  <c r="BJ45" i="14"/>
  <c r="BW45" i="14" s="1"/>
  <c r="BJ46" i="14"/>
  <c r="BW46" i="14" s="1"/>
  <c r="BJ47" i="14"/>
  <c r="BW47" i="14" s="1"/>
  <c r="BJ48" i="14"/>
  <c r="BW48" i="14" s="1"/>
  <c r="BJ49" i="14"/>
  <c r="BW49" i="14" s="1"/>
  <c r="BJ50" i="14"/>
  <c r="BW50" i="14" s="1"/>
  <c r="BJ51" i="14"/>
  <c r="BW51" i="14" s="1"/>
  <c r="BJ52" i="14"/>
  <c r="BW52" i="14" s="1"/>
  <c r="BJ53" i="14"/>
  <c r="BW53" i="14" s="1"/>
  <c r="BJ54" i="14"/>
  <c r="BW54" i="14" s="1"/>
  <c r="BJ55" i="14"/>
  <c r="BW55" i="14" s="1"/>
  <c r="BJ56" i="14"/>
  <c r="BW56" i="14" s="1"/>
  <c r="BJ57" i="14"/>
  <c r="BW57" i="14" s="1"/>
  <c r="BJ58" i="14"/>
  <c r="BW58" i="14" s="1"/>
  <c r="BJ59" i="14"/>
  <c r="BW59" i="14" s="1"/>
  <c r="BJ60" i="14"/>
  <c r="BW60" i="14" s="1"/>
  <c r="BJ61" i="14"/>
  <c r="BW61" i="14" s="1"/>
  <c r="BJ62" i="14"/>
  <c r="BW62" i="14" s="1"/>
  <c r="BI25" i="14"/>
  <c r="BV25" i="14" s="1"/>
  <c r="BI26" i="14"/>
  <c r="BV26" i="14" s="1"/>
  <c r="BI27" i="14"/>
  <c r="BV27" i="14" s="1"/>
  <c r="BI28" i="14"/>
  <c r="BV28" i="14" s="1"/>
  <c r="BI29" i="14"/>
  <c r="BV29" i="14" s="1"/>
  <c r="BI30" i="14"/>
  <c r="BV30" i="14" s="1"/>
  <c r="BI31" i="14"/>
  <c r="BV31" i="14" s="1"/>
  <c r="BI32" i="14"/>
  <c r="BV32" i="14" s="1"/>
  <c r="BI33" i="14"/>
  <c r="BV33" i="14" s="1"/>
  <c r="BI34" i="14"/>
  <c r="BV34" i="14" s="1"/>
  <c r="BI35" i="14"/>
  <c r="BV35" i="14" s="1"/>
  <c r="BI36" i="14"/>
  <c r="BV36" i="14" s="1"/>
  <c r="BI37" i="14"/>
  <c r="BV37" i="14" s="1"/>
  <c r="BI38" i="14"/>
  <c r="BV38" i="14" s="1"/>
  <c r="BI39" i="14"/>
  <c r="BV39" i="14" s="1"/>
  <c r="BI40" i="14"/>
  <c r="BV40" i="14" s="1"/>
  <c r="BI41" i="14"/>
  <c r="BV41" i="14" s="1"/>
  <c r="BI42" i="14"/>
  <c r="BV42" i="14" s="1"/>
  <c r="BI43" i="14"/>
  <c r="BV43" i="14" s="1"/>
  <c r="BI44" i="14"/>
  <c r="BV44" i="14" s="1"/>
  <c r="BI45" i="14"/>
  <c r="BV45" i="14" s="1"/>
  <c r="BI46" i="14"/>
  <c r="BV46" i="14" s="1"/>
  <c r="BI47" i="14"/>
  <c r="BV47" i="14" s="1"/>
  <c r="BI48" i="14"/>
  <c r="BV48" i="14" s="1"/>
  <c r="BI49" i="14"/>
  <c r="BV49" i="14" s="1"/>
  <c r="BI50" i="14"/>
  <c r="BV50" i="14" s="1"/>
  <c r="BI51" i="14"/>
  <c r="BV51" i="14" s="1"/>
  <c r="BI52" i="14"/>
  <c r="BV52" i="14" s="1"/>
  <c r="BI53" i="14"/>
  <c r="BV53" i="14" s="1"/>
  <c r="BI54" i="14"/>
  <c r="BV54" i="14" s="1"/>
  <c r="BI55" i="14"/>
  <c r="BV55" i="14" s="1"/>
  <c r="BI56" i="14"/>
  <c r="BV56" i="14" s="1"/>
  <c r="BI57" i="14"/>
  <c r="BV57" i="14" s="1"/>
  <c r="BI58" i="14"/>
  <c r="BV58" i="14" s="1"/>
  <c r="BI59" i="14"/>
  <c r="BV59" i="14" s="1"/>
  <c r="BI60" i="14"/>
  <c r="BV60" i="14" s="1"/>
  <c r="BI61" i="14"/>
  <c r="BV61" i="14" s="1"/>
  <c r="BI62" i="14"/>
  <c r="BV62" i="14" s="1"/>
  <c r="BH25" i="14"/>
  <c r="BU25" i="14" s="1"/>
  <c r="BH26" i="14"/>
  <c r="BU26" i="14" s="1"/>
  <c r="BH27" i="14"/>
  <c r="BU27" i="14" s="1"/>
  <c r="BH28" i="14"/>
  <c r="BU28" i="14" s="1"/>
  <c r="BH29" i="14"/>
  <c r="BU29" i="14" s="1"/>
  <c r="BH30" i="14"/>
  <c r="BU30" i="14" s="1"/>
  <c r="BH31" i="14"/>
  <c r="BU31" i="14" s="1"/>
  <c r="BH32" i="14"/>
  <c r="BU32" i="14" s="1"/>
  <c r="BH33" i="14"/>
  <c r="BU33" i="14" s="1"/>
  <c r="BH34" i="14"/>
  <c r="BU34" i="14" s="1"/>
  <c r="BH35" i="14"/>
  <c r="BU35" i="14" s="1"/>
  <c r="BH36" i="14"/>
  <c r="BU36" i="14" s="1"/>
  <c r="BH37" i="14"/>
  <c r="BU37" i="14" s="1"/>
  <c r="BH38" i="14"/>
  <c r="BU38" i="14" s="1"/>
  <c r="BH39" i="14"/>
  <c r="BU39" i="14" s="1"/>
  <c r="BH40" i="14"/>
  <c r="BU40" i="14" s="1"/>
  <c r="BH41" i="14"/>
  <c r="BU41" i="14" s="1"/>
  <c r="BH42" i="14"/>
  <c r="BU42" i="14" s="1"/>
  <c r="BH43" i="14"/>
  <c r="BU43" i="14" s="1"/>
  <c r="BH44" i="14"/>
  <c r="BU44" i="14" s="1"/>
  <c r="BH45" i="14"/>
  <c r="BU45" i="14" s="1"/>
  <c r="BH46" i="14"/>
  <c r="BU46" i="14" s="1"/>
  <c r="BH47" i="14"/>
  <c r="BU47" i="14" s="1"/>
  <c r="BH48" i="14"/>
  <c r="BU48" i="14" s="1"/>
  <c r="BH49" i="14"/>
  <c r="BU49" i="14" s="1"/>
  <c r="BH50" i="14"/>
  <c r="BU50" i="14" s="1"/>
  <c r="BH51" i="14"/>
  <c r="BU51" i="14" s="1"/>
  <c r="BH52" i="14"/>
  <c r="BU52" i="14" s="1"/>
  <c r="BH53" i="14"/>
  <c r="BU53" i="14" s="1"/>
  <c r="BH54" i="14"/>
  <c r="BU54" i="14" s="1"/>
  <c r="BH55" i="14"/>
  <c r="BU55" i="14" s="1"/>
  <c r="BH56" i="14"/>
  <c r="BU56" i="14" s="1"/>
  <c r="BH57" i="14"/>
  <c r="BU57" i="14" s="1"/>
  <c r="BH58" i="14"/>
  <c r="BU58" i="14" s="1"/>
  <c r="BH59" i="14"/>
  <c r="BU59" i="14" s="1"/>
  <c r="BH60" i="14"/>
  <c r="BU60" i="14" s="1"/>
  <c r="BH61" i="14"/>
  <c r="BU61" i="14" s="1"/>
  <c r="BH62" i="14"/>
  <c r="BU62" i="14" s="1"/>
  <c r="BG25" i="14"/>
  <c r="BT25" i="14" s="1"/>
  <c r="BG26" i="14"/>
  <c r="BT26" i="14" s="1"/>
  <c r="BG27" i="14"/>
  <c r="BT27" i="14" s="1"/>
  <c r="BG28" i="14"/>
  <c r="BT28" i="14" s="1"/>
  <c r="BG29" i="14"/>
  <c r="BT29" i="14" s="1"/>
  <c r="BG30" i="14"/>
  <c r="BT30" i="14" s="1"/>
  <c r="BG31" i="14"/>
  <c r="BT31" i="14" s="1"/>
  <c r="BG32" i="14"/>
  <c r="BT32" i="14" s="1"/>
  <c r="BG33" i="14"/>
  <c r="BT33" i="14" s="1"/>
  <c r="BG34" i="14"/>
  <c r="BT34" i="14" s="1"/>
  <c r="BG35" i="14"/>
  <c r="BT35" i="14" s="1"/>
  <c r="BG36" i="14"/>
  <c r="BT36" i="14" s="1"/>
  <c r="BG37" i="14"/>
  <c r="BT37" i="14" s="1"/>
  <c r="BG38" i="14"/>
  <c r="BT38" i="14" s="1"/>
  <c r="BG39" i="14"/>
  <c r="BT39" i="14" s="1"/>
  <c r="BG40" i="14"/>
  <c r="BT40" i="14" s="1"/>
  <c r="BG41" i="14"/>
  <c r="BT41" i="14" s="1"/>
  <c r="BG42" i="14"/>
  <c r="BT42" i="14" s="1"/>
  <c r="BG43" i="14"/>
  <c r="BT43" i="14" s="1"/>
  <c r="BG44" i="14"/>
  <c r="BT44" i="14" s="1"/>
  <c r="BG45" i="14"/>
  <c r="BT45" i="14" s="1"/>
  <c r="BG46" i="14"/>
  <c r="BT46" i="14" s="1"/>
  <c r="BG47" i="14"/>
  <c r="BT47" i="14" s="1"/>
  <c r="BG48" i="14"/>
  <c r="BT48" i="14" s="1"/>
  <c r="BG49" i="14"/>
  <c r="BT49" i="14" s="1"/>
  <c r="BG50" i="14"/>
  <c r="BT50" i="14" s="1"/>
  <c r="BG51" i="14"/>
  <c r="BT51" i="14" s="1"/>
  <c r="BG52" i="14"/>
  <c r="BT52" i="14" s="1"/>
  <c r="BG53" i="14"/>
  <c r="BT53" i="14" s="1"/>
  <c r="BG54" i="14"/>
  <c r="BT54" i="14" s="1"/>
  <c r="BG55" i="14"/>
  <c r="BT55" i="14" s="1"/>
  <c r="BG56" i="14"/>
  <c r="BT56" i="14" s="1"/>
  <c r="BG57" i="14"/>
  <c r="BT57" i="14" s="1"/>
  <c r="BG58" i="14"/>
  <c r="BT58" i="14" s="1"/>
  <c r="BG59" i="14"/>
  <c r="BT59" i="14" s="1"/>
  <c r="BG60" i="14"/>
  <c r="BT60" i="14" s="1"/>
  <c r="BG61" i="14"/>
  <c r="BT61" i="14" s="1"/>
  <c r="BG62" i="14"/>
  <c r="BT62" i="14" s="1"/>
  <c r="BE25" i="14"/>
  <c r="BE26" i="14"/>
  <c r="BE27" i="14"/>
  <c r="BE28" i="14"/>
  <c r="BE29" i="14"/>
  <c r="BE30" i="14"/>
  <c r="BE31" i="14"/>
  <c r="BE32" i="14"/>
  <c r="BE33" i="14"/>
  <c r="BE34" i="14"/>
  <c r="BE35" i="14"/>
  <c r="BE36" i="14"/>
  <c r="BE37" i="14"/>
  <c r="BE38" i="14"/>
  <c r="BE39" i="14"/>
  <c r="BE40" i="14"/>
  <c r="BE41" i="14"/>
  <c r="BE42" i="14"/>
  <c r="BE43" i="14"/>
  <c r="BE44" i="14"/>
  <c r="BE45" i="14"/>
  <c r="BE46" i="14"/>
  <c r="BE47" i="14"/>
  <c r="BE48" i="14"/>
  <c r="BE49" i="14"/>
  <c r="BE50" i="14"/>
  <c r="BE51" i="14"/>
  <c r="BE52" i="14"/>
  <c r="BE53" i="14"/>
  <c r="BE54" i="14"/>
  <c r="BE55" i="14"/>
  <c r="BE56" i="14"/>
  <c r="BE57" i="14"/>
  <c r="BE58" i="14"/>
  <c r="BE59" i="14"/>
  <c r="BE60" i="14"/>
  <c r="BE61" i="14"/>
  <c r="BE62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J24" i="14"/>
  <c r="BW24" i="14" s="1"/>
  <c r="BI24" i="14"/>
  <c r="BV24" i="14" s="1"/>
  <c r="BH24" i="14"/>
  <c r="BU24" i="14" s="1"/>
  <c r="BG24" i="14"/>
  <c r="BT24" i="14" s="1"/>
  <c r="BE24" i="14"/>
  <c r="BF24" i="14" s="1"/>
  <c r="BS24" i="14" s="1"/>
  <c r="BC24" i="14"/>
  <c r="BJ23" i="14"/>
  <c r="BI23" i="14"/>
  <c r="BV23" i="14" s="1"/>
  <c r="BH23" i="14"/>
  <c r="BU23" i="14" s="1"/>
  <c r="BG23" i="14"/>
  <c r="BE23" i="14"/>
  <c r="BF23" i="14" s="1"/>
  <c r="BS23" i="14" s="1"/>
  <c r="BC23" i="14"/>
  <c r="BD23" i="14" s="1"/>
  <c r="BQ23" i="14" s="1"/>
  <c r="BR64" i="13"/>
  <c r="BQ64" i="13"/>
  <c r="BP64" i="13"/>
  <c r="BO64" i="13"/>
  <c r="BM64" i="13"/>
  <c r="BK64" i="13"/>
  <c r="DV24" i="13"/>
  <c r="DV25" i="13"/>
  <c r="DV26" i="13"/>
  <c r="DV27" i="13"/>
  <c r="DV28" i="13"/>
  <c r="DV29" i="13"/>
  <c r="DV30" i="13"/>
  <c r="DV31" i="13"/>
  <c r="DV32" i="13"/>
  <c r="DV33" i="13"/>
  <c r="DV34" i="13"/>
  <c r="DV35" i="13"/>
  <c r="DV36" i="13"/>
  <c r="DV37" i="13"/>
  <c r="DV38" i="13"/>
  <c r="DV39" i="13"/>
  <c r="DV40" i="13"/>
  <c r="DV41" i="13"/>
  <c r="DV42" i="13"/>
  <c r="DV43" i="13"/>
  <c r="DV44" i="13"/>
  <c r="DV45" i="13"/>
  <c r="DV46" i="13"/>
  <c r="DV47" i="13"/>
  <c r="DV48" i="13"/>
  <c r="DV49" i="13"/>
  <c r="DV50" i="13"/>
  <c r="DV51" i="13"/>
  <c r="DV52" i="13"/>
  <c r="DV53" i="13"/>
  <c r="DV54" i="13"/>
  <c r="DV55" i="13"/>
  <c r="DV56" i="13"/>
  <c r="DV57" i="13"/>
  <c r="DV58" i="13"/>
  <c r="DV59" i="13"/>
  <c r="DV60" i="13"/>
  <c r="DV61" i="13"/>
  <c r="DV62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E63" i="13"/>
  <c r="BB23" i="13"/>
  <c r="DD24" i="13"/>
  <c r="DD25" i="13"/>
  <c r="DD26" i="13"/>
  <c r="DD27" i="13"/>
  <c r="DD28" i="13"/>
  <c r="DD29" i="13"/>
  <c r="DD30" i="13"/>
  <c r="DD31" i="13"/>
  <c r="DD32" i="13"/>
  <c r="DD33" i="13"/>
  <c r="DD34" i="13"/>
  <c r="DD35" i="13"/>
  <c r="DD36" i="13"/>
  <c r="DD37" i="13"/>
  <c r="DD38" i="13"/>
  <c r="DD39" i="13"/>
  <c r="DD40" i="13"/>
  <c r="DD41" i="13"/>
  <c r="DD42" i="13"/>
  <c r="DD43" i="13"/>
  <c r="DD44" i="13"/>
  <c r="DD45" i="13"/>
  <c r="DD46" i="13"/>
  <c r="DD47" i="13"/>
  <c r="DD48" i="13"/>
  <c r="DD49" i="13"/>
  <c r="DD50" i="13"/>
  <c r="DD51" i="13"/>
  <c r="DD52" i="13"/>
  <c r="DD53" i="13"/>
  <c r="DD54" i="13"/>
  <c r="DD55" i="13"/>
  <c r="DD56" i="13"/>
  <c r="DD57" i="13"/>
  <c r="DD58" i="13"/>
  <c r="DD59" i="13"/>
  <c r="DD60" i="13"/>
  <c r="DD61" i="13"/>
  <c r="DD62" i="13"/>
  <c r="DD23" i="13"/>
  <c r="BR59" i="14" l="1"/>
  <c r="BF59" i="14"/>
  <c r="BS59" i="14" s="1"/>
  <c r="BR27" i="14"/>
  <c r="BF27" i="14"/>
  <c r="BS27" i="14" s="1"/>
  <c r="BP55" i="14"/>
  <c r="BD55" i="14"/>
  <c r="BQ55" i="14" s="1"/>
  <c r="BP47" i="14"/>
  <c r="BD47" i="14"/>
  <c r="BQ47" i="14" s="1"/>
  <c r="BP39" i="14"/>
  <c r="BD39" i="14"/>
  <c r="BQ39" i="14" s="1"/>
  <c r="BP31" i="14"/>
  <c r="BD31" i="14"/>
  <c r="BQ31" i="14" s="1"/>
  <c r="BR61" i="14"/>
  <c r="BF61" i="14"/>
  <c r="BS61" i="14" s="1"/>
  <c r="BR53" i="14"/>
  <c r="BF53" i="14"/>
  <c r="BS53" i="14" s="1"/>
  <c r="BR45" i="14"/>
  <c r="BF45" i="14"/>
  <c r="BS45" i="14" s="1"/>
  <c r="BR37" i="14"/>
  <c r="BF37" i="14"/>
  <c r="BS37" i="14" s="1"/>
  <c r="BR29" i="14"/>
  <c r="BF29" i="14"/>
  <c r="BS29" i="14" s="1"/>
  <c r="DM42" i="12"/>
  <c r="EE38" i="12"/>
  <c r="G29" i="10"/>
  <c r="DN48" i="12"/>
  <c r="EE55" i="12"/>
  <c r="G40" i="10"/>
  <c r="DN59" i="12"/>
  <c r="G43" i="10"/>
  <c r="DN62" i="12"/>
  <c r="G35" i="10"/>
  <c r="DN54" i="12"/>
  <c r="G13" i="10"/>
  <c r="DN32" i="12"/>
  <c r="BP53" i="14"/>
  <c r="BD53" i="14"/>
  <c r="BQ53" i="14" s="1"/>
  <c r="BR43" i="14"/>
  <c r="BF43" i="14"/>
  <c r="BS43" i="14" s="1"/>
  <c r="G36" i="10"/>
  <c r="DN55" i="12"/>
  <c r="BP62" i="14"/>
  <c r="BD62" i="14"/>
  <c r="BQ62" i="14" s="1"/>
  <c r="BP54" i="14"/>
  <c r="BD54" i="14"/>
  <c r="BQ54" i="14" s="1"/>
  <c r="BP46" i="14"/>
  <c r="BD46" i="14"/>
  <c r="BQ46" i="14" s="1"/>
  <c r="BP38" i="14"/>
  <c r="BD38" i="14"/>
  <c r="BQ38" i="14" s="1"/>
  <c r="BP30" i="14"/>
  <c r="BD30" i="14"/>
  <c r="BQ30" i="14" s="1"/>
  <c r="BR60" i="14"/>
  <c r="BF60" i="14"/>
  <c r="BS60" i="14" s="1"/>
  <c r="BR52" i="14"/>
  <c r="BF52" i="14"/>
  <c r="BS52" i="14" s="1"/>
  <c r="BR44" i="14"/>
  <c r="BF44" i="14"/>
  <c r="BS44" i="14" s="1"/>
  <c r="BR36" i="14"/>
  <c r="BF36" i="14"/>
  <c r="BS36" i="14" s="1"/>
  <c r="BR28" i="14"/>
  <c r="BF28" i="14"/>
  <c r="BS28" i="14" s="1"/>
  <c r="G5" i="10"/>
  <c r="DN24" i="12"/>
  <c r="DM58" i="12"/>
  <c r="DM55" i="12"/>
  <c r="G28" i="10"/>
  <c r="DN47" i="12"/>
  <c r="G10" i="10"/>
  <c r="DN29" i="12"/>
  <c r="G31" i="10"/>
  <c r="DN50" i="12"/>
  <c r="G22" i="10"/>
  <c r="DN41" i="12"/>
  <c r="BR51" i="14"/>
  <c r="BF51" i="14"/>
  <c r="BS51" i="14" s="1"/>
  <c r="F7" i="10"/>
  <c r="BM26" i="12"/>
  <c r="BP24" i="14"/>
  <c r="BD24" i="14"/>
  <c r="BQ24" i="14" s="1"/>
  <c r="BP60" i="14"/>
  <c r="BD60" i="14"/>
  <c r="BQ60" i="14" s="1"/>
  <c r="BP52" i="14"/>
  <c r="BD52" i="14"/>
  <c r="BQ52" i="14" s="1"/>
  <c r="BP44" i="14"/>
  <c r="BD44" i="14"/>
  <c r="BQ44" i="14" s="1"/>
  <c r="BP36" i="14"/>
  <c r="BD36" i="14"/>
  <c r="BQ36" i="14" s="1"/>
  <c r="BP28" i="14"/>
  <c r="BD28" i="14"/>
  <c r="BQ28" i="14" s="1"/>
  <c r="BR58" i="14"/>
  <c r="BF58" i="14"/>
  <c r="BS58" i="14" s="1"/>
  <c r="BR50" i="14"/>
  <c r="BF50" i="14"/>
  <c r="BS50" i="14" s="1"/>
  <c r="BR42" i="14"/>
  <c r="BF42" i="14"/>
  <c r="BS42" i="14" s="1"/>
  <c r="BR34" i="14"/>
  <c r="BF34" i="14"/>
  <c r="BS34" i="14" s="1"/>
  <c r="BR26" i="14"/>
  <c r="BF26" i="14"/>
  <c r="BS26" i="14" s="1"/>
  <c r="EE36" i="12"/>
  <c r="BM36" i="12"/>
  <c r="G16" i="10"/>
  <c r="DN35" i="12"/>
  <c r="G24" i="10"/>
  <c r="DN43" i="12"/>
  <c r="G30" i="10"/>
  <c r="DN49" i="12"/>
  <c r="BP29" i="14"/>
  <c r="BD29" i="14"/>
  <c r="BQ29" i="14" s="1"/>
  <c r="BR35" i="14"/>
  <c r="BF35" i="14"/>
  <c r="BS35" i="14" s="1"/>
  <c r="BP59" i="14"/>
  <c r="BD59" i="14"/>
  <c r="BQ59" i="14" s="1"/>
  <c r="BP51" i="14"/>
  <c r="BD51" i="14"/>
  <c r="BQ51" i="14" s="1"/>
  <c r="BP43" i="14"/>
  <c r="BD43" i="14"/>
  <c r="BQ43" i="14" s="1"/>
  <c r="BP35" i="14"/>
  <c r="BD35" i="14"/>
  <c r="BQ35" i="14" s="1"/>
  <c r="BP27" i="14"/>
  <c r="BD27" i="14"/>
  <c r="BQ27" i="14" s="1"/>
  <c r="BR57" i="14"/>
  <c r="BF57" i="14"/>
  <c r="BS57" i="14" s="1"/>
  <c r="BR49" i="14"/>
  <c r="BF49" i="14"/>
  <c r="BS49" i="14" s="1"/>
  <c r="BR41" i="14"/>
  <c r="BF41" i="14"/>
  <c r="BS41" i="14" s="1"/>
  <c r="BR33" i="14"/>
  <c r="BF33" i="14"/>
  <c r="BS33" i="14" s="1"/>
  <c r="BR25" i="14"/>
  <c r="BF25" i="14"/>
  <c r="BS25" i="14" s="1"/>
  <c r="DM43" i="12"/>
  <c r="G20" i="10"/>
  <c r="DN39" i="12"/>
  <c r="EE52" i="12"/>
  <c r="EE44" i="12"/>
  <c r="BM44" i="12"/>
  <c r="G42" i="10"/>
  <c r="DN61" i="12"/>
  <c r="DM28" i="12"/>
  <c r="BM28" i="12"/>
  <c r="G38" i="10"/>
  <c r="DN57" i="12"/>
  <c r="BP61" i="14"/>
  <c r="BD61" i="14"/>
  <c r="BQ61" i="14" s="1"/>
  <c r="BP58" i="14"/>
  <c r="BD58" i="14"/>
  <c r="BQ58" i="14" s="1"/>
  <c r="BP50" i="14"/>
  <c r="BD50" i="14"/>
  <c r="BQ50" i="14" s="1"/>
  <c r="BP42" i="14"/>
  <c r="BD42" i="14"/>
  <c r="BQ42" i="14" s="1"/>
  <c r="BP34" i="14"/>
  <c r="BD34" i="14"/>
  <c r="BQ34" i="14" s="1"/>
  <c r="BP26" i="14"/>
  <c r="BD26" i="14"/>
  <c r="BQ26" i="14" s="1"/>
  <c r="BR56" i="14"/>
  <c r="BF56" i="14"/>
  <c r="BS56" i="14" s="1"/>
  <c r="BR48" i="14"/>
  <c r="BF48" i="14"/>
  <c r="BS48" i="14" s="1"/>
  <c r="BR40" i="14"/>
  <c r="BF40" i="14"/>
  <c r="BS40" i="14" s="1"/>
  <c r="BR32" i="14"/>
  <c r="BF32" i="14"/>
  <c r="BS32" i="14" s="1"/>
  <c r="G33" i="10"/>
  <c r="DN52" i="12"/>
  <c r="G19" i="10"/>
  <c r="DN38" i="12"/>
  <c r="F6" i="10"/>
  <c r="BM25" i="12"/>
  <c r="BP37" i="14"/>
  <c r="BD37" i="14"/>
  <c r="BQ37" i="14" s="1"/>
  <c r="BP57" i="14"/>
  <c r="BD57" i="14"/>
  <c r="BQ57" i="14" s="1"/>
  <c r="BP49" i="14"/>
  <c r="BD49" i="14"/>
  <c r="BQ49" i="14" s="1"/>
  <c r="BP41" i="14"/>
  <c r="BD41" i="14"/>
  <c r="BQ41" i="14" s="1"/>
  <c r="BP33" i="14"/>
  <c r="BD33" i="14"/>
  <c r="BQ33" i="14" s="1"/>
  <c r="BP25" i="14"/>
  <c r="BD25" i="14"/>
  <c r="BQ25" i="14" s="1"/>
  <c r="BR55" i="14"/>
  <c r="BF55" i="14"/>
  <c r="BS55" i="14" s="1"/>
  <c r="BR47" i="14"/>
  <c r="BF47" i="14"/>
  <c r="BS47" i="14" s="1"/>
  <c r="BR39" i="14"/>
  <c r="BF39" i="14"/>
  <c r="BS39" i="14" s="1"/>
  <c r="BR31" i="14"/>
  <c r="BF31" i="14"/>
  <c r="BS31" i="14" s="1"/>
  <c r="DM26" i="12"/>
  <c r="EE47" i="12"/>
  <c r="G41" i="10"/>
  <c r="DN60" i="12"/>
  <c r="G8" i="10"/>
  <c r="DN27" i="12"/>
  <c r="G32" i="10"/>
  <c r="DN51" i="12"/>
  <c r="G11" i="10"/>
  <c r="DN30" i="12"/>
  <c r="G12" i="10"/>
  <c r="DN31" i="12"/>
  <c r="G26" i="10"/>
  <c r="DN45" i="12"/>
  <c r="G27" i="10"/>
  <c r="DN46" i="12"/>
  <c r="BP45" i="14"/>
  <c r="BD45" i="14"/>
  <c r="BQ45" i="14" s="1"/>
  <c r="G34" i="10"/>
  <c r="DN53" i="12"/>
  <c r="G39" i="10"/>
  <c r="DN58" i="12"/>
  <c r="BP56" i="14"/>
  <c r="BD56" i="14"/>
  <c r="BQ56" i="14" s="1"/>
  <c r="BK48" i="14"/>
  <c r="BL48" i="14" s="1"/>
  <c r="BD48" i="14"/>
  <c r="BQ48" i="14" s="1"/>
  <c r="BK40" i="14"/>
  <c r="BL40" i="14" s="1"/>
  <c r="BD40" i="14"/>
  <c r="BQ40" i="14" s="1"/>
  <c r="BP32" i="14"/>
  <c r="BD32" i="14"/>
  <c r="BQ32" i="14" s="1"/>
  <c r="BR62" i="14"/>
  <c r="BF62" i="14"/>
  <c r="BS62" i="14" s="1"/>
  <c r="BR54" i="14"/>
  <c r="BF54" i="14"/>
  <c r="BS54" i="14" s="1"/>
  <c r="BR46" i="14"/>
  <c r="BF46" i="14"/>
  <c r="BS46" i="14" s="1"/>
  <c r="BR38" i="14"/>
  <c r="BF38" i="14"/>
  <c r="BS38" i="14" s="1"/>
  <c r="BR30" i="14"/>
  <c r="BF30" i="14"/>
  <c r="BS30" i="14" s="1"/>
  <c r="G21" i="10"/>
  <c r="DN40" i="12"/>
  <c r="G15" i="10"/>
  <c r="DN34" i="12"/>
  <c r="G18" i="10"/>
  <c r="DN37" i="12"/>
  <c r="G37" i="10"/>
  <c r="DN56" i="12"/>
  <c r="G23" i="10"/>
  <c r="DN42" i="12"/>
  <c r="G14" i="10"/>
  <c r="DN33" i="12"/>
  <c r="BK58" i="14"/>
  <c r="BL58" i="14" s="1"/>
  <c r="F33" i="10"/>
  <c r="DM38" i="12"/>
  <c r="F19" i="10"/>
  <c r="EE58" i="12"/>
  <c r="F39" i="10"/>
  <c r="F17" i="10"/>
  <c r="EE50" i="12"/>
  <c r="F31" i="10"/>
  <c r="BK50" i="14"/>
  <c r="F5" i="10"/>
  <c r="DM50" i="12"/>
  <c r="DM44" i="12"/>
  <c r="F41" i="10"/>
  <c r="EE27" i="12"/>
  <c r="F8" i="10"/>
  <c r="EE51" i="12"/>
  <c r="F32" i="10"/>
  <c r="DM30" i="12"/>
  <c r="F11" i="10"/>
  <c r="EE43" i="12"/>
  <c r="F24" i="10"/>
  <c r="DM36" i="12"/>
  <c r="EE28" i="12"/>
  <c r="F9" i="10"/>
  <c r="J21" i="10"/>
  <c r="BK42" i="14"/>
  <c r="BL42" i="14" s="1"/>
  <c r="EE30" i="12"/>
  <c r="EE34" i="12"/>
  <c r="F15" i="10"/>
  <c r="F18" i="10"/>
  <c r="F37" i="10"/>
  <c r="EE42" i="12"/>
  <c r="F23" i="10"/>
  <c r="F42" i="10"/>
  <c r="BK34" i="14"/>
  <c r="BL34" i="14" s="1"/>
  <c r="F21" i="10"/>
  <c r="EE59" i="12"/>
  <c r="F40" i="10"/>
  <c r="DM62" i="12"/>
  <c r="F43" i="10"/>
  <c r="DM54" i="12"/>
  <c r="F35" i="10"/>
  <c r="DM31" i="12"/>
  <c r="F12" i="10"/>
  <c r="F20" i="10"/>
  <c r="F25" i="10"/>
  <c r="F29" i="10"/>
  <c r="F28" i="10"/>
  <c r="F10" i="10"/>
  <c r="EE35" i="12"/>
  <c r="F16" i="10"/>
  <c r="DM35" i="12"/>
  <c r="DM60" i="12"/>
  <c r="F36" i="10"/>
  <c r="DM53" i="12"/>
  <c r="F34" i="10"/>
  <c r="ED40" i="14"/>
  <c r="DL40" i="14"/>
  <c r="DL42" i="14"/>
  <c r="BP48" i="14"/>
  <c r="BK57" i="14"/>
  <c r="BL57" i="14" s="1"/>
  <c r="BK49" i="14"/>
  <c r="BL49" i="14" s="1"/>
  <c r="BK41" i="14"/>
  <c r="BL41" i="14" s="1"/>
  <c r="BK33" i="14"/>
  <c r="BL33" i="14" s="1"/>
  <c r="BP40" i="14"/>
  <c r="BK56" i="14"/>
  <c r="BL56" i="14" s="1"/>
  <c r="BK32" i="14"/>
  <c r="BL32" i="14" s="1"/>
  <c r="BK55" i="14"/>
  <c r="BL55" i="14" s="1"/>
  <c r="BK47" i="14"/>
  <c r="BL47" i="14" s="1"/>
  <c r="BK39" i="14"/>
  <c r="BL39" i="14" s="1"/>
  <c r="BK31" i="14"/>
  <c r="BL31" i="14" s="1"/>
  <c r="BK62" i="14"/>
  <c r="BL62" i="14" s="1"/>
  <c r="BK54" i="14"/>
  <c r="BL54" i="14" s="1"/>
  <c r="BK46" i="14"/>
  <c r="BL46" i="14" s="1"/>
  <c r="BK38" i="14"/>
  <c r="BL38" i="14" s="1"/>
  <c r="BK30" i="14"/>
  <c r="BL30" i="14" s="1"/>
  <c r="BK61" i="14"/>
  <c r="BL61" i="14" s="1"/>
  <c r="BK53" i="14"/>
  <c r="BL53" i="14" s="1"/>
  <c r="BK45" i="14"/>
  <c r="BL45" i="14" s="1"/>
  <c r="BK37" i="14"/>
  <c r="BL37" i="14" s="1"/>
  <c r="BK29" i="14"/>
  <c r="BL29" i="14" s="1"/>
  <c r="BK60" i="14"/>
  <c r="BL60" i="14" s="1"/>
  <c r="BK52" i="14"/>
  <c r="BL52" i="14" s="1"/>
  <c r="BK44" i="14"/>
  <c r="BL44" i="14" s="1"/>
  <c r="BK36" i="14"/>
  <c r="BL36" i="14" s="1"/>
  <c r="BK28" i="14"/>
  <c r="BL28" i="14" s="1"/>
  <c r="BK59" i="14"/>
  <c r="BL59" i="14" s="1"/>
  <c r="BK51" i="14"/>
  <c r="BL51" i="14" s="1"/>
  <c r="BK43" i="14"/>
  <c r="BL43" i="14" s="1"/>
  <c r="BK35" i="14"/>
  <c r="BL35" i="14" s="1"/>
  <c r="BK27" i="14"/>
  <c r="BL27" i="14" s="1"/>
  <c r="EE61" i="12"/>
  <c r="DM61" i="12"/>
  <c r="CA63" i="14"/>
  <c r="CA65" i="14" s="1"/>
  <c r="EE37" i="12"/>
  <c r="DM37" i="12"/>
  <c r="CC63" i="14"/>
  <c r="CC65" i="14" s="1"/>
  <c r="DG63" i="14"/>
  <c r="DG65" i="14" s="1"/>
  <c r="BY63" i="14"/>
  <c r="BY65" i="14" s="1"/>
  <c r="EE29" i="12"/>
  <c r="DM29" i="12"/>
  <c r="BK25" i="14"/>
  <c r="CE63" i="14"/>
  <c r="CE65" i="14" s="1"/>
  <c r="CG63" i="14"/>
  <c r="CG65" i="14" s="1"/>
  <c r="CI63" i="14"/>
  <c r="CI65" i="14" s="1"/>
  <c r="CK63" i="14"/>
  <c r="CK65" i="14" s="1"/>
  <c r="CM63" i="14"/>
  <c r="CM65" i="14" s="1"/>
  <c r="CO63" i="14"/>
  <c r="CO65" i="14" s="1"/>
  <c r="BK24" i="14"/>
  <c r="BL24" i="14" s="1"/>
  <c r="CQ63" i="14"/>
  <c r="CQ65" i="14" s="1"/>
  <c r="CS63" i="14"/>
  <c r="CS65" i="14" s="1"/>
  <c r="BC64" i="14"/>
  <c r="BC66" i="14" s="1"/>
  <c r="BJ64" i="14"/>
  <c r="BJ66" i="14" s="1"/>
  <c r="CU63" i="14"/>
  <c r="CU65" i="14" s="1"/>
  <c r="CW63" i="14"/>
  <c r="CW65" i="14" s="1"/>
  <c r="BG64" i="14"/>
  <c r="BT63" i="14" s="1"/>
  <c r="BT65" i="14" s="1"/>
  <c r="CY63" i="14"/>
  <c r="CY65" i="14" s="1"/>
  <c r="DA63" i="14"/>
  <c r="DA65" i="14" s="1"/>
  <c r="DC63" i="14"/>
  <c r="DC65" i="14" s="1"/>
  <c r="BE64" i="14"/>
  <c r="BR63" i="14" s="1"/>
  <c r="BR65" i="14" s="1"/>
  <c r="DE63" i="14"/>
  <c r="DE65" i="14" s="1"/>
  <c r="BR24" i="14"/>
  <c r="BY63" i="12"/>
  <c r="BK26" i="14"/>
  <c r="BL26" i="14" s="1"/>
  <c r="BI66" i="12"/>
  <c r="BX65" i="12" s="1"/>
  <c r="BZ63" i="12"/>
  <c r="DM24" i="12"/>
  <c r="EE24" i="12"/>
  <c r="DM40" i="12"/>
  <c r="EE40" i="12"/>
  <c r="EE48" i="12"/>
  <c r="DM48" i="12"/>
  <c r="DM39" i="12"/>
  <c r="EE39" i="12"/>
  <c r="BT63" i="12"/>
  <c r="BE66" i="12"/>
  <c r="BT65" i="12" s="1"/>
  <c r="BH66" i="12"/>
  <c r="BW65" i="12" s="1"/>
  <c r="BG66" i="12"/>
  <c r="BV65" i="12" s="1"/>
  <c r="BC66" i="12"/>
  <c r="BR65" i="12" s="1"/>
  <c r="BR63" i="12"/>
  <c r="BR23" i="14"/>
  <c r="BT23" i="14"/>
  <c r="BH64" i="14"/>
  <c r="BH66" i="14" s="1"/>
  <c r="BI64" i="14"/>
  <c r="BP23" i="14"/>
  <c r="BW23" i="14"/>
  <c r="CM24" i="13"/>
  <c r="CN24" i="13"/>
  <c r="CM25" i="13"/>
  <c r="CN25" i="13"/>
  <c r="CM26" i="13"/>
  <c r="CN26" i="13" s="1"/>
  <c r="CM27" i="13"/>
  <c r="CN27" i="13"/>
  <c r="CM28" i="13"/>
  <c r="CN28" i="13" s="1"/>
  <c r="CM29" i="13"/>
  <c r="CN29" i="13" s="1"/>
  <c r="CM30" i="13"/>
  <c r="CN30" i="13" s="1"/>
  <c r="CM31" i="13"/>
  <c r="CN31" i="13" s="1"/>
  <c r="CM32" i="13"/>
  <c r="CN32" i="13" s="1"/>
  <c r="CM33" i="13"/>
  <c r="CN33" i="13" s="1"/>
  <c r="CM34" i="13"/>
  <c r="CN34" i="13" s="1"/>
  <c r="CM35" i="13"/>
  <c r="CN35" i="13" s="1"/>
  <c r="CM36" i="13"/>
  <c r="CN36" i="13" s="1"/>
  <c r="CM37" i="13"/>
  <c r="CN37" i="13" s="1"/>
  <c r="CM38" i="13"/>
  <c r="CN38" i="13" s="1"/>
  <c r="CM39" i="13"/>
  <c r="CN39" i="13" s="1"/>
  <c r="CM40" i="13"/>
  <c r="CN40" i="13" s="1"/>
  <c r="CM41" i="13"/>
  <c r="CN41" i="13" s="1"/>
  <c r="CM42" i="13"/>
  <c r="CN42" i="13" s="1"/>
  <c r="CM43" i="13"/>
  <c r="CN43" i="13" s="1"/>
  <c r="CM44" i="13"/>
  <c r="CN44" i="13"/>
  <c r="CM45" i="13"/>
  <c r="CN45" i="13" s="1"/>
  <c r="CM46" i="13"/>
  <c r="CN46" i="13" s="1"/>
  <c r="CM47" i="13"/>
  <c r="CN47" i="13" s="1"/>
  <c r="CM48" i="13"/>
  <c r="CN48" i="13"/>
  <c r="CM49" i="13"/>
  <c r="CN49" i="13" s="1"/>
  <c r="CM50" i="13"/>
  <c r="CN50" i="13" s="1"/>
  <c r="CM51" i="13"/>
  <c r="CN51" i="13" s="1"/>
  <c r="CM52" i="13"/>
  <c r="CN52" i="13" s="1"/>
  <c r="CM53" i="13"/>
  <c r="CN53" i="13" s="1"/>
  <c r="CM54" i="13"/>
  <c r="CN54" i="13" s="1"/>
  <c r="CM55" i="13"/>
  <c r="CN55" i="13" s="1"/>
  <c r="CM56" i="13"/>
  <c r="CN56" i="13"/>
  <c r="CM57" i="13"/>
  <c r="CN57" i="13" s="1"/>
  <c r="CM58" i="13"/>
  <c r="CN58" i="13" s="1"/>
  <c r="CM59" i="13"/>
  <c r="CN59" i="13" s="1"/>
  <c r="CM60" i="13"/>
  <c r="CN60" i="13" s="1"/>
  <c r="CM61" i="13"/>
  <c r="CN61" i="13" s="1"/>
  <c r="CM62" i="13"/>
  <c r="CN62" i="13" s="1"/>
  <c r="CK24" i="13"/>
  <c r="CL24" i="13" s="1"/>
  <c r="CK25" i="13"/>
  <c r="CL25" i="13" s="1"/>
  <c r="CK26" i="13"/>
  <c r="CL26" i="13" s="1"/>
  <c r="CK27" i="13"/>
  <c r="CL27" i="13" s="1"/>
  <c r="CK28" i="13"/>
  <c r="CL28" i="13" s="1"/>
  <c r="CK29" i="13"/>
  <c r="CL29" i="13" s="1"/>
  <c r="CK30" i="13"/>
  <c r="CL30" i="13" s="1"/>
  <c r="CK31" i="13"/>
  <c r="CL31" i="13" s="1"/>
  <c r="CK32" i="13"/>
  <c r="CL32" i="13" s="1"/>
  <c r="CK33" i="13"/>
  <c r="CL33" i="13" s="1"/>
  <c r="CK34" i="13"/>
  <c r="CL34" i="13" s="1"/>
  <c r="CK35" i="13"/>
  <c r="CL35" i="13" s="1"/>
  <c r="CK36" i="13"/>
  <c r="CL36" i="13" s="1"/>
  <c r="CK37" i="13"/>
  <c r="CL37" i="13" s="1"/>
  <c r="CK38" i="13"/>
  <c r="CL38" i="13" s="1"/>
  <c r="CK39" i="13"/>
  <c r="CL39" i="13" s="1"/>
  <c r="CK40" i="13"/>
  <c r="CL40" i="13" s="1"/>
  <c r="CK41" i="13"/>
  <c r="CL41" i="13" s="1"/>
  <c r="CK42" i="13"/>
  <c r="CL42" i="13" s="1"/>
  <c r="CK43" i="13"/>
  <c r="CL43" i="13" s="1"/>
  <c r="CK44" i="13"/>
  <c r="CL44" i="13" s="1"/>
  <c r="CK45" i="13"/>
  <c r="CL45" i="13" s="1"/>
  <c r="CK46" i="13"/>
  <c r="CL46" i="13" s="1"/>
  <c r="CK47" i="13"/>
  <c r="CL47" i="13"/>
  <c r="CK48" i="13"/>
  <c r="CL48" i="13" s="1"/>
  <c r="CK49" i="13"/>
  <c r="CL49" i="13" s="1"/>
  <c r="CK50" i="13"/>
  <c r="CL50" i="13" s="1"/>
  <c r="CK51" i="13"/>
  <c r="CL51" i="13" s="1"/>
  <c r="CK52" i="13"/>
  <c r="CL52" i="13" s="1"/>
  <c r="CK53" i="13"/>
  <c r="CL53" i="13" s="1"/>
  <c r="CK54" i="13"/>
  <c r="CL54" i="13" s="1"/>
  <c r="CK55" i="13"/>
  <c r="CL55" i="13" s="1"/>
  <c r="CK56" i="13"/>
  <c r="CL56" i="13" s="1"/>
  <c r="CK57" i="13"/>
  <c r="CL57" i="13" s="1"/>
  <c r="CK58" i="13"/>
  <c r="CL58" i="13" s="1"/>
  <c r="CK59" i="13"/>
  <c r="CL59" i="13" s="1"/>
  <c r="CK60" i="13"/>
  <c r="CL60" i="13" s="1"/>
  <c r="CK61" i="13"/>
  <c r="CL61" i="13" s="1"/>
  <c r="CK62" i="13"/>
  <c r="CL62" i="13" s="1"/>
  <c r="CI24" i="13"/>
  <c r="CJ24" i="13" s="1"/>
  <c r="CI25" i="13"/>
  <c r="CJ25" i="13"/>
  <c r="CI26" i="13"/>
  <c r="CJ26" i="13" s="1"/>
  <c r="CI27" i="13"/>
  <c r="CJ27" i="13" s="1"/>
  <c r="CI28" i="13"/>
  <c r="CJ28" i="13" s="1"/>
  <c r="CI29" i="13"/>
  <c r="CJ29" i="13" s="1"/>
  <c r="CI30" i="13"/>
  <c r="CJ30" i="13" s="1"/>
  <c r="CI31" i="13"/>
  <c r="CJ31" i="13" s="1"/>
  <c r="CI32" i="13"/>
  <c r="CJ32" i="13" s="1"/>
  <c r="CI33" i="13"/>
  <c r="CJ33" i="13" s="1"/>
  <c r="CI34" i="13"/>
  <c r="CJ34" i="13" s="1"/>
  <c r="CI35" i="13"/>
  <c r="CJ35" i="13" s="1"/>
  <c r="CI36" i="13"/>
  <c r="CJ36" i="13" s="1"/>
  <c r="CI37" i="13"/>
  <c r="CJ37" i="13" s="1"/>
  <c r="CI38" i="13"/>
  <c r="CJ38" i="13" s="1"/>
  <c r="CI39" i="13"/>
  <c r="CJ39" i="13"/>
  <c r="CI40" i="13"/>
  <c r="CJ40" i="13" s="1"/>
  <c r="CI41" i="13"/>
  <c r="CJ41" i="13"/>
  <c r="CI42" i="13"/>
  <c r="CJ42" i="13" s="1"/>
  <c r="CI43" i="13"/>
  <c r="CJ43" i="13" s="1"/>
  <c r="CI44" i="13"/>
  <c r="CJ44" i="13" s="1"/>
  <c r="CI45" i="13"/>
  <c r="CJ45" i="13"/>
  <c r="CI46" i="13"/>
  <c r="CJ46" i="13" s="1"/>
  <c r="CI47" i="13"/>
  <c r="CJ47" i="13" s="1"/>
  <c r="CI48" i="13"/>
  <c r="CJ48" i="13" s="1"/>
  <c r="CI49" i="13"/>
  <c r="CJ49" i="13" s="1"/>
  <c r="CI50" i="13"/>
  <c r="CJ50" i="13" s="1"/>
  <c r="CI51" i="13"/>
  <c r="CJ51" i="13" s="1"/>
  <c r="CI52" i="13"/>
  <c r="CJ52" i="13" s="1"/>
  <c r="CI53" i="13"/>
  <c r="CJ53" i="13" s="1"/>
  <c r="CI54" i="13"/>
  <c r="CJ54" i="13" s="1"/>
  <c r="CI55" i="13"/>
  <c r="CJ55" i="13"/>
  <c r="CI56" i="13"/>
  <c r="CJ56" i="13" s="1"/>
  <c r="CI57" i="13"/>
  <c r="CJ57" i="13" s="1"/>
  <c r="CI58" i="13"/>
  <c r="CJ58" i="13" s="1"/>
  <c r="CI59" i="13"/>
  <c r="CJ59" i="13"/>
  <c r="CI60" i="13"/>
  <c r="CJ60" i="13" s="1"/>
  <c r="CI61" i="13"/>
  <c r="CJ61" i="13" s="1"/>
  <c r="CI62" i="13"/>
  <c r="CJ62" i="13" s="1"/>
  <c r="CG24" i="13"/>
  <c r="CH24" i="13" s="1"/>
  <c r="CG25" i="13"/>
  <c r="CH25" i="13" s="1"/>
  <c r="CG26" i="13"/>
  <c r="CH26" i="13" s="1"/>
  <c r="CG27" i="13"/>
  <c r="CH27" i="13" s="1"/>
  <c r="CG28" i="13"/>
  <c r="CH28" i="13" s="1"/>
  <c r="CG29" i="13"/>
  <c r="CH29" i="13" s="1"/>
  <c r="CG30" i="13"/>
  <c r="CH30" i="13" s="1"/>
  <c r="CG31" i="13"/>
  <c r="CH31" i="13" s="1"/>
  <c r="CG32" i="13"/>
  <c r="CH32" i="13" s="1"/>
  <c r="CG33" i="13"/>
  <c r="CH33" i="13" s="1"/>
  <c r="CG34" i="13"/>
  <c r="CH34" i="13" s="1"/>
  <c r="CG35" i="13"/>
  <c r="CH35" i="13" s="1"/>
  <c r="CG36" i="13"/>
  <c r="CH36" i="13" s="1"/>
  <c r="CG37" i="13"/>
  <c r="CH37" i="13" s="1"/>
  <c r="CG38" i="13"/>
  <c r="CH38" i="13" s="1"/>
  <c r="CG39" i="13"/>
  <c r="CH39" i="13" s="1"/>
  <c r="CG40" i="13"/>
  <c r="CH40" i="13" s="1"/>
  <c r="CG41" i="13"/>
  <c r="CH41" i="13" s="1"/>
  <c r="CG42" i="13"/>
  <c r="CH42" i="13" s="1"/>
  <c r="CG43" i="13"/>
  <c r="CH43" i="13" s="1"/>
  <c r="CG44" i="13"/>
  <c r="CH44" i="13" s="1"/>
  <c r="CG45" i="13"/>
  <c r="CH45" i="13" s="1"/>
  <c r="CG46" i="13"/>
  <c r="CH46" i="13" s="1"/>
  <c r="CG47" i="13"/>
  <c r="CH47" i="13" s="1"/>
  <c r="CG48" i="13"/>
  <c r="CH48" i="13" s="1"/>
  <c r="CG49" i="13"/>
  <c r="CH49" i="13" s="1"/>
  <c r="CG50" i="13"/>
  <c r="CH50" i="13" s="1"/>
  <c r="CG51" i="13"/>
  <c r="CH51" i="13" s="1"/>
  <c r="CG52" i="13"/>
  <c r="CH52" i="13" s="1"/>
  <c r="CG53" i="13"/>
  <c r="CH53" i="13" s="1"/>
  <c r="CG54" i="13"/>
  <c r="CH54" i="13" s="1"/>
  <c r="CG55" i="13"/>
  <c r="CH55" i="13"/>
  <c r="CG56" i="13"/>
  <c r="CH56" i="13" s="1"/>
  <c r="CG57" i="13"/>
  <c r="CH57" i="13" s="1"/>
  <c r="CG58" i="13"/>
  <c r="CH58" i="13" s="1"/>
  <c r="CG59" i="13"/>
  <c r="CH59" i="13" s="1"/>
  <c r="CG60" i="13"/>
  <c r="CH60" i="13" s="1"/>
  <c r="CG61" i="13"/>
  <c r="CH61" i="13" s="1"/>
  <c r="CG62" i="13"/>
  <c r="CH62" i="13" s="1"/>
  <c r="CE24" i="13"/>
  <c r="CF24" i="13" s="1"/>
  <c r="CE25" i="13"/>
  <c r="CF25" i="13" s="1"/>
  <c r="CE26" i="13"/>
  <c r="CF26" i="13" s="1"/>
  <c r="CE27" i="13"/>
  <c r="CF27" i="13" s="1"/>
  <c r="CE28" i="13"/>
  <c r="CF28" i="13" s="1"/>
  <c r="CE29" i="13"/>
  <c r="CF29" i="13" s="1"/>
  <c r="CE30" i="13"/>
  <c r="CF30" i="13" s="1"/>
  <c r="CE31" i="13"/>
  <c r="CF31" i="13" s="1"/>
  <c r="CE32" i="13"/>
  <c r="CF32" i="13" s="1"/>
  <c r="CE33" i="13"/>
  <c r="CF33" i="13" s="1"/>
  <c r="CE34" i="13"/>
  <c r="CF34" i="13" s="1"/>
  <c r="CE35" i="13"/>
  <c r="CF35" i="13"/>
  <c r="CE36" i="13"/>
  <c r="CF36" i="13" s="1"/>
  <c r="CE37" i="13"/>
  <c r="CF37" i="13" s="1"/>
  <c r="CE38" i="13"/>
  <c r="CF38" i="13" s="1"/>
  <c r="CE39" i="13"/>
  <c r="CF39" i="13" s="1"/>
  <c r="CE40" i="13"/>
  <c r="CF40" i="13" s="1"/>
  <c r="CE41" i="13"/>
  <c r="CF41" i="13" s="1"/>
  <c r="CE42" i="13"/>
  <c r="CF42" i="13" s="1"/>
  <c r="CE43" i="13"/>
  <c r="CF43" i="13" s="1"/>
  <c r="CE44" i="13"/>
  <c r="CF44" i="13" s="1"/>
  <c r="CE45" i="13"/>
  <c r="CF45" i="13" s="1"/>
  <c r="CE46" i="13"/>
  <c r="CF46" i="13" s="1"/>
  <c r="CE47" i="13"/>
  <c r="CF47" i="13" s="1"/>
  <c r="CE48" i="13"/>
  <c r="CF48" i="13" s="1"/>
  <c r="CE49" i="13"/>
  <c r="CF49" i="13" s="1"/>
  <c r="CE50" i="13"/>
  <c r="CF50" i="13" s="1"/>
  <c r="CE51" i="13"/>
  <c r="CF51" i="13" s="1"/>
  <c r="CE52" i="13"/>
  <c r="CF52" i="13" s="1"/>
  <c r="CE53" i="13"/>
  <c r="CF53" i="13" s="1"/>
  <c r="CE54" i="13"/>
  <c r="CF54" i="13" s="1"/>
  <c r="CE55" i="13"/>
  <c r="CF55" i="13" s="1"/>
  <c r="CE56" i="13"/>
  <c r="CF56" i="13" s="1"/>
  <c r="CE57" i="13"/>
  <c r="CF57" i="13" s="1"/>
  <c r="CE58" i="13"/>
  <c r="CF58" i="13" s="1"/>
  <c r="CE59" i="13"/>
  <c r="CF59" i="13" s="1"/>
  <c r="CE60" i="13"/>
  <c r="CF60" i="13" s="1"/>
  <c r="CE61" i="13"/>
  <c r="CF61" i="13" s="1"/>
  <c r="CE62" i="13"/>
  <c r="CF62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29" i="13"/>
  <c r="CD29" i="13" s="1"/>
  <c r="CC30" i="13"/>
  <c r="CD30" i="13" s="1"/>
  <c r="CC31" i="13"/>
  <c r="CD31" i="13" s="1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 s="1"/>
  <c r="CC47" i="13"/>
  <c r="CD47" i="13" s="1"/>
  <c r="CC48" i="13"/>
  <c r="CD48" i="13" s="1"/>
  <c r="CC49" i="13"/>
  <c r="CD49" i="13" s="1"/>
  <c r="CC50" i="13"/>
  <c r="CD50" i="13" s="1"/>
  <c r="CC51" i="13"/>
  <c r="CD51" i="13" s="1"/>
  <c r="CC52" i="13"/>
  <c r="CD52" i="13" s="1"/>
  <c r="CC53" i="13"/>
  <c r="CD53" i="13" s="1"/>
  <c r="CC54" i="13"/>
  <c r="CD54" i="13" s="1"/>
  <c r="CC55" i="13"/>
  <c r="CD55" i="13" s="1"/>
  <c r="CC56" i="13"/>
  <c r="CD56" i="13" s="1"/>
  <c r="CC57" i="13"/>
  <c r="CD57" i="13" s="1"/>
  <c r="CC58" i="13"/>
  <c r="CD58" i="13" s="1"/>
  <c r="CC59" i="13"/>
  <c r="CD59" i="13" s="1"/>
  <c r="CC60" i="13"/>
  <c r="CD60" i="13" s="1"/>
  <c r="CC61" i="13"/>
  <c r="CD61" i="13" s="1"/>
  <c r="CC62" i="13"/>
  <c r="CD62" i="13" s="1"/>
  <c r="CA24" i="13"/>
  <c r="CB24" i="13" s="1"/>
  <c r="CA25" i="13"/>
  <c r="CB25" i="13" s="1"/>
  <c r="CA26" i="13"/>
  <c r="CB26" i="13" s="1"/>
  <c r="CA27" i="13"/>
  <c r="CB27" i="13" s="1"/>
  <c r="CA28" i="13"/>
  <c r="CB28" i="13" s="1"/>
  <c r="CA29" i="13"/>
  <c r="CB29" i="13" s="1"/>
  <c r="CA30" i="13"/>
  <c r="CB30" i="13" s="1"/>
  <c r="CA31" i="13"/>
  <c r="CB31" i="13" s="1"/>
  <c r="CA32" i="13"/>
  <c r="CB32" i="13" s="1"/>
  <c r="CA33" i="13"/>
  <c r="CB33" i="13" s="1"/>
  <c r="CA34" i="13"/>
  <c r="CB34" i="13" s="1"/>
  <c r="CA35" i="13"/>
  <c r="CB35" i="13" s="1"/>
  <c r="CA36" i="13"/>
  <c r="CB36" i="13" s="1"/>
  <c r="CA37" i="13"/>
  <c r="CB37" i="13" s="1"/>
  <c r="CA38" i="13"/>
  <c r="CB38" i="13" s="1"/>
  <c r="CA39" i="13"/>
  <c r="CB39" i="13" s="1"/>
  <c r="CA40" i="13"/>
  <c r="CB40" i="13" s="1"/>
  <c r="CA41" i="13"/>
  <c r="CB41" i="13" s="1"/>
  <c r="CA42" i="13"/>
  <c r="CB42" i="13" s="1"/>
  <c r="CA43" i="13"/>
  <c r="CB43" i="13" s="1"/>
  <c r="CA44" i="13"/>
  <c r="CB44" i="13" s="1"/>
  <c r="CA45" i="13"/>
  <c r="CB45" i="13" s="1"/>
  <c r="CA46" i="13"/>
  <c r="CB46" i="13" s="1"/>
  <c r="CA47" i="13"/>
  <c r="CB47" i="13" s="1"/>
  <c r="CA48" i="13"/>
  <c r="CB48" i="13" s="1"/>
  <c r="CA49" i="13"/>
  <c r="CB49" i="13" s="1"/>
  <c r="CA50" i="13"/>
  <c r="CB50" i="13" s="1"/>
  <c r="CA51" i="13"/>
  <c r="CB51" i="13" s="1"/>
  <c r="CA52" i="13"/>
  <c r="CB52" i="13" s="1"/>
  <c r="CA53" i="13"/>
  <c r="CB53" i="13" s="1"/>
  <c r="CA54" i="13"/>
  <c r="CB54" i="13" s="1"/>
  <c r="CA55" i="13"/>
  <c r="CB55" i="13" s="1"/>
  <c r="CA56" i="13"/>
  <c r="CB56" i="13" s="1"/>
  <c r="CA57" i="13"/>
  <c r="CB57" i="13" s="1"/>
  <c r="CA58" i="13"/>
  <c r="CB58" i="13" s="1"/>
  <c r="CA59" i="13"/>
  <c r="CB59" i="13" s="1"/>
  <c r="CA60" i="13"/>
  <c r="CB60" i="13" s="1"/>
  <c r="CA61" i="13"/>
  <c r="CB61" i="13" s="1"/>
  <c r="CA62" i="13"/>
  <c r="CB62" i="13" s="1"/>
  <c r="BY24" i="13"/>
  <c r="BZ24" i="13" s="1"/>
  <c r="BY25" i="13"/>
  <c r="BZ25" i="13" s="1"/>
  <c r="BY26" i="13"/>
  <c r="BZ26" i="13" s="1"/>
  <c r="BY27" i="13"/>
  <c r="BZ27" i="13" s="1"/>
  <c r="BY28" i="13"/>
  <c r="BZ28" i="13"/>
  <c r="BY29" i="13"/>
  <c r="BZ29" i="13" s="1"/>
  <c r="BY30" i="13"/>
  <c r="BZ30" i="13" s="1"/>
  <c r="BY31" i="13"/>
  <c r="BZ31" i="13" s="1"/>
  <c r="BY32" i="13"/>
  <c r="BZ32" i="13"/>
  <c r="BY33" i="13"/>
  <c r="BZ33" i="13" s="1"/>
  <c r="BY34" i="13"/>
  <c r="BZ34" i="13" s="1"/>
  <c r="BY35" i="13"/>
  <c r="BZ35" i="13" s="1"/>
  <c r="BY36" i="13"/>
  <c r="BZ36" i="13" s="1"/>
  <c r="BY37" i="13"/>
  <c r="BZ37" i="13" s="1"/>
  <c r="BY38" i="13"/>
  <c r="BZ38" i="13" s="1"/>
  <c r="BY39" i="13"/>
  <c r="BZ39" i="13"/>
  <c r="BY40" i="13"/>
  <c r="BZ40" i="13" s="1"/>
  <c r="BY41" i="13"/>
  <c r="BZ41" i="13" s="1"/>
  <c r="BY42" i="13"/>
  <c r="BZ42" i="13" s="1"/>
  <c r="BY43" i="13"/>
  <c r="BZ43" i="13" s="1"/>
  <c r="BY44" i="13"/>
  <c r="BZ44" i="13"/>
  <c r="BY45" i="13"/>
  <c r="BZ45" i="13" s="1"/>
  <c r="BY46" i="13"/>
  <c r="BZ46" i="13" s="1"/>
  <c r="BY47" i="13"/>
  <c r="BZ47" i="13"/>
  <c r="BY48" i="13"/>
  <c r="BZ48" i="13" s="1"/>
  <c r="BY49" i="13"/>
  <c r="BZ49" i="13" s="1"/>
  <c r="BY50" i="13"/>
  <c r="BZ50" i="13" s="1"/>
  <c r="BY51" i="13"/>
  <c r="BZ51" i="13" s="1"/>
  <c r="BY52" i="13"/>
  <c r="BZ52" i="13" s="1"/>
  <c r="BY53" i="13"/>
  <c r="BZ53" i="13" s="1"/>
  <c r="BY54" i="13"/>
  <c r="BZ54" i="13" s="1"/>
  <c r="BY55" i="13"/>
  <c r="BZ55" i="13" s="1"/>
  <c r="BY56" i="13"/>
  <c r="BZ56" i="13" s="1"/>
  <c r="BY57" i="13"/>
  <c r="BZ57" i="13" s="1"/>
  <c r="BY58" i="13"/>
  <c r="BZ58" i="13" s="1"/>
  <c r="BY59" i="13"/>
  <c r="BZ59" i="13" s="1"/>
  <c r="BY60" i="13"/>
  <c r="BZ60" i="13"/>
  <c r="BY61" i="13"/>
  <c r="BZ61" i="13" s="1"/>
  <c r="BY62" i="13"/>
  <c r="BZ62" i="13" s="1"/>
  <c r="BW24" i="13"/>
  <c r="BX24" i="13" s="1"/>
  <c r="BW25" i="13"/>
  <c r="BX25" i="13" s="1"/>
  <c r="BW26" i="13"/>
  <c r="BX26" i="13" s="1"/>
  <c r="BW27" i="13"/>
  <c r="BX27" i="13" s="1"/>
  <c r="BW28" i="13"/>
  <c r="BX28" i="13"/>
  <c r="BW29" i="13"/>
  <c r="BX29" i="13" s="1"/>
  <c r="BW30" i="13"/>
  <c r="BX30" i="13" s="1"/>
  <c r="BW31" i="13"/>
  <c r="BX31" i="13" s="1"/>
  <c r="BW32" i="13"/>
  <c r="BX32" i="13" s="1"/>
  <c r="BW33" i="13"/>
  <c r="BX33" i="13" s="1"/>
  <c r="BW34" i="13"/>
  <c r="BX34" i="13" s="1"/>
  <c r="BW35" i="13"/>
  <c r="BX35" i="13" s="1"/>
  <c r="BW36" i="13"/>
  <c r="BX36" i="13" s="1"/>
  <c r="BW37" i="13"/>
  <c r="BX37" i="13" s="1"/>
  <c r="BW38" i="13"/>
  <c r="BX38" i="13" s="1"/>
  <c r="BW39" i="13"/>
  <c r="BX39" i="13" s="1"/>
  <c r="BW40" i="13"/>
  <c r="BX40" i="13" s="1"/>
  <c r="BW41" i="13"/>
  <c r="BX41" i="13" s="1"/>
  <c r="BW42" i="13"/>
  <c r="BX42" i="13" s="1"/>
  <c r="BW43" i="13"/>
  <c r="BX43" i="13" s="1"/>
  <c r="BW44" i="13"/>
  <c r="BX44" i="13" s="1"/>
  <c r="BW45" i="13"/>
  <c r="BX45" i="13" s="1"/>
  <c r="BW46" i="13"/>
  <c r="BX46" i="13" s="1"/>
  <c r="BW47" i="13"/>
  <c r="BX47" i="13" s="1"/>
  <c r="BW48" i="13"/>
  <c r="BX48" i="13" s="1"/>
  <c r="BW49" i="13"/>
  <c r="BX49" i="13" s="1"/>
  <c r="BW50" i="13"/>
  <c r="BX50" i="13" s="1"/>
  <c r="BW51" i="13"/>
  <c r="BX51" i="13" s="1"/>
  <c r="BW52" i="13"/>
  <c r="BX52" i="13" s="1"/>
  <c r="BW53" i="13"/>
  <c r="BX53" i="13" s="1"/>
  <c r="BW54" i="13"/>
  <c r="BX54" i="13" s="1"/>
  <c r="BW55" i="13"/>
  <c r="BX55" i="13" s="1"/>
  <c r="BW56" i="13"/>
  <c r="BX56" i="13" s="1"/>
  <c r="BW57" i="13"/>
  <c r="BX57" i="13" s="1"/>
  <c r="BW58" i="13"/>
  <c r="BX58" i="13" s="1"/>
  <c r="BW59" i="13"/>
  <c r="BX59" i="13" s="1"/>
  <c r="BW60" i="13"/>
  <c r="BX60" i="13" s="1"/>
  <c r="BW61" i="13"/>
  <c r="BX61" i="13" s="1"/>
  <c r="BW62" i="13"/>
  <c r="BX62" i="13" s="1"/>
  <c r="BU24" i="13"/>
  <c r="BV24" i="13" s="1"/>
  <c r="BU25" i="13"/>
  <c r="BV25" i="13" s="1"/>
  <c r="BU26" i="13"/>
  <c r="BV26" i="13" s="1"/>
  <c r="BU27" i="13"/>
  <c r="BV27" i="13" s="1"/>
  <c r="BU28" i="13"/>
  <c r="BV28" i="13" s="1"/>
  <c r="BU29" i="13"/>
  <c r="BV29" i="13" s="1"/>
  <c r="BU30" i="13"/>
  <c r="BV30" i="13" s="1"/>
  <c r="BU31" i="13"/>
  <c r="BV31" i="13" s="1"/>
  <c r="BU32" i="13"/>
  <c r="BV32" i="13" s="1"/>
  <c r="BU33" i="13"/>
  <c r="BV33" i="13" s="1"/>
  <c r="BU34" i="13"/>
  <c r="BV34" i="13" s="1"/>
  <c r="BU35" i="13"/>
  <c r="BV35" i="13" s="1"/>
  <c r="BU36" i="13"/>
  <c r="BV36" i="13" s="1"/>
  <c r="BU37" i="13"/>
  <c r="BV37" i="13" s="1"/>
  <c r="BU38" i="13"/>
  <c r="BV38" i="13" s="1"/>
  <c r="BU39" i="13"/>
  <c r="BV39" i="13" s="1"/>
  <c r="BU40" i="13"/>
  <c r="BV40" i="13" s="1"/>
  <c r="BU41" i="13"/>
  <c r="BV41" i="13" s="1"/>
  <c r="BU42" i="13"/>
  <c r="BV42" i="13" s="1"/>
  <c r="BU43" i="13"/>
  <c r="BV43" i="13" s="1"/>
  <c r="BU44" i="13"/>
  <c r="BV44" i="13" s="1"/>
  <c r="BU45" i="13"/>
  <c r="BV45" i="13" s="1"/>
  <c r="BU46" i="13"/>
  <c r="BV46" i="13" s="1"/>
  <c r="BU47" i="13"/>
  <c r="BV47" i="13" s="1"/>
  <c r="BU48" i="13"/>
  <c r="BV48" i="13" s="1"/>
  <c r="BU49" i="13"/>
  <c r="BV49" i="13" s="1"/>
  <c r="BU50" i="13"/>
  <c r="BV50" i="13" s="1"/>
  <c r="BU51" i="13"/>
  <c r="BV51" i="13" s="1"/>
  <c r="BU52" i="13"/>
  <c r="BV52" i="13" s="1"/>
  <c r="BU53" i="13"/>
  <c r="BV53" i="13" s="1"/>
  <c r="BU54" i="13"/>
  <c r="BV54" i="13" s="1"/>
  <c r="BU55" i="13"/>
  <c r="BV55" i="13" s="1"/>
  <c r="BU56" i="13"/>
  <c r="BV56" i="13" s="1"/>
  <c r="BU57" i="13"/>
  <c r="BV57" i="13" s="1"/>
  <c r="BU58" i="13"/>
  <c r="BV58" i="13" s="1"/>
  <c r="BU59" i="13"/>
  <c r="BV59" i="13" s="1"/>
  <c r="BU60" i="13"/>
  <c r="BV60" i="13" s="1"/>
  <c r="BU61" i="13"/>
  <c r="BV61" i="13" s="1"/>
  <c r="BU62" i="13"/>
  <c r="BV62" i="13" s="1"/>
  <c r="BS24" i="13"/>
  <c r="BT24" i="13" s="1"/>
  <c r="BS25" i="13"/>
  <c r="BT25" i="13" s="1"/>
  <c r="BS26" i="13"/>
  <c r="BT26" i="13" s="1"/>
  <c r="BS27" i="13"/>
  <c r="BT27" i="13" s="1"/>
  <c r="BS28" i="13"/>
  <c r="BT28" i="13" s="1"/>
  <c r="BS29" i="13"/>
  <c r="BT29" i="13" s="1"/>
  <c r="BS30" i="13"/>
  <c r="BT30" i="13" s="1"/>
  <c r="BS31" i="13"/>
  <c r="BT31" i="13" s="1"/>
  <c r="BS32" i="13"/>
  <c r="BT32" i="13" s="1"/>
  <c r="BS33" i="13"/>
  <c r="BT33" i="13" s="1"/>
  <c r="BS34" i="13"/>
  <c r="BT34" i="13" s="1"/>
  <c r="BS35" i="13"/>
  <c r="BT35" i="13" s="1"/>
  <c r="BS36" i="13"/>
  <c r="BT36" i="13" s="1"/>
  <c r="BS37" i="13"/>
  <c r="BT37" i="13" s="1"/>
  <c r="BS38" i="13"/>
  <c r="BT38" i="13" s="1"/>
  <c r="BS39" i="13"/>
  <c r="BT39" i="13" s="1"/>
  <c r="BS40" i="13"/>
  <c r="BT40" i="13" s="1"/>
  <c r="BS41" i="13"/>
  <c r="BT41" i="13" s="1"/>
  <c r="BS42" i="13"/>
  <c r="BT42" i="13" s="1"/>
  <c r="BS43" i="13"/>
  <c r="BT43" i="13" s="1"/>
  <c r="BS44" i="13"/>
  <c r="BT44" i="13" s="1"/>
  <c r="BS45" i="13"/>
  <c r="BT45" i="13" s="1"/>
  <c r="BS46" i="13"/>
  <c r="BT46" i="13" s="1"/>
  <c r="BS47" i="13"/>
  <c r="BT47" i="13" s="1"/>
  <c r="BS48" i="13"/>
  <c r="BT48" i="13" s="1"/>
  <c r="BS49" i="13"/>
  <c r="BT49" i="13" s="1"/>
  <c r="BS50" i="13"/>
  <c r="BT50" i="13" s="1"/>
  <c r="BS51" i="13"/>
  <c r="BT51" i="13" s="1"/>
  <c r="BS52" i="13"/>
  <c r="BT52" i="13" s="1"/>
  <c r="BS53" i="13"/>
  <c r="BT53" i="13" s="1"/>
  <c r="BS54" i="13"/>
  <c r="BT54" i="13" s="1"/>
  <c r="BS55" i="13"/>
  <c r="BT55" i="13" s="1"/>
  <c r="BS56" i="13"/>
  <c r="BT56" i="13" s="1"/>
  <c r="BS57" i="13"/>
  <c r="BT57" i="13" s="1"/>
  <c r="BS58" i="13"/>
  <c r="BT58" i="13" s="1"/>
  <c r="BS59" i="13"/>
  <c r="BT59" i="13" s="1"/>
  <c r="BS60" i="13"/>
  <c r="BT60" i="13" s="1"/>
  <c r="BS61" i="13"/>
  <c r="BT61" i="13" s="1"/>
  <c r="BS62" i="13"/>
  <c r="BT62" i="13" s="1"/>
  <c r="CM23" i="13"/>
  <c r="CN23" i="13" s="1"/>
  <c r="CK23" i="13"/>
  <c r="CL23" i="13" s="1"/>
  <c r="CI23" i="13"/>
  <c r="CJ23" i="13" s="1"/>
  <c r="CG23" i="13"/>
  <c r="CH23" i="13" s="1"/>
  <c r="CE23" i="13"/>
  <c r="CF23" i="13" s="1"/>
  <c r="CC23" i="13"/>
  <c r="CD23" i="13" s="1"/>
  <c r="CA23" i="13"/>
  <c r="CB23" i="13" s="1"/>
  <c r="BY23" i="13"/>
  <c r="BZ23" i="13" s="1"/>
  <c r="BW23" i="13"/>
  <c r="BX23" i="13" s="1"/>
  <c r="BU23" i="13"/>
  <c r="BV23" i="13" s="1"/>
  <c r="BS23" i="13"/>
  <c r="BT23" i="13" s="1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E64" i="13"/>
  <c r="BE26" i="13"/>
  <c r="BR26" i="13" s="1"/>
  <c r="BD26" i="13"/>
  <c r="BQ26" i="13" s="1"/>
  <c r="BC26" i="13"/>
  <c r="BP26" i="13" s="1"/>
  <c r="BB26" i="13"/>
  <c r="BO26" i="13" s="1"/>
  <c r="BC24" i="13"/>
  <c r="BP24" i="13" s="1"/>
  <c r="BD24" i="13"/>
  <c r="BQ24" i="13" s="1"/>
  <c r="BE24" i="13"/>
  <c r="BR24" i="13" s="1"/>
  <c r="BC25" i="13"/>
  <c r="BP25" i="13" s="1"/>
  <c r="BD25" i="13"/>
  <c r="BQ25" i="13" s="1"/>
  <c r="BE25" i="13"/>
  <c r="BR25" i="13" s="1"/>
  <c r="BC27" i="13"/>
  <c r="BP27" i="13" s="1"/>
  <c r="BD27" i="13"/>
  <c r="BQ27" i="13" s="1"/>
  <c r="BE27" i="13"/>
  <c r="BR27" i="13" s="1"/>
  <c r="BC28" i="13"/>
  <c r="BP28" i="13" s="1"/>
  <c r="BD28" i="13"/>
  <c r="BQ28" i="13" s="1"/>
  <c r="BE28" i="13"/>
  <c r="BR28" i="13" s="1"/>
  <c r="BC29" i="13"/>
  <c r="BP29" i="13" s="1"/>
  <c r="BD29" i="13"/>
  <c r="BQ29" i="13" s="1"/>
  <c r="BE29" i="13"/>
  <c r="BR29" i="13" s="1"/>
  <c r="BC30" i="13"/>
  <c r="BP30" i="13" s="1"/>
  <c r="BD30" i="13"/>
  <c r="BQ30" i="13" s="1"/>
  <c r="BE30" i="13"/>
  <c r="BR30" i="13" s="1"/>
  <c r="BC31" i="13"/>
  <c r="BP31" i="13" s="1"/>
  <c r="BD31" i="13"/>
  <c r="BQ31" i="13" s="1"/>
  <c r="BE31" i="13"/>
  <c r="BR31" i="13" s="1"/>
  <c r="BC32" i="13"/>
  <c r="BP32" i="13" s="1"/>
  <c r="BD32" i="13"/>
  <c r="BQ32" i="13" s="1"/>
  <c r="BE32" i="13"/>
  <c r="BR32" i="13" s="1"/>
  <c r="BC33" i="13"/>
  <c r="BP33" i="13" s="1"/>
  <c r="BD33" i="13"/>
  <c r="BQ33" i="13" s="1"/>
  <c r="BE33" i="13"/>
  <c r="BR33" i="13" s="1"/>
  <c r="BC34" i="13"/>
  <c r="BP34" i="13" s="1"/>
  <c r="BD34" i="13"/>
  <c r="BQ34" i="13" s="1"/>
  <c r="BE34" i="13"/>
  <c r="BR34" i="13" s="1"/>
  <c r="BC35" i="13"/>
  <c r="BP35" i="13" s="1"/>
  <c r="BD35" i="13"/>
  <c r="BQ35" i="13" s="1"/>
  <c r="BE35" i="13"/>
  <c r="BR35" i="13" s="1"/>
  <c r="BC36" i="13"/>
  <c r="BP36" i="13" s="1"/>
  <c r="BD36" i="13"/>
  <c r="BQ36" i="13" s="1"/>
  <c r="BE36" i="13"/>
  <c r="BR36" i="13" s="1"/>
  <c r="BC37" i="13"/>
  <c r="BP37" i="13" s="1"/>
  <c r="BD37" i="13"/>
  <c r="BQ37" i="13" s="1"/>
  <c r="BE37" i="13"/>
  <c r="BR37" i="13" s="1"/>
  <c r="BC38" i="13"/>
  <c r="BP38" i="13" s="1"/>
  <c r="BD38" i="13"/>
  <c r="BQ38" i="13" s="1"/>
  <c r="BE38" i="13"/>
  <c r="BR38" i="13" s="1"/>
  <c r="BC39" i="13"/>
  <c r="BP39" i="13" s="1"/>
  <c r="BD39" i="13"/>
  <c r="BQ39" i="13" s="1"/>
  <c r="BE39" i="13"/>
  <c r="BR39" i="13" s="1"/>
  <c r="BC40" i="13"/>
  <c r="BP40" i="13" s="1"/>
  <c r="BD40" i="13"/>
  <c r="BQ40" i="13" s="1"/>
  <c r="BE40" i="13"/>
  <c r="BR40" i="13" s="1"/>
  <c r="BC41" i="13"/>
  <c r="BP41" i="13" s="1"/>
  <c r="BD41" i="13"/>
  <c r="BQ41" i="13" s="1"/>
  <c r="BE41" i="13"/>
  <c r="BR41" i="13" s="1"/>
  <c r="BC42" i="13"/>
  <c r="BP42" i="13" s="1"/>
  <c r="BD42" i="13"/>
  <c r="BQ42" i="13" s="1"/>
  <c r="BE42" i="13"/>
  <c r="BR42" i="13" s="1"/>
  <c r="BC43" i="13"/>
  <c r="BP43" i="13" s="1"/>
  <c r="BD43" i="13"/>
  <c r="BQ43" i="13" s="1"/>
  <c r="BE43" i="13"/>
  <c r="BR43" i="13" s="1"/>
  <c r="BC44" i="13"/>
  <c r="BP44" i="13" s="1"/>
  <c r="BD44" i="13"/>
  <c r="BQ44" i="13" s="1"/>
  <c r="BE44" i="13"/>
  <c r="BR44" i="13" s="1"/>
  <c r="BC45" i="13"/>
  <c r="BP45" i="13" s="1"/>
  <c r="BD45" i="13"/>
  <c r="BQ45" i="13" s="1"/>
  <c r="BE45" i="13"/>
  <c r="BR45" i="13" s="1"/>
  <c r="BC46" i="13"/>
  <c r="BP46" i="13" s="1"/>
  <c r="BD46" i="13"/>
  <c r="BQ46" i="13" s="1"/>
  <c r="BE46" i="13"/>
  <c r="BR46" i="13" s="1"/>
  <c r="BC47" i="13"/>
  <c r="BP47" i="13" s="1"/>
  <c r="BD47" i="13"/>
  <c r="BQ47" i="13" s="1"/>
  <c r="BE47" i="13"/>
  <c r="BR47" i="13" s="1"/>
  <c r="BC48" i="13"/>
  <c r="BP48" i="13" s="1"/>
  <c r="BD48" i="13"/>
  <c r="BQ48" i="13" s="1"/>
  <c r="BE48" i="13"/>
  <c r="BR48" i="13" s="1"/>
  <c r="BC49" i="13"/>
  <c r="BP49" i="13" s="1"/>
  <c r="BD49" i="13"/>
  <c r="BQ49" i="13" s="1"/>
  <c r="BE49" i="13"/>
  <c r="BR49" i="13" s="1"/>
  <c r="BC50" i="13"/>
  <c r="BP50" i="13" s="1"/>
  <c r="BD50" i="13"/>
  <c r="BQ50" i="13" s="1"/>
  <c r="BE50" i="13"/>
  <c r="BR50" i="13" s="1"/>
  <c r="BC51" i="13"/>
  <c r="BP51" i="13" s="1"/>
  <c r="BD51" i="13"/>
  <c r="BQ51" i="13" s="1"/>
  <c r="BE51" i="13"/>
  <c r="BR51" i="13" s="1"/>
  <c r="BC52" i="13"/>
  <c r="BP52" i="13" s="1"/>
  <c r="BD52" i="13"/>
  <c r="BQ52" i="13" s="1"/>
  <c r="BE52" i="13"/>
  <c r="BR52" i="13" s="1"/>
  <c r="BC53" i="13"/>
  <c r="BP53" i="13" s="1"/>
  <c r="BD53" i="13"/>
  <c r="BQ53" i="13" s="1"/>
  <c r="BE53" i="13"/>
  <c r="BR53" i="13" s="1"/>
  <c r="BC54" i="13"/>
  <c r="BP54" i="13" s="1"/>
  <c r="BD54" i="13"/>
  <c r="BQ54" i="13" s="1"/>
  <c r="BE54" i="13"/>
  <c r="BR54" i="13" s="1"/>
  <c r="BC55" i="13"/>
  <c r="BP55" i="13" s="1"/>
  <c r="BD55" i="13"/>
  <c r="BQ55" i="13" s="1"/>
  <c r="BE55" i="13"/>
  <c r="BR55" i="13" s="1"/>
  <c r="BC56" i="13"/>
  <c r="BP56" i="13" s="1"/>
  <c r="BD56" i="13"/>
  <c r="BQ56" i="13" s="1"/>
  <c r="BE56" i="13"/>
  <c r="BR56" i="13" s="1"/>
  <c r="BC57" i="13"/>
  <c r="BP57" i="13" s="1"/>
  <c r="BD57" i="13"/>
  <c r="BQ57" i="13" s="1"/>
  <c r="BE57" i="13"/>
  <c r="BR57" i="13" s="1"/>
  <c r="BC58" i="13"/>
  <c r="BP58" i="13" s="1"/>
  <c r="BD58" i="13"/>
  <c r="BQ58" i="13" s="1"/>
  <c r="BE58" i="13"/>
  <c r="BR58" i="13" s="1"/>
  <c r="BC59" i="13"/>
  <c r="BP59" i="13" s="1"/>
  <c r="BD59" i="13"/>
  <c r="BQ59" i="13" s="1"/>
  <c r="BE59" i="13"/>
  <c r="BR59" i="13" s="1"/>
  <c r="BC60" i="13"/>
  <c r="BP60" i="13" s="1"/>
  <c r="BD60" i="13"/>
  <c r="BQ60" i="13" s="1"/>
  <c r="BE60" i="13"/>
  <c r="BR60" i="13" s="1"/>
  <c r="BC61" i="13"/>
  <c r="BP61" i="13" s="1"/>
  <c r="BD61" i="13"/>
  <c r="BQ61" i="13" s="1"/>
  <c r="BE61" i="13"/>
  <c r="BR61" i="13" s="1"/>
  <c r="BC62" i="13"/>
  <c r="BP62" i="13" s="1"/>
  <c r="BD62" i="13"/>
  <c r="BQ62" i="13" s="1"/>
  <c r="BE62" i="13"/>
  <c r="BR62" i="13" s="1"/>
  <c r="BB24" i="13"/>
  <c r="BO24" i="13" s="1"/>
  <c r="BB25" i="13"/>
  <c r="BO25" i="13" s="1"/>
  <c r="BB27" i="13"/>
  <c r="BO27" i="13" s="1"/>
  <c r="BB28" i="13"/>
  <c r="BO28" i="13" s="1"/>
  <c r="BB29" i="13"/>
  <c r="BO29" i="13" s="1"/>
  <c r="BB30" i="13"/>
  <c r="BO30" i="13" s="1"/>
  <c r="BB31" i="13"/>
  <c r="BO31" i="13" s="1"/>
  <c r="BB32" i="13"/>
  <c r="BO32" i="13" s="1"/>
  <c r="BB33" i="13"/>
  <c r="BO33" i="13" s="1"/>
  <c r="BB34" i="13"/>
  <c r="BO34" i="13" s="1"/>
  <c r="BB35" i="13"/>
  <c r="BO35" i="13" s="1"/>
  <c r="BB36" i="13"/>
  <c r="BO36" i="13" s="1"/>
  <c r="BB37" i="13"/>
  <c r="BO37" i="13" s="1"/>
  <c r="BB38" i="13"/>
  <c r="BO38" i="13" s="1"/>
  <c r="BB39" i="13"/>
  <c r="BO39" i="13" s="1"/>
  <c r="BB40" i="13"/>
  <c r="BO40" i="13" s="1"/>
  <c r="BB41" i="13"/>
  <c r="BO41" i="13" s="1"/>
  <c r="BB42" i="13"/>
  <c r="BO42" i="13" s="1"/>
  <c r="BB43" i="13"/>
  <c r="BO43" i="13" s="1"/>
  <c r="BB44" i="13"/>
  <c r="BO44" i="13" s="1"/>
  <c r="BB45" i="13"/>
  <c r="BO45" i="13" s="1"/>
  <c r="BB46" i="13"/>
  <c r="BO46" i="13" s="1"/>
  <c r="BB47" i="13"/>
  <c r="BO47" i="13" s="1"/>
  <c r="BB48" i="13"/>
  <c r="BO48" i="13" s="1"/>
  <c r="BB49" i="13"/>
  <c r="BO49" i="13" s="1"/>
  <c r="BB50" i="13"/>
  <c r="BO50" i="13" s="1"/>
  <c r="BB51" i="13"/>
  <c r="BO51" i="13" s="1"/>
  <c r="BB52" i="13"/>
  <c r="BO52" i="13" s="1"/>
  <c r="BB53" i="13"/>
  <c r="BO53" i="13" s="1"/>
  <c r="BB54" i="13"/>
  <c r="BO54" i="13" s="1"/>
  <c r="BB55" i="13"/>
  <c r="BO55" i="13" s="1"/>
  <c r="BB56" i="13"/>
  <c r="BO56" i="13" s="1"/>
  <c r="BB57" i="13"/>
  <c r="BO57" i="13" s="1"/>
  <c r="BB58" i="13"/>
  <c r="BO58" i="13" s="1"/>
  <c r="BB59" i="13"/>
  <c r="BO59" i="13" s="1"/>
  <c r="BB60" i="13"/>
  <c r="BO60" i="13" s="1"/>
  <c r="BB61" i="13"/>
  <c r="BO61" i="13" s="1"/>
  <c r="BB62" i="13"/>
  <c r="BO62" i="13" s="1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AZ46" i="13"/>
  <c r="AZ47" i="13"/>
  <c r="AZ48" i="13"/>
  <c r="AZ49" i="13"/>
  <c r="AZ50" i="13"/>
  <c r="AZ51" i="13"/>
  <c r="AZ52" i="13"/>
  <c r="AZ53" i="13"/>
  <c r="AZ54" i="13"/>
  <c r="AZ55" i="13"/>
  <c r="AZ56" i="13"/>
  <c r="AZ57" i="13"/>
  <c r="AZ58" i="13"/>
  <c r="AZ59" i="13"/>
  <c r="AZ60" i="13"/>
  <c r="AZ61" i="13"/>
  <c r="AZ62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39" i="13"/>
  <c r="AX40" i="13"/>
  <c r="AX41" i="13"/>
  <c r="AX42" i="13"/>
  <c r="AX43" i="13"/>
  <c r="AX44" i="13"/>
  <c r="AX45" i="13"/>
  <c r="AX46" i="13"/>
  <c r="AX47" i="13"/>
  <c r="AX48" i="13"/>
  <c r="AX49" i="13"/>
  <c r="AX50" i="13"/>
  <c r="AX51" i="13"/>
  <c r="AX52" i="13"/>
  <c r="AX53" i="13"/>
  <c r="AX54" i="13"/>
  <c r="AX55" i="13"/>
  <c r="AX56" i="13"/>
  <c r="AX57" i="13"/>
  <c r="AX58" i="13"/>
  <c r="AX59" i="13"/>
  <c r="AX60" i="13"/>
  <c r="AX61" i="13"/>
  <c r="AX62" i="13"/>
  <c r="BE23" i="13"/>
  <c r="BR23" i="13" s="1"/>
  <c r="BD23" i="13"/>
  <c r="BQ23" i="13" s="1"/>
  <c r="BC23" i="13"/>
  <c r="AZ23" i="13"/>
  <c r="AX23" i="13"/>
  <c r="AY23" i="13" s="1"/>
  <c r="BL23" i="13" s="1"/>
  <c r="EC62" i="14"/>
  <c r="EB62" i="14"/>
  <c r="BO62" i="14"/>
  <c r="BN62" i="14"/>
  <c r="EC61" i="14"/>
  <c r="EB61" i="14"/>
  <c r="BO61" i="14"/>
  <c r="BN61" i="14"/>
  <c r="EC60" i="14"/>
  <c r="EB60" i="14"/>
  <c r="BO60" i="14"/>
  <c r="BN60" i="14"/>
  <c r="EC59" i="14"/>
  <c r="EB59" i="14"/>
  <c r="BO59" i="14"/>
  <c r="BN59" i="14"/>
  <c r="EC58" i="14"/>
  <c r="EB58" i="14"/>
  <c r="BO58" i="14"/>
  <c r="BN58" i="14"/>
  <c r="EC57" i="14"/>
  <c r="EB57" i="14"/>
  <c r="BO57" i="14"/>
  <c r="BN57" i="14"/>
  <c r="EC56" i="14"/>
  <c r="EB56" i="14"/>
  <c r="BO56" i="14"/>
  <c r="BN56" i="14"/>
  <c r="EC55" i="14"/>
  <c r="EB55" i="14"/>
  <c r="BO55" i="14"/>
  <c r="BN55" i="14"/>
  <c r="EC54" i="14"/>
  <c r="EB54" i="14"/>
  <c r="BO54" i="14"/>
  <c r="BN54" i="14"/>
  <c r="EC53" i="14"/>
  <c r="EB53" i="14"/>
  <c r="BO53" i="14"/>
  <c r="BN53" i="14"/>
  <c r="EC52" i="14"/>
  <c r="EB52" i="14"/>
  <c r="BO52" i="14"/>
  <c r="BN52" i="14"/>
  <c r="EC51" i="14"/>
  <c r="EB51" i="14"/>
  <c r="BO51" i="14"/>
  <c r="BN51" i="14"/>
  <c r="EC50" i="14"/>
  <c r="EB50" i="14"/>
  <c r="BO50" i="14"/>
  <c r="BN50" i="14"/>
  <c r="EC49" i="14"/>
  <c r="EB49" i="14"/>
  <c r="BO49" i="14"/>
  <c r="BN49" i="14"/>
  <c r="EC48" i="14"/>
  <c r="EB48" i="14"/>
  <c r="BO48" i="14"/>
  <c r="BN48" i="14"/>
  <c r="EC47" i="14"/>
  <c r="EB47" i="14"/>
  <c r="BO47" i="14"/>
  <c r="BN47" i="14"/>
  <c r="EC46" i="14"/>
  <c r="EB46" i="14"/>
  <c r="BO46" i="14"/>
  <c r="BN46" i="14"/>
  <c r="EC45" i="14"/>
  <c r="EB45" i="14"/>
  <c r="BO45" i="14"/>
  <c r="BN45" i="14"/>
  <c r="EC44" i="14"/>
  <c r="EB44" i="14"/>
  <c r="BO44" i="14"/>
  <c r="BN44" i="14"/>
  <c r="EC43" i="14"/>
  <c r="EB43" i="14"/>
  <c r="BO43" i="14"/>
  <c r="BN43" i="14"/>
  <c r="EC42" i="14"/>
  <c r="EB42" i="14"/>
  <c r="BO42" i="14"/>
  <c r="BN42" i="14"/>
  <c r="EC41" i="14"/>
  <c r="EB41" i="14"/>
  <c r="BO41" i="14"/>
  <c r="BN41" i="14"/>
  <c r="EC40" i="14"/>
  <c r="EB40" i="14"/>
  <c r="BO40" i="14"/>
  <c r="BN40" i="14"/>
  <c r="EC39" i="14"/>
  <c r="EB39" i="14"/>
  <c r="BO39" i="14"/>
  <c r="BN39" i="14"/>
  <c r="EC38" i="14"/>
  <c r="EB38" i="14"/>
  <c r="BO38" i="14"/>
  <c r="BN38" i="14"/>
  <c r="EC37" i="14"/>
  <c r="EB37" i="14"/>
  <c r="BO37" i="14"/>
  <c r="BN37" i="14"/>
  <c r="EC36" i="14"/>
  <c r="EB36" i="14"/>
  <c r="BO36" i="14"/>
  <c r="BN36" i="14"/>
  <c r="EC35" i="14"/>
  <c r="EB35" i="14"/>
  <c r="BO35" i="14"/>
  <c r="BN35" i="14"/>
  <c r="EC34" i="14"/>
  <c r="EB34" i="14"/>
  <c r="BO34" i="14"/>
  <c r="BN34" i="14"/>
  <c r="EC33" i="14"/>
  <c r="EB33" i="14"/>
  <c r="BO33" i="14"/>
  <c r="BN33" i="14"/>
  <c r="EC32" i="14"/>
  <c r="EB32" i="14"/>
  <c r="BO32" i="14"/>
  <c r="BN32" i="14"/>
  <c r="EC31" i="14"/>
  <c r="EB31" i="14"/>
  <c r="BO31" i="14"/>
  <c r="BN31" i="14"/>
  <c r="EC30" i="14"/>
  <c r="EB30" i="14"/>
  <c r="BO30" i="14"/>
  <c r="BN30" i="14"/>
  <c r="EC29" i="14"/>
  <c r="EB29" i="14"/>
  <c r="BO29" i="14"/>
  <c r="BN29" i="14"/>
  <c r="EC28" i="14"/>
  <c r="EB28" i="14"/>
  <c r="BO28" i="14"/>
  <c r="BN28" i="14"/>
  <c r="EC27" i="14"/>
  <c r="EB27" i="14"/>
  <c r="BO27" i="14"/>
  <c r="BN27" i="14"/>
  <c r="EC26" i="14"/>
  <c r="EB26" i="14"/>
  <c r="BO26" i="14"/>
  <c r="BN26" i="14"/>
  <c r="EC25" i="14"/>
  <c r="EB25" i="14"/>
  <c r="BO25" i="14"/>
  <c r="BN25" i="14"/>
  <c r="EC24" i="14"/>
  <c r="EB24" i="14"/>
  <c r="BO24" i="14"/>
  <c r="BN24" i="14"/>
  <c r="EC23" i="14"/>
  <c r="EB23" i="14"/>
  <c r="BO23" i="14"/>
  <c r="BN23" i="14"/>
  <c r="BK23" i="14"/>
  <c r="BL23" i="14" s="1"/>
  <c r="K4" i="10" s="1"/>
  <c r="BW22" i="14"/>
  <c r="BV22" i="14"/>
  <c r="BU22" i="14"/>
  <c r="BT22" i="14"/>
  <c r="BR22" i="14"/>
  <c r="BP22" i="14"/>
  <c r="BY22" i="12"/>
  <c r="ED62" i="12"/>
  <c r="EC62" i="12"/>
  <c r="BQ62" i="12"/>
  <c r="BP62" i="12"/>
  <c r="ED61" i="12"/>
  <c r="EC61" i="12"/>
  <c r="BQ61" i="12"/>
  <c r="BP61" i="12"/>
  <c r="ED60" i="12"/>
  <c r="EC60" i="12"/>
  <c r="BQ60" i="12"/>
  <c r="BP60" i="12"/>
  <c r="ED59" i="12"/>
  <c r="EC59" i="12"/>
  <c r="BQ59" i="12"/>
  <c r="BP59" i="12"/>
  <c r="ED58" i="12"/>
  <c r="EC58" i="12"/>
  <c r="BQ58" i="12"/>
  <c r="BP58" i="12"/>
  <c r="ED57" i="12"/>
  <c r="EC57" i="12"/>
  <c r="BQ57" i="12"/>
  <c r="BP57" i="12"/>
  <c r="ED56" i="12"/>
  <c r="EC56" i="12"/>
  <c r="BQ56" i="12"/>
  <c r="BP56" i="12"/>
  <c r="ED55" i="12"/>
  <c r="EC55" i="12"/>
  <c r="BQ55" i="12"/>
  <c r="BP55" i="12"/>
  <c r="ED54" i="12"/>
  <c r="EC54" i="12"/>
  <c r="BQ54" i="12"/>
  <c r="BP54" i="12"/>
  <c r="ED53" i="12"/>
  <c r="EC53" i="12"/>
  <c r="BQ53" i="12"/>
  <c r="BP53" i="12"/>
  <c r="ED52" i="12"/>
  <c r="EC52" i="12"/>
  <c r="BQ52" i="12"/>
  <c r="BP52" i="12"/>
  <c r="ED51" i="12"/>
  <c r="EC51" i="12"/>
  <c r="BQ51" i="12"/>
  <c r="BP51" i="12"/>
  <c r="ED50" i="12"/>
  <c r="EC50" i="12"/>
  <c r="BQ50" i="12"/>
  <c r="BP50" i="12"/>
  <c r="ED49" i="12"/>
  <c r="EC49" i="12"/>
  <c r="BQ49" i="12"/>
  <c r="BP49" i="12"/>
  <c r="ED48" i="12"/>
  <c r="EC48" i="12"/>
  <c r="BQ48" i="12"/>
  <c r="BP48" i="12"/>
  <c r="ED47" i="12"/>
  <c r="EC47" i="12"/>
  <c r="BQ47" i="12"/>
  <c r="BP47" i="12"/>
  <c r="ED46" i="12"/>
  <c r="EC46" i="12"/>
  <c r="BQ46" i="12"/>
  <c r="BP46" i="12"/>
  <c r="ED45" i="12"/>
  <c r="EC45" i="12"/>
  <c r="BQ45" i="12"/>
  <c r="BP45" i="12"/>
  <c r="ED44" i="12"/>
  <c r="EC44" i="12"/>
  <c r="BQ44" i="12"/>
  <c r="BP44" i="12"/>
  <c r="ED43" i="12"/>
  <c r="EC43" i="12"/>
  <c r="BQ43" i="12"/>
  <c r="BP43" i="12"/>
  <c r="ED42" i="12"/>
  <c r="EC42" i="12"/>
  <c r="BQ42" i="12"/>
  <c r="BP42" i="12"/>
  <c r="ED41" i="12"/>
  <c r="EC41" i="12"/>
  <c r="BQ41" i="12"/>
  <c r="BP41" i="12"/>
  <c r="ED40" i="12"/>
  <c r="EC40" i="12"/>
  <c r="BQ40" i="12"/>
  <c r="BP40" i="12"/>
  <c r="ED39" i="12"/>
  <c r="EC39" i="12"/>
  <c r="BQ39" i="12"/>
  <c r="BP39" i="12"/>
  <c r="ED38" i="12"/>
  <c r="EC38" i="12"/>
  <c r="BQ38" i="12"/>
  <c r="BP38" i="12"/>
  <c r="ED37" i="12"/>
  <c r="EC37" i="12"/>
  <c r="BQ37" i="12"/>
  <c r="BP37" i="12"/>
  <c r="ED36" i="12"/>
  <c r="EC36" i="12"/>
  <c r="BQ36" i="12"/>
  <c r="BP36" i="12"/>
  <c r="ED35" i="12"/>
  <c r="EC35" i="12"/>
  <c r="BQ35" i="12"/>
  <c r="BP35" i="12"/>
  <c r="ED34" i="12"/>
  <c r="EC34" i="12"/>
  <c r="BQ34" i="12"/>
  <c r="BP34" i="12"/>
  <c r="ED33" i="12"/>
  <c r="EC33" i="12"/>
  <c r="BQ33" i="12"/>
  <c r="BP33" i="12"/>
  <c r="ED32" i="12"/>
  <c r="EC32" i="12"/>
  <c r="BQ32" i="12"/>
  <c r="BP32" i="12"/>
  <c r="ED31" i="12"/>
  <c r="EC31" i="12"/>
  <c r="BQ31" i="12"/>
  <c r="BP31" i="12"/>
  <c r="ED30" i="12"/>
  <c r="EC30" i="12"/>
  <c r="BQ30" i="12"/>
  <c r="BP30" i="12"/>
  <c r="ED29" i="12"/>
  <c r="EC29" i="12"/>
  <c r="BQ29" i="12"/>
  <c r="BP29" i="12"/>
  <c r="ED28" i="12"/>
  <c r="EC28" i="12"/>
  <c r="BQ28" i="12"/>
  <c r="BP28" i="12"/>
  <c r="ED27" i="12"/>
  <c r="EC27" i="12"/>
  <c r="BQ27" i="12"/>
  <c r="BP27" i="12"/>
  <c r="ED26" i="12"/>
  <c r="EC26" i="12"/>
  <c r="BQ26" i="12"/>
  <c r="BP26" i="12"/>
  <c r="ED25" i="12"/>
  <c r="EC25" i="12"/>
  <c r="BQ25" i="12"/>
  <c r="BP25" i="12"/>
  <c r="ED24" i="12"/>
  <c r="EC24" i="12"/>
  <c r="BQ24" i="12"/>
  <c r="BP24" i="12"/>
  <c r="ED23" i="12"/>
  <c r="EC23" i="12"/>
  <c r="BQ23" i="12"/>
  <c r="BP23" i="12"/>
  <c r="BL23" i="12"/>
  <c r="BM23" i="12" s="1"/>
  <c r="G4" i="10" s="1"/>
  <c r="BZ22" i="12"/>
  <c r="BX22" i="12"/>
  <c r="BW22" i="12"/>
  <c r="BV22" i="12"/>
  <c r="BT22" i="12"/>
  <c r="BR22" i="12"/>
  <c r="DU62" i="13"/>
  <c r="BJ62" i="13"/>
  <c r="BI62" i="13"/>
  <c r="DU61" i="13"/>
  <c r="BJ61" i="13"/>
  <c r="BI61" i="13"/>
  <c r="DU60" i="13"/>
  <c r="BJ60" i="13"/>
  <c r="BI60" i="13"/>
  <c r="DU59" i="13"/>
  <c r="BJ59" i="13"/>
  <c r="BI59" i="13"/>
  <c r="DU58" i="13"/>
  <c r="BJ58" i="13"/>
  <c r="BI58" i="13"/>
  <c r="DU57" i="13"/>
  <c r="BJ57" i="13"/>
  <c r="BI57" i="13"/>
  <c r="DU56" i="13"/>
  <c r="BJ56" i="13"/>
  <c r="BI56" i="13"/>
  <c r="DU55" i="13"/>
  <c r="BJ55" i="13"/>
  <c r="BI55" i="13"/>
  <c r="DU54" i="13"/>
  <c r="BJ54" i="13"/>
  <c r="BI54" i="13"/>
  <c r="DU53" i="13"/>
  <c r="BJ53" i="13"/>
  <c r="BI53" i="13"/>
  <c r="DU52" i="13"/>
  <c r="BJ52" i="13"/>
  <c r="BI52" i="13"/>
  <c r="DU51" i="13"/>
  <c r="BJ51" i="13"/>
  <c r="BI51" i="13"/>
  <c r="DU50" i="13"/>
  <c r="BJ50" i="13"/>
  <c r="BI50" i="13"/>
  <c r="DU49" i="13"/>
  <c r="BJ49" i="13"/>
  <c r="BI49" i="13"/>
  <c r="DU48" i="13"/>
  <c r="BJ48" i="13"/>
  <c r="BI48" i="13"/>
  <c r="DU47" i="13"/>
  <c r="BJ47" i="13"/>
  <c r="BI47" i="13"/>
  <c r="DU46" i="13"/>
  <c r="BJ46" i="13"/>
  <c r="BI46" i="13"/>
  <c r="DU45" i="13"/>
  <c r="BJ45" i="13"/>
  <c r="BI45" i="13"/>
  <c r="DU44" i="13"/>
  <c r="BJ44" i="13"/>
  <c r="BI44" i="13"/>
  <c r="DU43" i="13"/>
  <c r="BJ43" i="13"/>
  <c r="BI43" i="13"/>
  <c r="DU42" i="13"/>
  <c r="BJ42" i="13"/>
  <c r="BI42" i="13"/>
  <c r="DU41" i="13"/>
  <c r="BJ41" i="13"/>
  <c r="BI41" i="13"/>
  <c r="DU40" i="13"/>
  <c r="BJ40" i="13"/>
  <c r="BI40" i="13"/>
  <c r="DU39" i="13"/>
  <c r="BJ39" i="13"/>
  <c r="BI39" i="13"/>
  <c r="DU38" i="13"/>
  <c r="BJ38" i="13"/>
  <c r="BI38" i="13"/>
  <c r="DU37" i="13"/>
  <c r="BJ37" i="13"/>
  <c r="BI37" i="13"/>
  <c r="DU36" i="13"/>
  <c r="BJ36" i="13"/>
  <c r="BI36" i="13"/>
  <c r="DU35" i="13"/>
  <c r="BJ35" i="13"/>
  <c r="BI35" i="13"/>
  <c r="DU34" i="13"/>
  <c r="BJ34" i="13"/>
  <c r="BI34" i="13"/>
  <c r="DU33" i="13"/>
  <c r="BJ33" i="13"/>
  <c r="BI33" i="13"/>
  <c r="DU32" i="13"/>
  <c r="BJ32" i="13"/>
  <c r="BI32" i="13"/>
  <c r="DU31" i="13"/>
  <c r="BJ31" i="13"/>
  <c r="BI31" i="13"/>
  <c r="DU30" i="13"/>
  <c r="BJ30" i="13"/>
  <c r="BI30" i="13"/>
  <c r="DU29" i="13"/>
  <c r="BJ29" i="13"/>
  <c r="BI29" i="13"/>
  <c r="DU28" i="13"/>
  <c r="BJ28" i="13"/>
  <c r="BI28" i="13"/>
  <c r="DU27" i="13"/>
  <c r="BJ27" i="13"/>
  <c r="BI27" i="13"/>
  <c r="DU26" i="13"/>
  <c r="BJ26" i="13"/>
  <c r="BI26" i="13"/>
  <c r="DU25" i="13"/>
  <c r="BJ25" i="13"/>
  <c r="BI25" i="13"/>
  <c r="DU24" i="13"/>
  <c r="BJ24" i="13"/>
  <c r="BI24" i="13"/>
  <c r="DV23" i="13"/>
  <c r="DU23" i="13"/>
  <c r="BJ23" i="13"/>
  <c r="BI23" i="13"/>
  <c r="BR22" i="13"/>
  <c r="BQ22" i="13"/>
  <c r="BP22" i="13"/>
  <c r="BO22" i="13"/>
  <c r="BM22" i="13"/>
  <c r="BK22" i="13"/>
  <c r="BK39" i="13" l="1"/>
  <c r="AY39" i="13"/>
  <c r="BL39" i="13" s="1"/>
  <c r="BK50" i="13"/>
  <c r="AY50" i="13"/>
  <c r="BL50" i="13" s="1"/>
  <c r="BK26" i="13"/>
  <c r="AY26" i="13"/>
  <c r="BL26" i="13" s="1"/>
  <c r="BM41" i="13"/>
  <c r="BA41" i="13"/>
  <c r="BN41" i="13" s="1"/>
  <c r="BM25" i="13"/>
  <c r="BA25" i="13"/>
  <c r="BN25" i="13" s="1"/>
  <c r="BK57" i="13"/>
  <c r="AY57" i="13"/>
  <c r="BL57" i="13" s="1"/>
  <c r="BK49" i="13"/>
  <c r="AY49" i="13"/>
  <c r="BL49" i="13" s="1"/>
  <c r="BK41" i="13"/>
  <c r="AY41" i="13"/>
  <c r="BL41" i="13" s="1"/>
  <c r="BK33" i="13"/>
  <c r="AY33" i="13"/>
  <c r="BL33" i="13" s="1"/>
  <c r="BK25" i="13"/>
  <c r="AY25" i="13"/>
  <c r="BL25" i="13" s="1"/>
  <c r="BM56" i="13"/>
  <c r="BA56" i="13"/>
  <c r="BN56" i="13" s="1"/>
  <c r="BM48" i="13"/>
  <c r="BA48" i="13"/>
  <c r="BN48" i="13" s="1"/>
  <c r="BM40" i="13"/>
  <c r="BA40" i="13"/>
  <c r="BN40" i="13" s="1"/>
  <c r="BM32" i="13"/>
  <c r="BA32" i="13"/>
  <c r="BN32" i="13" s="1"/>
  <c r="BM24" i="13"/>
  <c r="BA24" i="13"/>
  <c r="BN24" i="13" s="1"/>
  <c r="K32" i="10"/>
  <c r="DM51" i="14"/>
  <c r="K18" i="10"/>
  <c r="DM37" i="14"/>
  <c r="K43" i="10"/>
  <c r="DM62" i="14"/>
  <c r="K14" i="10"/>
  <c r="DM33" i="14"/>
  <c r="ED42" i="14"/>
  <c r="K21" i="10"/>
  <c r="DM40" i="14"/>
  <c r="BK55" i="13"/>
  <c r="AY55" i="13"/>
  <c r="BL55" i="13" s="1"/>
  <c r="BM54" i="13"/>
  <c r="BA54" i="13"/>
  <c r="BN54" i="13" s="1"/>
  <c r="BM38" i="13"/>
  <c r="BA38" i="13"/>
  <c r="BN38" i="13" s="1"/>
  <c r="BM23" i="13"/>
  <c r="BA23" i="13"/>
  <c r="BN23" i="13" s="1"/>
  <c r="BK42" i="13"/>
  <c r="AY42" i="13"/>
  <c r="BL42" i="13" s="1"/>
  <c r="BM49" i="13"/>
  <c r="BA49" i="13"/>
  <c r="BN49" i="13" s="1"/>
  <c r="BK56" i="13"/>
  <c r="AY56" i="13"/>
  <c r="BL56" i="13" s="1"/>
  <c r="BK48" i="13"/>
  <c r="AY48" i="13"/>
  <c r="BL48" i="13" s="1"/>
  <c r="BK40" i="13"/>
  <c r="AY40" i="13"/>
  <c r="BL40" i="13" s="1"/>
  <c r="BK32" i="13"/>
  <c r="AY32" i="13"/>
  <c r="BL32" i="13" s="1"/>
  <c r="BK24" i="13"/>
  <c r="AY24" i="13"/>
  <c r="BL24" i="13" s="1"/>
  <c r="BM55" i="13"/>
  <c r="BA55" i="13"/>
  <c r="BN55" i="13" s="1"/>
  <c r="BM47" i="13"/>
  <c r="BA47" i="13"/>
  <c r="BN47" i="13" s="1"/>
  <c r="BM39" i="13"/>
  <c r="BA39" i="13"/>
  <c r="BN39" i="13" s="1"/>
  <c r="BM31" i="13"/>
  <c r="BA31" i="13"/>
  <c r="BN31" i="13" s="1"/>
  <c r="K40" i="10"/>
  <c r="DM59" i="14"/>
  <c r="K26" i="10"/>
  <c r="DM45" i="14"/>
  <c r="K12" i="10"/>
  <c r="DM31" i="14"/>
  <c r="K22" i="10"/>
  <c r="DM41" i="14"/>
  <c r="BK47" i="13"/>
  <c r="AY47" i="13"/>
  <c r="BL47" i="13" s="1"/>
  <c r="J6" i="10"/>
  <c r="BL25" i="14"/>
  <c r="K9" i="10"/>
  <c r="DM28" i="14"/>
  <c r="K30" i="10"/>
  <c r="DM49" i="14"/>
  <c r="K15" i="10"/>
  <c r="DM34" i="14"/>
  <c r="BK62" i="13"/>
  <c r="AY62" i="13"/>
  <c r="BL62" i="13" s="1"/>
  <c r="BK54" i="13"/>
  <c r="AY54" i="13"/>
  <c r="BL54" i="13" s="1"/>
  <c r="BK46" i="13"/>
  <c r="AY46" i="13"/>
  <c r="BL46" i="13" s="1"/>
  <c r="BK38" i="13"/>
  <c r="AY38" i="13"/>
  <c r="BL38" i="13" s="1"/>
  <c r="BK30" i="13"/>
  <c r="AY30" i="13"/>
  <c r="BL30" i="13" s="1"/>
  <c r="BA61" i="13"/>
  <c r="BN61" i="13" s="1"/>
  <c r="BM61" i="13"/>
  <c r="BM53" i="13"/>
  <c r="BA53" i="13"/>
  <c r="BN53" i="13" s="1"/>
  <c r="BM45" i="13"/>
  <c r="BA45" i="13"/>
  <c r="BN45" i="13" s="1"/>
  <c r="BM37" i="13"/>
  <c r="BA37" i="13"/>
  <c r="BN37" i="13" s="1"/>
  <c r="BM29" i="13"/>
  <c r="BA29" i="13"/>
  <c r="BN29" i="13" s="1"/>
  <c r="K5" i="10"/>
  <c r="DM24" i="14"/>
  <c r="K17" i="10"/>
  <c r="DM36" i="14"/>
  <c r="K42" i="10"/>
  <c r="DM61" i="14"/>
  <c r="K28" i="10"/>
  <c r="DM47" i="14"/>
  <c r="K38" i="10"/>
  <c r="DM57" i="14"/>
  <c r="DL48" i="14"/>
  <c r="K23" i="10"/>
  <c r="DM42" i="14"/>
  <c r="G9" i="10"/>
  <c r="DN28" i="12"/>
  <c r="G17" i="10"/>
  <c r="DN36" i="12"/>
  <c r="G7" i="10"/>
  <c r="DN26" i="12"/>
  <c r="BK31" i="13"/>
  <c r="AY31" i="13"/>
  <c r="BL31" i="13" s="1"/>
  <c r="BK61" i="13"/>
  <c r="AY61" i="13"/>
  <c r="BL61" i="13" s="1"/>
  <c r="BK53" i="13"/>
  <c r="AY53" i="13"/>
  <c r="BL53" i="13" s="1"/>
  <c r="BK45" i="13"/>
  <c r="AY45" i="13"/>
  <c r="BL45" i="13" s="1"/>
  <c r="BK37" i="13"/>
  <c r="AY37" i="13"/>
  <c r="BL37" i="13" s="1"/>
  <c r="BK29" i="13"/>
  <c r="AY29" i="13"/>
  <c r="BL29" i="13" s="1"/>
  <c r="BM60" i="13"/>
  <c r="BA60" i="13"/>
  <c r="BN60" i="13" s="1"/>
  <c r="BM52" i="13"/>
  <c r="BA52" i="13"/>
  <c r="BN52" i="13" s="1"/>
  <c r="BM44" i="13"/>
  <c r="BA44" i="13"/>
  <c r="BN44" i="13" s="1"/>
  <c r="BM36" i="13"/>
  <c r="BA36" i="13"/>
  <c r="BN36" i="13" s="1"/>
  <c r="BM28" i="13"/>
  <c r="BA28" i="13"/>
  <c r="BN28" i="13" s="1"/>
  <c r="K7" i="10"/>
  <c r="DM26" i="14"/>
  <c r="K25" i="10"/>
  <c r="DM44" i="14"/>
  <c r="K11" i="10"/>
  <c r="DM30" i="14"/>
  <c r="K36" i="10"/>
  <c r="DM55" i="14"/>
  <c r="ED48" i="14"/>
  <c r="BM62" i="13"/>
  <c r="BA62" i="13"/>
  <c r="BN62" i="13" s="1"/>
  <c r="K20" i="10"/>
  <c r="DM39" i="14"/>
  <c r="K29" i="10"/>
  <c r="DM48" i="14"/>
  <c r="BK60" i="13"/>
  <c r="AY60" i="13"/>
  <c r="BL60" i="13" s="1"/>
  <c r="BK52" i="13"/>
  <c r="AY52" i="13"/>
  <c r="BL52" i="13" s="1"/>
  <c r="BK44" i="13"/>
  <c r="AY44" i="13"/>
  <c r="BL44" i="13" s="1"/>
  <c r="BK36" i="13"/>
  <c r="AY36" i="13"/>
  <c r="BL36" i="13" s="1"/>
  <c r="BK28" i="13"/>
  <c r="AY28" i="13"/>
  <c r="BL28" i="13" s="1"/>
  <c r="BM59" i="13"/>
  <c r="BA59" i="13"/>
  <c r="BN59" i="13" s="1"/>
  <c r="BM51" i="13"/>
  <c r="BA51" i="13"/>
  <c r="BN51" i="13" s="1"/>
  <c r="BM43" i="13"/>
  <c r="BA43" i="13"/>
  <c r="BN43" i="13" s="1"/>
  <c r="BM35" i="13"/>
  <c r="BA35" i="13"/>
  <c r="BN35" i="13" s="1"/>
  <c r="BM27" i="13"/>
  <c r="BA27" i="13"/>
  <c r="BN27" i="13" s="1"/>
  <c r="K8" i="10"/>
  <c r="DM27" i="14"/>
  <c r="K33" i="10"/>
  <c r="DM52" i="14"/>
  <c r="K19" i="10"/>
  <c r="DM38" i="14"/>
  <c r="K13" i="10"/>
  <c r="DM32" i="14"/>
  <c r="DL34" i="14"/>
  <c r="J29" i="10"/>
  <c r="ED50" i="14"/>
  <c r="BL50" i="14"/>
  <c r="K34" i="10"/>
  <c r="DM53" i="14"/>
  <c r="BK59" i="13"/>
  <c r="AY59" i="13"/>
  <c r="BL59" i="13" s="1"/>
  <c r="BK51" i="13"/>
  <c r="AY51" i="13"/>
  <c r="BL51" i="13" s="1"/>
  <c r="BK43" i="13"/>
  <c r="AY43" i="13"/>
  <c r="BL43" i="13" s="1"/>
  <c r="BK35" i="13"/>
  <c r="AY35" i="13"/>
  <c r="BL35" i="13" s="1"/>
  <c r="BK27" i="13"/>
  <c r="AY27" i="13"/>
  <c r="BL27" i="13" s="1"/>
  <c r="BM58" i="13"/>
  <c r="BA58" i="13"/>
  <c r="BN58" i="13" s="1"/>
  <c r="BM50" i="13"/>
  <c r="BA50" i="13"/>
  <c r="BN50" i="13" s="1"/>
  <c r="BM42" i="13"/>
  <c r="BA42" i="13"/>
  <c r="BN42" i="13" s="1"/>
  <c r="BM34" i="13"/>
  <c r="BA34" i="13"/>
  <c r="BN34" i="13" s="1"/>
  <c r="BM26" i="13"/>
  <c r="BA26" i="13"/>
  <c r="BN26" i="13" s="1"/>
  <c r="K16" i="10"/>
  <c r="DM35" i="14"/>
  <c r="K41" i="10"/>
  <c r="DM60" i="14"/>
  <c r="K27" i="10"/>
  <c r="DM46" i="14"/>
  <c r="K37" i="10"/>
  <c r="DM56" i="14"/>
  <c r="ED34" i="14"/>
  <c r="K39" i="10"/>
  <c r="DM58" i="14"/>
  <c r="BM46" i="13"/>
  <c r="BA46" i="13"/>
  <c r="BN46" i="13" s="1"/>
  <c r="BM30" i="13"/>
  <c r="BA30" i="13"/>
  <c r="BN30" i="13" s="1"/>
  <c r="BK58" i="13"/>
  <c r="AY58" i="13"/>
  <c r="BL58" i="13" s="1"/>
  <c r="BK34" i="13"/>
  <c r="AY34" i="13"/>
  <c r="BL34" i="13" s="1"/>
  <c r="BM57" i="13"/>
  <c r="BA57" i="13"/>
  <c r="BN57" i="13" s="1"/>
  <c r="BM33" i="13"/>
  <c r="BA33" i="13"/>
  <c r="BN33" i="13" s="1"/>
  <c r="K24" i="10"/>
  <c r="DM43" i="14"/>
  <c r="K10" i="10"/>
  <c r="DM29" i="14"/>
  <c r="K35" i="10"/>
  <c r="DM54" i="14"/>
  <c r="G6" i="10"/>
  <c r="DN25" i="12"/>
  <c r="G25" i="10"/>
  <c r="DN44" i="12"/>
  <c r="BG66" i="14"/>
  <c r="J39" i="10"/>
  <c r="J12" i="10"/>
  <c r="J16" i="10"/>
  <c r="J41" i="10"/>
  <c r="J27" i="10"/>
  <c r="J37" i="10"/>
  <c r="F4" i="10"/>
  <c r="J22" i="10"/>
  <c r="J24" i="10"/>
  <c r="J10" i="10"/>
  <c r="J35" i="10"/>
  <c r="J18" i="10"/>
  <c r="J7" i="10"/>
  <c r="DL50" i="14"/>
  <c r="J9" i="10"/>
  <c r="J34" i="10"/>
  <c r="J20" i="10"/>
  <c r="J30" i="10"/>
  <c r="J15" i="10"/>
  <c r="ED24" i="14"/>
  <c r="J5" i="10"/>
  <c r="J17" i="10"/>
  <c r="J42" i="10"/>
  <c r="J28" i="10"/>
  <c r="J38" i="10"/>
  <c r="DL58" i="14"/>
  <c r="J31" i="10"/>
  <c r="J26" i="10"/>
  <c r="J25" i="10"/>
  <c r="J11" i="10"/>
  <c r="J36" i="10"/>
  <c r="ED58" i="14"/>
  <c r="J32" i="10"/>
  <c r="J43" i="10"/>
  <c r="J14" i="10"/>
  <c r="J4" i="10"/>
  <c r="J40" i="10"/>
  <c r="J8" i="10"/>
  <c r="J33" i="10"/>
  <c r="J19" i="10"/>
  <c r="J13" i="10"/>
  <c r="J23" i="10"/>
  <c r="BF59" i="13"/>
  <c r="BG59" i="13" s="1"/>
  <c r="BF51" i="13"/>
  <c r="BG51" i="13" s="1"/>
  <c r="BF43" i="13"/>
  <c r="BG43" i="13" s="1"/>
  <c r="BF35" i="13"/>
  <c r="BG35" i="13" s="1"/>
  <c r="BF27" i="13"/>
  <c r="BG27" i="13" s="1"/>
  <c r="ED59" i="14"/>
  <c r="DL59" i="14"/>
  <c r="DL45" i="14"/>
  <c r="ED45" i="14"/>
  <c r="ED31" i="14"/>
  <c r="DL31" i="14"/>
  <c r="ED41" i="14"/>
  <c r="DL41" i="14"/>
  <c r="BF58" i="13"/>
  <c r="BG58" i="13" s="1"/>
  <c r="BF50" i="13"/>
  <c r="BG50" i="13" s="1"/>
  <c r="BF42" i="13"/>
  <c r="BG42" i="13" s="1"/>
  <c r="BF34" i="13"/>
  <c r="BG34" i="13" s="1"/>
  <c r="BT63" i="13"/>
  <c r="BT65" i="13" s="1"/>
  <c r="DL28" i="14"/>
  <c r="ED28" i="14"/>
  <c r="DL53" i="14"/>
  <c r="ED53" i="14"/>
  <c r="ED39" i="14"/>
  <c r="DL39" i="14"/>
  <c r="ED49" i="14"/>
  <c r="DL49" i="14"/>
  <c r="BF57" i="13"/>
  <c r="BG57" i="13" s="1"/>
  <c r="BF49" i="13"/>
  <c r="BG49" i="13" s="1"/>
  <c r="BF41" i="13"/>
  <c r="BG41" i="13" s="1"/>
  <c r="BF33" i="13"/>
  <c r="BG33" i="13" s="1"/>
  <c r="DL36" i="14"/>
  <c r="ED36" i="14"/>
  <c r="DL61" i="14"/>
  <c r="ED61" i="14"/>
  <c r="ED47" i="14"/>
  <c r="DL47" i="14"/>
  <c r="ED57" i="14"/>
  <c r="DL57" i="14"/>
  <c r="BF56" i="13"/>
  <c r="BG56" i="13" s="1"/>
  <c r="BF48" i="13"/>
  <c r="BG48" i="13" s="1"/>
  <c r="BF40" i="13"/>
  <c r="BG40" i="13" s="1"/>
  <c r="BF32" i="13"/>
  <c r="BG32" i="13" s="1"/>
  <c r="CN63" i="13"/>
  <c r="CN65" i="13" s="1"/>
  <c r="DL44" i="14"/>
  <c r="ED44" i="14"/>
  <c r="DL30" i="14"/>
  <c r="ED30" i="14"/>
  <c r="ED55" i="14"/>
  <c r="DL55" i="14"/>
  <c r="BF55" i="13"/>
  <c r="BG55" i="13" s="1"/>
  <c r="BF47" i="13"/>
  <c r="BG47" i="13" s="1"/>
  <c r="BF39" i="13"/>
  <c r="BG39" i="13" s="1"/>
  <c r="BF31" i="13"/>
  <c r="BG31" i="13" s="1"/>
  <c r="ED27" i="14"/>
  <c r="DL27" i="14"/>
  <c r="DL52" i="14"/>
  <c r="ED52" i="14"/>
  <c r="DL38" i="14"/>
  <c r="ED38" i="14"/>
  <c r="ED32" i="14"/>
  <c r="DL32" i="14"/>
  <c r="BF62" i="13"/>
  <c r="BG62" i="13" s="1"/>
  <c r="BF54" i="13"/>
  <c r="BG54" i="13" s="1"/>
  <c r="BF46" i="13"/>
  <c r="BG46" i="13" s="1"/>
  <c r="BF38" i="13"/>
  <c r="BG38" i="13" s="1"/>
  <c r="BF30" i="13"/>
  <c r="BG30" i="13" s="1"/>
  <c r="ED35" i="14"/>
  <c r="DL35" i="14"/>
  <c r="DL60" i="14"/>
  <c r="ED60" i="14"/>
  <c r="DL46" i="14"/>
  <c r="ED46" i="14"/>
  <c r="ED56" i="14"/>
  <c r="DL56" i="14"/>
  <c r="BF61" i="13"/>
  <c r="BG61" i="13" s="1"/>
  <c r="BF53" i="13"/>
  <c r="BG53" i="13" s="1"/>
  <c r="BF45" i="13"/>
  <c r="BG45" i="13" s="1"/>
  <c r="BF37" i="13"/>
  <c r="BG37" i="13" s="1"/>
  <c r="BF29" i="13"/>
  <c r="BG29" i="13" s="1"/>
  <c r="ED43" i="14"/>
  <c r="DL43" i="14"/>
  <c r="DL29" i="14"/>
  <c r="ED29" i="14"/>
  <c r="DL54" i="14"/>
  <c r="ED54" i="14"/>
  <c r="BF60" i="13"/>
  <c r="BG60" i="13" s="1"/>
  <c r="BF52" i="13"/>
  <c r="BG52" i="13" s="1"/>
  <c r="BF44" i="13"/>
  <c r="BG44" i="13" s="1"/>
  <c r="BF36" i="13"/>
  <c r="BG36" i="13" s="1"/>
  <c r="BF28" i="13"/>
  <c r="BG28" i="13" s="1"/>
  <c r="CF63" i="13"/>
  <c r="CF65" i="13" s="1"/>
  <c r="ED51" i="14"/>
  <c r="DL51" i="14"/>
  <c r="DL37" i="14"/>
  <c r="ED37" i="14"/>
  <c r="DL62" i="14"/>
  <c r="ED62" i="14"/>
  <c r="ED33" i="14"/>
  <c r="DL33" i="14"/>
  <c r="ED25" i="14"/>
  <c r="DL25" i="14"/>
  <c r="DL24" i="14"/>
  <c r="BP63" i="14"/>
  <c r="BP65" i="14" s="1"/>
  <c r="BW63" i="14"/>
  <c r="BW65" i="14" s="1"/>
  <c r="BE66" i="14"/>
  <c r="CB63" i="13"/>
  <c r="CB65" i="13" s="1"/>
  <c r="CD63" i="13"/>
  <c r="CD65" i="13" s="1"/>
  <c r="BF26" i="13"/>
  <c r="BC64" i="13"/>
  <c r="BC66" i="13" s="1"/>
  <c r="CJ63" i="13"/>
  <c r="CJ65" i="13" s="1"/>
  <c r="BV63" i="13"/>
  <c r="BV65" i="13" s="1"/>
  <c r="BX63" i="13"/>
  <c r="BX65" i="13" s="1"/>
  <c r="BZ63" i="13"/>
  <c r="BZ65" i="13" s="1"/>
  <c r="BF24" i="13"/>
  <c r="BG24" i="13" s="1"/>
  <c r="CL63" i="13"/>
  <c r="CL65" i="13" s="1"/>
  <c r="DL26" i="14"/>
  <c r="ED26" i="14"/>
  <c r="BB64" i="13"/>
  <c r="BO63" i="13" s="1"/>
  <c r="BO65" i="13" s="1"/>
  <c r="BF25" i="13"/>
  <c r="BG25" i="13" s="1"/>
  <c r="CH63" i="13"/>
  <c r="CH65" i="13" s="1"/>
  <c r="BK23" i="13"/>
  <c r="DN23" i="12"/>
  <c r="EE23" i="12"/>
  <c r="DM23" i="12"/>
  <c r="BL64" i="12"/>
  <c r="BU63" i="14"/>
  <c r="BU65" i="14" s="1"/>
  <c r="BV63" i="14"/>
  <c r="BV65" i="14" s="1"/>
  <c r="BI66" i="14"/>
  <c r="DM23" i="14"/>
  <c r="ED23" i="14"/>
  <c r="DL23" i="14"/>
  <c r="BK64" i="14"/>
  <c r="EE23" i="14" s="1"/>
  <c r="EF23" i="14" s="1"/>
  <c r="AZ64" i="13"/>
  <c r="BE64" i="13"/>
  <c r="BD64" i="13"/>
  <c r="BP23" i="13"/>
  <c r="BO23" i="13"/>
  <c r="AX64" i="13"/>
  <c r="BF23" i="13"/>
  <c r="BG23" i="13" s="1"/>
  <c r="I4" i="10" s="1"/>
  <c r="I19" i="10" l="1"/>
  <c r="DF38" i="13"/>
  <c r="I15" i="10"/>
  <c r="DF34" i="13"/>
  <c r="I40" i="10"/>
  <c r="DF59" i="13"/>
  <c r="I25" i="10"/>
  <c r="DF44" i="13"/>
  <c r="I27" i="10"/>
  <c r="DF46" i="13"/>
  <c r="I29" i="10"/>
  <c r="DF48" i="13"/>
  <c r="I23" i="10"/>
  <c r="DF42" i="13"/>
  <c r="I17" i="10"/>
  <c r="DF36" i="13"/>
  <c r="I33" i="10"/>
  <c r="DF52" i="13"/>
  <c r="I10" i="10"/>
  <c r="DF29" i="13"/>
  <c r="I37" i="10"/>
  <c r="DF56" i="13"/>
  <c r="I43" i="10"/>
  <c r="DF62" i="13"/>
  <c r="I14" i="10"/>
  <c r="DF33" i="13"/>
  <c r="I39" i="10"/>
  <c r="DF58" i="13"/>
  <c r="K31" i="10"/>
  <c r="DM50" i="14"/>
  <c r="I21" i="10"/>
  <c r="DF40" i="13"/>
  <c r="I6" i="10"/>
  <c r="DF25" i="13"/>
  <c r="I31" i="10"/>
  <c r="DF50" i="13"/>
  <c r="I41" i="10"/>
  <c r="DF60" i="13"/>
  <c r="I26" i="10"/>
  <c r="DF45" i="13"/>
  <c r="H7" i="10"/>
  <c r="L7" i="10" s="1"/>
  <c r="BG26" i="13"/>
  <c r="I34" i="10"/>
  <c r="DF53" i="13"/>
  <c r="I20" i="10"/>
  <c r="DF39" i="13"/>
  <c r="I30" i="10"/>
  <c r="DF49" i="13"/>
  <c r="I16" i="10"/>
  <c r="DF35" i="13"/>
  <c r="K6" i="10"/>
  <c r="DM25" i="14"/>
  <c r="I35" i="10"/>
  <c r="DF54" i="13"/>
  <c r="I22" i="10"/>
  <c r="DF41" i="13"/>
  <c r="I8" i="10"/>
  <c r="DF27" i="13"/>
  <c r="I38" i="10"/>
  <c r="DF57" i="13"/>
  <c r="I24" i="10"/>
  <c r="DF43" i="13"/>
  <c r="I18" i="10"/>
  <c r="DF37" i="13"/>
  <c r="I12" i="10"/>
  <c r="DF31" i="13"/>
  <c r="I42" i="10"/>
  <c r="DF61" i="13"/>
  <c r="I28" i="10"/>
  <c r="DF47" i="13"/>
  <c r="I5" i="10"/>
  <c r="DF24" i="13"/>
  <c r="I9" i="10"/>
  <c r="DF28" i="13"/>
  <c r="I11" i="10"/>
  <c r="DF30" i="13"/>
  <c r="I36" i="10"/>
  <c r="DF55" i="13"/>
  <c r="I13" i="10"/>
  <c r="DF32" i="13"/>
  <c r="I32" i="10"/>
  <c r="DF51" i="13"/>
  <c r="H12" i="10"/>
  <c r="L12" i="10" s="1"/>
  <c r="H4" i="10"/>
  <c r="L4" i="10" s="1"/>
  <c r="H34" i="10"/>
  <c r="L34" i="10" s="1"/>
  <c r="H20" i="10"/>
  <c r="L20" i="10" s="1"/>
  <c r="H30" i="10"/>
  <c r="L30" i="10" s="1"/>
  <c r="H16" i="10"/>
  <c r="L16" i="10" s="1"/>
  <c r="H26" i="10"/>
  <c r="L26" i="10" s="1"/>
  <c r="H9" i="10"/>
  <c r="L9" i="10" s="1"/>
  <c r="H11" i="10"/>
  <c r="L11" i="10" s="1"/>
  <c r="H36" i="10"/>
  <c r="L36" i="10" s="1"/>
  <c r="H13" i="10"/>
  <c r="L13" i="10" s="1"/>
  <c r="H32" i="10"/>
  <c r="L32" i="10" s="1"/>
  <c r="H5" i="10"/>
  <c r="L5" i="10" s="1"/>
  <c r="H38" i="10"/>
  <c r="L38" i="10" s="1"/>
  <c r="H17" i="10"/>
  <c r="L17" i="10" s="1"/>
  <c r="H19" i="10"/>
  <c r="L19" i="10" s="1"/>
  <c r="H21" i="10"/>
  <c r="L21" i="10" s="1"/>
  <c r="H15" i="10"/>
  <c r="L15" i="10" s="1"/>
  <c r="H40" i="10"/>
  <c r="L40" i="10" s="1"/>
  <c r="H27" i="10"/>
  <c r="L27" i="10" s="1"/>
  <c r="H29" i="10"/>
  <c r="L29" i="10" s="1"/>
  <c r="H23" i="10"/>
  <c r="L23" i="10" s="1"/>
  <c r="H22" i="10"/>
  <c r="L22" i="10" s="1"/>
  <c r="H42" i="10"/>
  <c r="L42" i="10" s="1"/>
  <c r="H24" i="10"/>
  <c r="L24" i="10" s="1"/>
  <c r="H25" i="10"/>
  <c r="L25" i="10" s="1"/>
  <c r="H33" i="10"/>
  <c r="L33" i="10" s="1"/>
  <c r="H10" i="10"/>
  <c r="L10" i="10" s="1"/>
  <c r="H35" i="10"/>
  <c r="L35" i="10" s="1"/>
  <c r="H37" i="10"/>
  <c r="L37" i="10" s="1"/>
  <c r="H31" i="10"/>
  <c r="L31" i="10" s="1"/>
  <c r="H8" i="10"/>
  <c r="L8" i="10" s="1"/>
  <c r="H28" i="10"/>
  <c r="L28" i="10" s="1"/>
  <c r="H6" i="10"/>
  <c r="L6" i="10" s="1"/>
  <c r="H41" i="10"/>
  <c r="L41" i="10" s="1"/>
  <c r="H18" i="10"/>
  <c r="L18" i="10" s="1"/>
  <c r="H43" i="10"/>
  <c r="L43" i="10" s="1"/>
  <c r="H14" i="10"/>
  <c r="L14" i="10" s="1"/>
  <c r="H39" i="10"/>
  <c r="L39" i="10" s="1"/>
  <c r="DW46" i="13"/>
  <c r="DE46" i="13"/>
  <c r="DW48" i="13"/>
  <c r="DE48" i="13"/>
  <c r="DE42" i="13"/>
  <c r="DW42" i="13"/>
  <c r="DW52" i="13"/>
  <c r="DE52" i="13"/>
  <c r="DW29" i="13"/>
  <c r="DE29" i="13"/>
  <c r="DW54" i="13"/>
  <c r="DE54" i="13"/>
  <c r="DW56" i="13"/>
  <c r="DE56" i="13"/>
  <c r="DE50" i="13"/>
  <c r="DW50" i="13"/>
  <c r="DW60" i="13"/>
  <c r="DE60" i="13"/>
  <c r="DW37" i="13"/>
  <c r="DE37" i="13"/>
  <c r="DW62" i="13"/>
  <c r="DE62" i="13"/>
  <c r="DE33" i="13"/>
  <c r="DW33" i="13"/>
  <c r="DE58" i="13"/>
  <c r="DW58" i="13"/>
  <c r="DW45" i="13"/>
  <c r="DE45" i="13"/>
  <c r="DW31" i="13"/>
  <c r="DE31" i="13"/>
  <c r="DE41" i="13"/>
  <c r="DW41" i="13"/>
  <c r="DE27" i="13"/>
  <c r="DW27" i="13"/>
  <c r="DW53" i="13"/>
  <c r="DE53" i="13"/>
  <c r="DW39" i="13"/>
  <c r="DE39" i="13"/>
  <c r="DE49" i="13"/>
  <c r="DW49" i="13"/>
  <c r="DE35" i="13"/>
  <c r="DW35" i="13"/>
  <c r="DW61" i="13"/>
  <c r="DE61" i="13"/>
  <c r="DW47" i="13"/>
  <c r="DE47" i="13"/>
  <c r="DE57" i="13"/>
  <c r="DW57" i="13"/>
  <c r="DE43" i="13"/>
  <c r="DW43" i="13"/>
  <c r="DW28" i="13"/>
  <c r="DE28" i="13"/>
  <c r="DW30" i="13"/>
  <c r="DE30" i="13"/>
  <c r="DW55" i="13"/>
  <c r="DE55" i="13"/>
  <c r="DW32" i="13"/>
  <c r="DE32" i="13"/>
  <c r="DE51" i="13"/>
  <c r="DW51" i="13"/>
  <c r="DW44" i="13"/>
  <c r="DE44" i="13"/>
  <c r="DW36" i="13"/>
  <c r="DE36" i="13"/>
  <c r="DW38" i="13"/>
  <c r="DE38" i="13"/>
  <c r="DW40" i="13"/>
  <c r="DE40" i="13"/>
  <c r="DE34" i="13"/>
  <c r="DW34" i="13"/>
  <c r="DE59" i="13"/>
  <c r="DW59" i="13"/>
  <c r="BP63" i="13"/>
  <c r="BP65" i="13" s="1"/>
  <c r="DW26" i="13"/>
  <c r="DE26" i="13"/>
  <c r="DE24" i="13"/>
  <c r="DW24" i="13"/>
  <c r="BB66" i="13"/>
  <c r="DW25" i="13"/>
  <c r="DE25" i="13"/>
  <c r="BK63" i="13"/>
  <c r="BK65" i="13" s="1"/>
  <c r="AX66" i="13"/>
  <c r="BQ63" i="13"/>
  <c r="BQ65" i="13" s="1"/>
  <c r="BD66" i="13"/>
  <c r="BR63" i="13"/>
  <c r="BR65" i="13" s="1"/>
  <c r="BE66" i="13"/>
  <c r="BM63" i="13"/>
  <c r="BM65" i="13" s="1"/>
  <c r="AZ66" i="13"/>
  <c r="EF24" i="12"/>
  <c r="EG24" i="12" s="1"/>
  <c r="EF32" i="12"/>
  <c r="EG32" i="12" s="1"/>
  <c r="EF40" i="12"/>
  <c r="EG40" i="12" s="1"/>
  <c r="EF48" i="12"/>
  <c r="EG48" i="12" s="1"/>
  <c r="EF56" i="12"/>
  <c r="EG56" i="12" s="1"/>
  <c r="EF42" i="12"/>
  <c r="EG42" i="12" s="1"/>
  <c r="EF25" i="12"/>
  <c r="EG25" i="12" s="1"/>
  <c r="EF33" i="12"/>
  <c r="EG33" i="12" s="1"/>
  <c r="EF41" i="12"/>
  <c r="EG41" i="12" s="1"/>
  <c r="EF49" i="12"/>
  <c r="EG49" i="12" s="1"/>
  <c r="EF57" i="12"/>
  <c r="EG57" i="12" s="1"/>
  <c r="DR20" i="12"/>
  <c r="EF26" i="12"/>
  <c r="EG26" i="12" s="1"/>
  <c r="EF58" i="12"/>
  <c r="EG58" i="12" s="1"/>
  <c r="EF27" i="12"/>
  <c r="EG27" i="12" s="1"/>
  <c r="EF35" i="12"/>
  <c r="EG35" i="12" s="1"/>
  <c r="EF43" i="12"/>
  <c r="EG43" i="12" s="1"/>
  <c r="EF51" i="12"/>
  <c r="EG51" i="12" s="1"/>
  <c r="EF59" i="12"/>
  <c r="EG59" i="12" s="1"/>
  <c r="EF46" i="12"/>
  <c r="EG46" i="12" s="1"/>
  <c r="EF54" i="12"/>
  <c r="EG54" i="12" s="1"/>
  <c r="EF28" i="12"/>
  <c r="EG28" i="12" s="1"/>
  <c r="EF36" i="12"/>
  <c r="EG36" i="12" s="1"/>
  <c r="EF44" i="12"/>
  <c r="EG44" i="12" s="1"/>
  <c r="EF52" i="12"/>
  <c r="EG52" i="12" s="1"/>
  <c r="EF60" i="12"/>
  <c r="EG60" i="12" s="1"/>
  <c r="EF38" i="12"/>
  <c r="EG38" i="12" s="1"/>
  <c r="EF29" i="12"/>
  <c r="EG29" i="12" s="1"/>
  <c r="EF37" i="12"/>
  <c r="EG37" i="12" s="1"/>
  <c r="EF45" i="12"/>
  <c r="EG45" i="12" s="1"/>
  <c r="EF53" i="12"/>
  <c r="EG53" i="12" s="1"/>
  <c r="EF61" i="12"/>
  <c r="EG61" i="12" s="1"/>
  <c r="BL66" i="12"/>
  <c r="EF30" i="12"/>
  <c r="EG30" i="12" s="1"/>
  <c r="EF62" i="12"/>
  <c r="EG62" i="12" s="1"/>
  <c r="EF31" i="12"/>
  <c r="EG31" i="12" s="1"/>
  <c r="EF39" i="12"/>
  <c r="EG39" i="12" s="1"/>
  <c r="EF47" i="12"/>
  <c r="EG47" i="12" s="1"/>
  <c r="EF55" i="12"/>
  <c r="EG55" i="12" s="1"/>
  <c r="EF34" i="12"/>
  <c r="EG34" i="12" s="1"/>
  <c r="EF50" i="12"/>
  <c r="EG50" i="12" s="1"/>
  <c r="EF23" i="12"/>
  <c r="EG23" i="12" s="1"/>
  <c r="EE27" i="14"/>
  <c r="EF27" i="14" s="1"/>
  <c r="EE35" i="14"/>
  <c r="EF35" i="14" s="1"/>
  <c r="EE43" i="14"/>
  <c r="EF43" i="14" s="1"/>
  <c r="EE51" i="14"/>
  <c r="EF51" i="14" s="1"/>
  <c r="EE59" i="14"/>
  <c r="EF59" i="14" s="1"/>
  <c r="BK66" i="14"/>
  <c r="EE28" i="14"/>
  <c r="EF28" i="14" s="1"/>
  <c r="EL25" i="14" s="1"/>
  <c r="EM27" i="14" s="1"/>
  <c r="EE36" i="14"/>
  <c r="EF36" i="14" s="1"/>
  <c r="EE44" i="14"/>
  <c r="EF44" i="14" s="1"/>
  <c r="EE52" i="14"/>
  <c r="EF52" i="14" s="1"/>
  <c r="EE60" i="14"/>
  <c r="EF60" i="14" s="1"/>
  <c r="EE29" i="14"/>
  <c r="EF29" i="14" s="1"/>
  <c r="EE37" i="14"/>
  <c r="EF37" i="14" s="1"/>
  <c r="EE45" i="14"/>
  <c r="EF45" i="14" s="1"/>
  <c r="EE53" i="14"/>
  <c r="EF53" i="14" s="1"/>
  <c r="EE61" i="14"/>
  <c r="EF61" i="14" s="1"/>
  <c r="EE30" i="14"/>
  <c r="EF30" i="14" s="1"/>
  <c r="EE38" i="14"/>
  <c r="EF38" i="14" s="1"/>
  <c r="EE46" i="14"/>
  <c r="EF46" i="14" s="1"/>
  <c r="EE54" i="14"/>
  <c r="EF54" i="14" s="1"/>
  <c r="EE62" i="14"/>
  <c r="EF62" i="14" s="1"/>
  <c r="EE31" i="14"/>
  <c r="EF31" i="14" s="1"/>
  <c r="EE39" i="14"/>
  <c r="EF39" i="14" s="1"/>
  <c r="EE47" i="14"/>
  <c r="EF47" i="14" s="1"/>
  <c r="EE55" i="14"/>
  <c r="EF55" i="14" s="1"/>
  <c r="EE24" i="14"/>
  <c r="EF24" i="14" s="1"/>
  <c r="EE32" i="14"/>
  <c r="EF32" i="14" s="1"/>
  <c r="EE40" i="14"/>
  <c r="EF40" i="14" s="1"/>
  <c r="EE48" i="14"/>
  <c r="EF48" i="14" s="1"/>
  <c r="EE56" i="14"/>
  <c r="EF56" i="14" s="1"/>
  <c r="DQ20" i="14"/>
  <c r="EE25" i="14"/>
  <c r="EF25" i="14" s="1"/>
  <c r="EE33" i="14"/>
  <c r="EF33" i="14" s="1"/>
  <c r="EE41" i="14"/>
  <c r="EF41" i="14" s="1"/>
  <c r="EE49" i="14"/>
  <c r="EF49" i="14" s="1"/>
  <c r="EE57" i="14"/>
  <c r="EF57" i="14" s="1"/>
  <c r="EE26" i="14"/>
  <c r="EF26" i="14" s="1"/>
  <c r="EE34" i="14"/>
  <c r="EF34" i="14" s="1"/>
  <c r="EE42" i="14"/>
  <c r="EF42" i="14" s="1"/>
  <c r="EE50" i="14"/>
  <c r="EF50" i="14" s="1"/>
  <c r="EE58" i="14"/>
  <c r="EF58" i="14" s="1"/>
  <c r="DF23" i="13"/>
  <c r="DE23" i="13"/>
  <c r="DW23" i="13"/>
  <c r="BF64" i="13"/>
  <c r="I7" i="10" l="1"/>
  <c r="DF26" i="13"/>
  <c r="DX23" i="13"/>
  <c r="DY23" i="13" s="1"/>
  <c r="DX25" i="13"/>
  <c r="DY25" i="13" s="1"/>
  <c r="DX27" i="13"/>
  <c r="DY27" i="13" s="1"/>
  <c r="DX29" i="13"/>
  <c r="DY29" i="13" s="1"/>
  <c r="DX31" i="13"/>
  <c r="DY31" i="13" s="1"/>
  <c r="DX33" i="13"/>
  <c r="DY33" i="13" s="1"/>
  <c r="DX35" i="13"/>
  <c r="DY35" i="13" s="1"/>
  <c r="DX37" i="13"/>
  <c r="DY37" i="13" s="1"/>
  <c r="DX39" i="13"/>
  <c r="DY39" i="13" s="1"/>
  <c r="DX41" i="13"/>
  <c r="DY41" i="13" s="1"/>
  <c r="DX43" i="13"/>
  <c r="DY43" i="13" s="1"/>
  <c r="DX45" i="13"/>
  <c r="DY45" i="13" s="1"/>
  <c r="DX54" i="13"/>
  <c r="DY54" i="13" s="1"/>
  <c r="DX61" i="13"/>
  <c r="DY61" i="13" s="1"/>
  <c r="DX30" i="13"/>
  <c r="DY30" i="13" s="1"/>
  <c r="DX42" i="13"/>
  <c r="DY42" i="13" s="1"/>
  <c r="DX52" i="13"/>
  <c r="DY52" i="13" s="1"/>
  <c r="DX59" i="13"/>
  <c r="DY59" i="13" s="1"/>
  <c r="DX26" i="13"/>
  <c r="DY26" i="13" s="1"/>
  <c r="DX38" i="13"/>
  <c r="DY38" i="13" s="1"/>
  <c r="DX53" i="13"/>
  <c r="DY53" i="13" s="1"/>
  <c r="DX50" i="13"/>
  <c r="DY50" i="13" s="1"/>
  <c r="DX57" i="13"/>
  <c r="DY57" i="13" s="1"/>
  <c r="DX34" i="13"/>
  <c r="DY34" i="13" s="1"/>
  <c r="DX48" i="13"/>
  <c r="DY48" i="13" s="1"/>
  <c r="DX55" i="13"/>
  <c r="DY55" i="13" s="1"/>
  <c r="BF66" i="13"/>
  <c r="DX40" i="13"/>
  <c r="DY40" i="13" s="1"/>
  <c r="DX24" i="13"/>
  <c r="DY24" i="13" s="1"/>
  <c r="DX51" i="13"/>
  <c r="DY51" i="13" s="1"/>
  <c r="DX60" i="13"/>
  <c r="DY60" i="13" s="1"/>
  <c r="DX28" i="13"/>
  <c r="DY28" i="13" s="1"/>
  <c r="DX46" i="13"/>
  <c r="DY46" i="13" s="1"/>
  <c r="DX49" i="13"/>
  <c r="DY49" i="13" s="1"/>
  <c r="DX58" i="13"/>
  <c r="DY58" i="13" s="1"/>
  <c r="DX36" i="13"/>
  <c r="DY36" i="13" s="1"/>
  <c r="DX47" i="13"/>
  <c r="DY47" i="13" s="1"/>
  <c r="DX56" i="13"/>
  <c r="DY56" i="13" s="1"/>
  <c r="DX32" i="13"/>
  <c r="DY32" i="13" s="1"/>
  <c r="DX44" i="13"/>
  <c r="DY44" i="13" s="1"/>
  <c r="DX62" i="13"/>
  <c r="DY62" i="13" s="1"/>
  <c r="EM25" i="12"/>
  <c r="EN27" i="12" s="1"/>
  <c r="DR22" i="12" s="1"/>
  <c r="DJ20" i="13"/>
  <c r="EE25" i="13" l="1"/>
  <c r="EF27" i="13" s="1"/>
  <c r="DJ22" i="13" s="1"/>
</calcChain>
</file>

<file path=xl/sharedStrings.xml><?xml version="1.0" encoding="utf-8"?>
<sst xmlns="http://schemas.openxmlformats.org/spreadsheetml/2006/main" count="1174" uniqueCount="329">
  <si>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</si>
  <si>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</si>
  <si>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</si>
  <si>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</si>
  <si>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</si>
  <si>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</si>
  <si>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</si>
  <si>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Ａ
５</t>
    <phoneticPr fontId="1"/>
  </si>
  <si>
    <t xml:space="preserve">
Ｃ
７</t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</si>
  <si>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</si>
  <si>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</si>
  <si>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</si>
  <si>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</si>
  <si>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</si>
  <si>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</si>
  <si>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</si>
  <si>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</si>
  <si>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</si>
  <si>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</si>
  <si>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</si>
  <si>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</si>
  <si>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>実現状況の
Ａ
Ｂ
Ｃ</t>
    <phoneticPr fontId="1"/>
  </si>
  <si>
    <t xml:space="preserve">
Ｄ
４</t>
    <phoneticPr fontId="1"/>
  </si>
  <si>
    <t xml:space="preserve">
Ｂ
６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</si>
  <si>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</si>
  <si>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</si>
  <si>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</si>
  <si>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</si>
  <si>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</si>
  <si>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</si>
  <si>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</si>
  <si>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</si>
  <si>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</si>
  <si>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</si>
  <si>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</si>
  <si>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</si>
  <si>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</si>
  <si>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</si>
  <si>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</si>
  <si>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</si>
  <si>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</si>
  <si>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</si>
  <si>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</si>
  <si>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</si>
  <si>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</si>
  <si>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</si>
  <si>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</si>
  <si>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</si>
  <si>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</si>
  <si>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</si>
  <si>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</si>
  <si>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</si>
  <si>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</si>
  <si>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</si>
  <si>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</si>
  <si>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</si>
  <si>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</si>
  <si>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</si>
  <si>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</si>
  <si>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</si>
  <si>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</si>
  <si>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</si>
  <si>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</si>
  <si>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</si>
  <si>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</si>
  <si>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</si>
  <si>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</si>
  <si>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</si>
  <si>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</si>
  <si>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</si>
  <si>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</si>
  <si>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</si>
  <si>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</si>
  <si>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</si>
  <si>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</si>
  <si>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</si>
  <si>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</si>
  <si>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</si>
  <si>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</si>
  <si>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</si>
  <si>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</si>
  <si>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</si>
  <si>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</si>
  <si>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</si>
  <si>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</si>
  <si>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</si>
  <si>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</si>
  <si>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</si>
  <si>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</si>
  <si>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</si>
  <si>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</si>
  <si>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</si>
  <si>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</si>
  <si>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</si>
  <si>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</si>
  <si>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</si>
  <si>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</si>
  <si>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</si>
  <si>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</si>
  <si>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</si>
  <si>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</si>
  <si>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</si>
  <si>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</si>
  <si>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</si>
  <si>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</si>
  <si>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</si>
  <si>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</si>
  <si>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</si>
  <si>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</si>
  <si>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</si>
  <si>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</si>
  <si>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</si>
  <si>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</si>
  <si>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</si>
  <si>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</si>
  <si>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</si>
  <si>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</si>
  <si>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</si>
  <si>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</si>
  <si>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</si>
  <si>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</si>
  <si>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</si>
  <si>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</si>
  <si>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</si>
  <si>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</si>
  <si>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</si>
  <si>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</si>
  <si>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</si>
  <si>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</si>
  <si>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</si>
  <si>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</si>
  <si>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</si>
  <si>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</si>
  <si>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</si>
  <si>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</si>
  <si>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</si>
  <si>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</si>
  <si>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</si>
  <si>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</si>
  <si>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</si>
  <si>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</si>
  <si>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</si>
  <si>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</si>
  <si>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</si>
  <si>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</si>
  <si>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</si>
  <si>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</si>
  <si>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</si>
  <si>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</si>
  <si>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</si>
  <si>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</si>
  <si>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</si>
  <si>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</si>
  <si>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</si>
  <si>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</si>
  <si>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　　　　　　　　　　学校</t>
    <rPh sb="12" eb="14">
      <t>ガッコウ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</si>
  <si>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</si>
  <si>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県の様子</t>
    <rPh sb="0" eb="1">
      <t>ケン</t>
    </rPh>
    <rPh sb="2" eb="4">
      <t>ヨウス</t>
    </rPh>
    <phoneticPr fontId="1"/>
  </si>
  <si>
    <t>特色ある地域</t>
    <rPh sb="0" eb="2">
      <t>トクショク</t>
    </rPh>
    <rPh sb="4" eb="6">
      <t>チイキ</t>
    </rPh>
    <phoneticPr fontId="1"/>
  </si>
  <si>
    <t>伝統・文化・先人</t>
    <rPh sb="0" eb="2">
      <t>デントウ</t>
    </rPh>
    <rPh sb="3" eb="5">
      <t>ブンカ</t>
    </rPh>
    <rPh sb="6" eb="8">
      <t>センジン</t>
    </rPh>
    <phoneticPr fontId="1"/>
  </si>
  <si>
    <t>健康や生活</t>
    <rPh sb="0" eb="2">
      <t>ケンコウ</t>
    </rPh>
    <rPh sb="3" eb="5">
      <t>セイカツ</t>
    </rPh>
    <phoneticPr fontId="1"/>
  </si>
  <si>
    <t>自然災害</t>
    <rPh sb="0" eb="4">
      <t>シゼンサイガイ</t>
    </rPh>
    <phoneticPr fontId="1"/>
  </si>
  <si>
    <t>県
の
様
子</t>
    <rPh sb="0" eb="1">
      <t>ケン</t>
    </rPh>
    <rPh sb="4" eb="5">
      <t>サマ</t>
    </rPh>
    <rPh sb="6" eb="7">
      <t>コ</t>
    </rPh>
    <phoneticPr fontId="1"/>
  </si>
  <si>
    <t>特
色
あ
る
地
域</t>
    <rPh sb="0" eb="1">
      <t>トク</t>
    </rPh>
    <rPh sb="2" eb="3">
      <t>ショク</t>
    </rPh>
    <rPh sb="8" eb="9">
      <t>チ</t>
    </rPh>
    <rPh sb="10" eb="11">
      <t>イキ</t>
    </rPh>
    <phoneticPr fontId="1"/>
  </si>
  <si>
    <t>伝
統
・
文
化
・
先
人</t>
    <rPh sb="0" eb="1">
      <t>ツタウ</t>
    </rPh>
    <rPh sb="2" eb="3">
      <t>トウ</t>
    </rPh>
    <rPh sb="6" eb="7">
      <t>アヤ</t>
    </rPh>
    <rPh sb="8" eb="9">
      <t>カ</t>
    </rPh>
    <rPh sb="12" eb="13">
      <t>サキ</t>
    </rPh>
    <rPh sb="14" eb="15">
      <t>ニン</t>
    </rPh>
    <phoneticPr fontId="1"/>
  </si>
  <si>
    <t>健
康
や
生
活</t>
    <rPh sb="0" eb="1">
      <t>ケン</t>
    </rPh>
    <rPh sb="2" eb="3">
      <t>ヤスシ</t>
    </rPh>
    <rPh sb="6" eb="7">
      <t>ナマ</t>
    </rPh>
    <rPh sb="8" eb="9">
      <t>カツ</t>
    </rPh>
    <phoneticPr fontId="1"/>
  </si>
  <si>
    <t>自
然
災
害</t>
    <rPh sb="0" eb="1">
      <t>ジ</t>
    </rPh>
    <rPh sb="2" eb="3">
      <t>ネン</t>
    </rPh>
    <rPh sb="4" eb="5">
      <t>サイ</t>
    </rPh>
    <rPh sb="6" eb="7">
      <t>ガイ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</si>
  <si>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</si>
  <si>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</si>
  <si>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</si>
  <si>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</si>
  <si>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</si>
  <si>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教科〔社会〕</t>
    <rPh sb="4" eb="6">
      <t>シャカイ</t>
    </rPh>
    <phoneticPr fontId="1"/>
  </si>
  <si>
    <t>大
問
12</t>
    <rPh sb="0" eb="1">
      <t>オオ</t>
    </rPh>
    <rPh sb="2" eb="3">
      <t>モン</t>
    </rPh>
    <phoneticPr fontId="1"/>
  </si>
  <si>
    <t>大
問
13</t>
    <rPh sb="0" eb="1">
      <t>オオ</t>
    </rPh>
    <rPh sb="2" eb="3">
      <t>モン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</si>
  <si>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</si>
  <si>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大
問
14</t>
    <rPh sb="0" eb="1">
      <t>オオ</t>
    </rPh>
    <rPh sb="2" eb="3">
      <t>モン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</si>
  <si>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</si>
  <si>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</si>
  <si>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大
問
17</t>
    <rPh sb="0" eb="1">
      <t>オオ</t>
    </rPh>
    <rPh sb="2" eb="3">
      <t>モン</t>
    </rPh>
    <phoneticPr fontId="1"/>
  </si>
  <si>
    <t>大
問
18</t>
    <rPh sb="0" eb="1">
      <t>オオ</t>
    </rPh>
    <rPh sb="2" eb="3">
      <t>モン</t>
    </rPh>
    <phoneticPr fontId="1"/>
  </si>
  <si>
    <t>　教科〔理科〕</t>
    <rPh sb="4" eb="6">
      <t>リカ</t>
    </rPh>
    <phoneticPr fontId="1"/>
  </si>
  <si>
    <t xml:space="preserve">②挿入          グラフの中から「折れ線」を選択
              その他の折れ線グラフ           折れ線を選ぶ 　           OK           </t>
    <phoneticPr fontId="1"/>
  </si>
  <si>
    <t>小問別正答一覧表</t>
    <phoneticPr fontId="1"/>
  </si>
  <si>
    <t>１・３</t>
    <phoneticPr fontId="1"/>
  </si>
  <si>
    <t>１・２</t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</si>
  <si>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</si>
  <si>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</si>
  <si>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</si>
  <si>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</si>
  <si>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</si>
  <si>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</si>
  <si>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</si>
  <si>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</si>
  <si>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</si>
  <si>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</si>
  <si>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</si>
  <si>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</si>
  <si>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</si>
  <si>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</si>
  <si>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</si>
  <si>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</si>
  <si>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</si>
  <si>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</si>
  <si>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</si>
  <si>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</si>
  <si>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</si>
  <si>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</si>
  <si>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</si>
  <si>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</si>
  <si>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大問15</t>
    <rPh sb="0" eb="2">
      <t>ダイモン</t>
    </rPh>
    <phoneticPr fontId="1"/>
  </si>
  <si>
    <t>大問16</t>
    <rPh sb="0" eb="2">
      <t>ダイモン</t>
    </rPh>
    <phoneticPr fontId="1"/>
  </si>
  <si>
    <t>(暫定版)</t>
    <rPh sb="1" eb="4">
      <t>ザンテイバン</t>
    </rPh>
    <phoneticPr fontId="1"/>
  </si>
  <si>
    <t>（暫定版）</t>
    <rPh sb="1" eb="4">
      <t>ザンテイバン</t>
    </rPh>
    <phoneticPr fontId="1"/>
  </si>
  <si>
    <t>(暫定版)</t>
    <rPh sb="1" eb="4">
      <t>ザンテイバン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</si>
  <si>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</si>
  <si>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</si>
  <si>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</si>
  <si>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</si>
  <si>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</si>
  <si>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</si>
  <si>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</si>
  <si>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</si>
  <si>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</si>
  <si>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</si>
  <si>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</si>
  <si>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1">
      <t>ダイモン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</si>
  <si>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</si>
  <si>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</si>
  <si>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</si>
  <si>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</si>
  <si>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</si>
  <si>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</si>
  <si>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観点別・領域別正答率一覧表</t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</si>
  <si>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</si>
  <si>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</si>
  <si>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</si>
  <si>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</si>
  <si>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</si>
  <si>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</si>
  <si>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</si>
  <si>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</si>
  <si>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③</t>
    <phoneticPr fontId="1"/>
  </si>
  <si>
    <t>⑤</t>
    <phoneticPr fontId="1"/>
  </si>
  <si>
    <t>⑧</t>
    <phoneticPr fontId="1"/>
  </si>
  <si>
    <t>㉖</t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</si>
  <si>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</si>
  <si>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</si>
  <si>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</si>
  <si>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</si>
  <si>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</si>
  <si>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</si>
  <si>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</si>
  <si>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４年　組 　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</si>
  <si>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</si>
  <si>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※最初の順番に戻すときは、「自番号」の列をキーにして並べ替えてください。</t>
    <rPh sb="1" eb="3">
      <t>サイショ</t>
    </rPh>
    <rPh sb="4" eb="6">
      <t>ジュンバン</t>
    </rPh>
    <rPh sb="7" eb="8">
      <t>モド</t>
    </rPh>
    <rPh sb="14" eb="17">
      <t>ジバンゴウ</t>
    </rPh>
    <rPh sb="19" eb="20">
      <t>レツ</t>
    </rPh>
    <rPh sb="26" eb="27">
      <t>ナラ</t>
    </rPh>
    <rPh sb="28" eb="29">
      <t>カ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</si>
  <si>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</si>
  <si>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</si>
  <si>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</si>
  <si>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</si>
  <si>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</si>
  <si>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</si>
  <si>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</si>
  <si>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</si>
  <si>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</si>
  <si>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</si>
  <si>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</si>
  <si>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Ⅲ・１</t>
  </si>
  <si>
    <t>Ⅲ・５</t>
  </si>
  <si>
    <t>Ⅱ・４</t>
  </si>
  <si>
    <t>Ⅱ・５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</si>
  <si>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</si>
  <si>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</si>
  <si>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</si>
  <si>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</si>
  <si>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</si>
  <si>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</si>
  <si>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</si>
  <si>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</si>
  <si>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Ⅱ・３</t>
  </si>
  <si>
    <t>Ⅱ・２</t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</si>
  <si>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7">
      <t>リョウイキバンゴウ</t>
    </rPh>
    <rPh sb="87" eb="88">
      <t>シタ</t>
    </rPh>
    <rPh sb="89" eb="90">
      <t>クウ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</si>
  <si>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大問6</t>
    <rPh sb="0" eb="2">
      <t>ダイモン</t>
    </rPh>
    <phoneticPr fontId="1"/>
  </si>
  <si>
    <t>大問3</t>
    <rPh sb="0" eb="2">
      <t>ダイモン</t>
    </rPh>
    <phoneticPr fontId="1"/>
  </si>
  <si>
    <t>大問17</t>
    <rPh sb="0" eb="2">
      <t>ダイモン</t>
    </rPh>
    <phoneticPr fontId="1"/>
  </si>
  <si>
    <t>大問18</t>
    <rPh sb="0" eb="2">
      <t>ダイモン</t>
    </rPh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</si>
  <si>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</si>
  <si>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</si>
  <si>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</si>
  <si>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</si>
  <si>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</si>
  <si>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</si>
  <si>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</si>
  <si>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</si>
  <si>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社
会</t>
    <rPh sb="0" eb="1">
      <t>シャ</t>
    </rPh>
    <rPh sb="2" eb="3">
      <t>カイ</t>
    </rPh>
    <phoneticPr fontId="1"/>
  </si>
  <si>
    <t>算
数</t>
    <rPh sb="0" eb="1">
      <t>サン</t>
    </rPh>
    <rPh sb="2" eb="3">
      <t>スウ</t>
    </rPh>
    <phoneticPr fontId="1"/>
  </si>
  <si>
    <t>理
科</t>
    <rPh sb="0" eb="1">
      <t>リ</t>
    </rPh>
    <rPh sb="2" eb="3">
      <t>カ</t>
    </rPh>
    <phoneticPr fontId="1"/>
  </si>
  <si>
    <t>４～８</t>
    <phoneticPr fontId="1"/>
  </si>
  <si>
    <t>０～２</t>
    <phoneticPr fontId="1"/>
  </si>
  <si>
    <t>０～18</t>
    <phoneticPr fontId="1"/>
  </si>
  <si>
    <t>60～70</t>
    <phoneticPr fontId="1"/>
  </si>
  <si>
    <t>21～30</t>
    <phoneticPr fontId="1"/>
  </si>
  <si>
    <t>０～15</t>
    <phoneticPr fontId="1"/>
  </si>
  <si>
    <t>16～25</t>
    <phoneticPr fontId="1"/>
  </si>
  <si>
    <t>26～30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</si>
  <si>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</si>
  <si>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</si>
  <si>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(第４学年）</t>
    <rPh sb="1" eb="2">
      <t>ダイ</t>
    </rPh>
    <rPh sb="3" eb="5">
      <t>ガクネン</t>
    </rPh>
    <phoneticPr fontId="1"/>
  </si>
  <si>
    <t>19～31</t>
    <phoneticPr fontId="1"/>
  </si>
  <si>
    <t>20～40</t>
    <phoneticPr fontId="1"/>
  </si>
  <si>
    <t>０～21</t>
    <phoneticPr fontId="1"/>
  </si>
  <si>
    <t>32～40</t>
    <phoneticPr fontId="1"/>
  </si>
  <si>
    <t>41～60</t>
    <phoneticPr fontId="1"/>
  </si>
  <si>
    <t>40～65</t>
    <phoneticPr fontId="1"/>
  </si>
  <si>
    <t>12～21</t>
    <phoneticPr fontId="1"/>
  </si>
  <si>
    <t>０～39</t>
    <phoneticPr fontId="1"/>
  </si>
  <si>
    <t>０～11</t>
    <phoneticPr fontId="1"/>
  </si>
  <si>
    <t>66～76</t>
    <phoneticPr fontId="1"/>
  </si>
  <si>
    <t>22～24</t>
    <phoneticPr fontId="1"/>
  </si>
  <si>
    <t>31～57</t>
    <phoneticPr fontId="1"/>
  </si>
  <si>
    <t>5～20</t>
    <phoneticPr fontId="1"/>
  </si>
  <si>
    <t>０～30</t>
    <phoneticPr fontId="1"/>
  </si>
  <si>
    <t>０～4</t>
    <phoneticPr fontId="1"/>
  </si>
  <si>
    <t>58～70</t>
    <phoneticPr fontId="1"/>
  </si>
  <si>
    <t>36～59</t>
    <phoneticPr fontId="1"/>
  </si>
  <si>
    <t>０～35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</si>
  <si>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78" eb="180">
      <t>ケイサイ</t>
    </rPh>
    <phoneticPr fontId="1"/>
  </si>
  <si>
    <t>０～２</t>
    <phoneticPr fontId="1"/>
  </si>
  <si>
    <t>４～８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</si>
</sst>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/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16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59" xfId="0" applyFont="1" applyBorder="1" applyAlignment="1">
      <alignment horizontal="center" vertical="top" wrapText="1"/>
    </xf>
    <xf numFmtId="0" fontId="20" fillId="0" borderId="63" xfId="0" applyFont="1" applyBorder="1" applyAlignment="1">
      <alignment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center" vertical="top"/>
    </xf>
    <xf numFmtId="0" fontId="20" fillId="0" borderId="19" xfId="0" applyFont="1" applyBorder="1" applyAlignment="1">
      <alignment vertical="top"/>
    </xf>
    <xf numFmtId="0" fontId="20" fillId="0" borderId="4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81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176" fontId="19" fillId="0" borderId="81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70" xfId="0" applyNumberFormat="1" applyFont="1" applyBorder="1" applyAlignment="1">
      <alignment horizontal="center" vertical="center"/>
    </xf>
    <xf numFmtId="178" fontId="19" fillId="0" borderId="71" xfId="0" applyNumberFormat="1" applyFont="1" applyBorder="1" applyAlignment="1">
      <alignment horizontal="center" vertical="center"/>
    </xf>
    <xf numFmtId="178" fontId="19" fillId="0" borderId="72" xfId="0" applyNumberFormat="1" applyFont="1" applyBorder="1" applyAlignment="1">
      <alignment horizontal="center" vertical="center"/>
    </xf>
    <xf numFmtId="178" fontId="19" fillId="0" borderId="73" xfId="0" applyNumberFormat="1" applyFont="1" applyBorder="1" applyAlignment="1">
      <alignment horizontal="center" vertical="center"/>
    </xf>
    <xf numFmtId="178" fontId="19" fillId="0" borderId="7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178" fontId="19" fillId="2" borderId="75" xfId="0" applyNumberFormat="1" applyFont="1" applyFill="1" applyBorder="1" applyAlignment="1">
      <alignment horizontal="center" vertical="center"/>
    </xf>
    <xf numFmtId="178" fontId="19" fillId="2" borderId="76" xfId="0" applyNumberFormat="1" applyFont="1" applyFill="1" applyBorder="1" applyAlignment="1">
      <alignment horizontal="center" vertical="center"/>
    </xf>
    <xf numFmtId="178" fontId="19" fillId="2" borderId="77" xfId="0" applyNumberFormat="1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179" fontId="4" fillId="0" borderId="13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82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10" fillId="0" borderId="82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90" xfId="0" applyFont="1" applyFill="1" applyBorder="1" applyAlignment="1">
      <alignment horizontal="center" vertical="center"/>
    </xf>
    <xf numFmtId="0" fontId="27" fillId="2" borderId="92" xfId="0" applyFont="1" applyFill="1" applyBorder="1" applyAlignment="1">
      <alignment horizontal="center" vertical="center" shrinkToFit="1"/>
    </xf>
    <xf numFmtId="0" fontId="27" fillId="2" borderId="93" xfId="0" applyFont="1" applyFill="1" applyBorder="1" applyAlignment="1">
      <alignment horizontal="center" vertical="center" shrinkToFit="1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91" xfId="0" applyFont="1" applyFill="1" applyBorder="1" applyAlignment="1">
      <alignment horizontal="center" vertical="center"/>
    </xf>
    <xf numFmtId="0" fontId="19" fillId="2" borderId="83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81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177" fontId="2" fillId="0" borderId="108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9" fontId="2" fillId="0" borderId="90" xfId="0" applyNumberFormat="1" applyFont="1" applyBorder="1" applyAlignment="1">
      <alignment horizontal="right" vertical="center"/>
    </xf>
    <xf numFmtId="0" fontId="2" fillId="0" borderId="111" xfId="0" applyFont="1" applyBorder="1">
      <alignment vertical="center"/>
    </xf>
    <xf numFmtId="178" fontId="2" fillId="0" borderId="83" xfId="0" applyNumberFormat="1" applyFont="1" applyBorder="1" applyAlignment="1">
      <alignment horizontal="center" vertical="center" shrinkToFit="1"/>
    </xf>
    <xf numFmtId="178" fontId="2" fillId="0" borderId="91" xfId="0" applyNumberFormat="1" applyFont="1" applyBorder="1" applyAlignment="1">
      <alignment horizontal="center" vertical="center" shrinkToFit="1"/>
    </xf>
    <xf numFmtId="178" fontId="2" fillId="0" borderId="53" xfId="0" applyNumberFormat="1" applyFont="1" applyBorder="1" applyAlignment="1">
      <alignment horizontal="center" vertical="center" shrinkToFit="1"/>
    </xf>
    <xf numFmtId="177" fontId="2" fillId="0" borderId="90" xfId="0" applyNumberFormat="1" applyFont="1" applyBorder="1" applyAlignment="1">
      <alignment horizontal="center" vertical="center" shrinkToFit="1"/>
    </xf>
    <xf numFmtId="177" fontId="2" fillId="0" borderId="112" xfId="0" applyNumberFormat="1" applyFont="1" applyBorder="1" applyAlignment="1">
      <alignment horizontal="center" vertical="center" shrinkToFit="1"/>
    </xf>
    <xf numFmtId="177" fontId="2" fillId="0" borderId="91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177" fontId="2" fillId="0" borderId="93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16" xfId="0" applyNumberFormat="1" applyFon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177" fontId="2" fillId="0" borderId="118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16" xfId="0" applyNumberFormat="1" applyFont="1" applyBorder="1" applyAlignment="1">
      <alignment horizontal="right" vertical="center"/>
    </xf>
    <xf numFmtId="0" fontId="6" fillId="0" borderId="104" xfId="0" applyFont="1" applyBorder="1">
      <alignment vertical="center"/>
    </xf>
    <xf numFmtId="179" fontId="2" fillId="0" borderId="114" xfId="0" applyNumberFormat="1" applyFont="1" applyBorder="1" applyAlignment="1">
      <alignment horizontal="center" vertical="center" shrinkToFit="1"/>
    </xf>
    <xf numFmtId="179" fontId="2" fillId="0" borderId="119" xfId="0" applyNumberFormat="1" applyFont="1" applyBorder="1" applyAlignment="1">
      <alignment horizontal="center" vertical="center" shrinkToFit="1"/>
    </xf>
    <xf numFmtId="179" fontId="2" fillId="0" borderId="115" xfId="0" applyNumberFormat="1" applyFont="1" applyBorder="1" applyAlignment="1">
      <alignment horizontal="center" vertical="center" shrinkToFit="1"/>
    </xf>
    <xf numFmtId="177" fontId="2" fillId="0" borderId="114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120" xfId="0" applyNumberFormat="1" applyFont="1" applyBorder="1" applyAlignment="1">
      <alignment horizontal="center" vertical="center" shrinkToFit="1"/>
    </xf>
    <xf numFmtId="181" fontId="2" fillId="0" borderId="107" xfId="0" applyNumberFormat="1" applyFont="1" applyBorder="1" applyAlignment="1">
      <alignment horizontal="center" vertical="center" shrinkToFit="1"/>
    </xf>
    <xf numFmtId="181" fontId="2" fillId="0" borderId="108" xfId="0" applyNumberFormat="1" applyFont="1" applyBorder="1" applyAlignment="1">
      <alignment horizontal="center" vertical="center" shrinkToFit="1"/>
    </xf>
    <xf numFmtId="181" fontId="2" fillId="0" borderId="89" xfId="0" applyNumberFormat="1" applyFont="1" applyBorder="1" applyAlignment="1">
      <alignment horizontal="center" vertical="center" shrinkToFit="1"/>
    </xf>
    <xf numFmtId="180" fontId="2" fillId="0" borderId="114" xfId="0" applyNumberFormat="1" applyFont="1" applyBorder="1" applyAlignment="1">
      <alignment horizontal="center" vertical="center" shrinkToFit="1"/>
    </xf>
    <xf numFmtId="180" fontId="2" fillId="0" borderId="119" xfId="0" applyNumberFormat="1" applyFont="1" applyBorder="1" applyAlignment="1">
      <alignment horizontal="center" vertical="center" shrinkToFit="1"/>
    </xf>
    <xf numFmtId="180" fontId="2" fillId="0" borderId="115" xfId="0" applyNumberFormat="1" applyFont="1" applyBorder="1" applyAlignment="1">
      <alignment horizontal="center" vertical="center" shrinkToFit="1"/>
    </xf>
    <xf numFmtId="181" fontId="2" fillId="0" borderId="116" xfId="0" applyNumberFormat="1" applyFont="1" applyBorder="1" applyAlignment="1">
      <alignment horizontal="center" vertical="center" shrinkToFit="1"/>
    </xf>
    <xf numFmtId="181" fontId="2" fillId="0" borderId="103" xfId="0" applyNumberFormat="1" applyFont="1" applyBorder="1" applyAlignment="1">
      <alignment horizontal="center" vertical="center" shrinkToFit="1"/>
    </xf>
    <xf numFmtId="181" fontId="2" fillId="0" borderId="117" xfId="0" applyNumberFormat="1" applyFont="1" applyBorder="1" applyAlignment="1">
      <alignment horizontal="center" vertical="center" shrinkToFit="1"/>
    </xf>
    <xf numFmtId="181" fontId="2" fillId="0" borderId="104" xfId="0" applyNumberFormat="1" applyFont="1" applyBorder="1" applyAlignment="1">
      <alignment horizontal="center" vertical="center" shrinkToFit="1"/>
    </xf>
    <xf numFmtId="181" fontId="2" fillId="0" borderId="118" xfId="0" applyNumberFormat="1" applyFont="1" applyBorder="1" applyAlignment="1">
      <alignment horizontal="center" vertical="center" shrinkToFit="1"/>
    </xf>
    <xf numFmtId="181" fontId="2" fillId="0" borderId="114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20" fillId="0" borderId="2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122" xfId="0" applyFont="1" applyBorder="1">
      <alignment vertical="center"/>
    </xf>
    <xf numFmtId="178" fontId="19" fillId="0" borderId="0" xfId="0" applyNumberFormat="1" applyFont="1" applyAlignment="1">
      <alignment horizontal="center" vertical="center"/>
    </xf>
    <xf numFmtId="0" fontId="2" fillId="0" borderId="12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0" fillId="0" borderId="43" xfId="0" applyFont="1" applyBorder="1" applyAlignment="1">
      <alignment horizontal="center" vertical="top" wrapText="1"/>
    </xf>
    <xf numFmtId="0" fontId="19" fillId="0" borderId="124" xfId="0" applyFont="1" applyBorder="1" applyAlignment="1">
      <alignment horizontal="center"/>
    </xf>
    <xf numFmtId="178" fontId="19" fillId="0" borderId="125" xfId="0" applyNumberFormat="1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top" wrapText="1"/>
    </xf>
    <xf numFmtId="177" fontId="2" fillId="0" borderId="128" xfId="0" applyNumberFormat="1" applyFont="1" applyBorder="1" applyAlignment="1">
      <alignment horizontal="center" vertical="center" shrinkToFit="1"/>
    </xf>
    <xf numFmtId="181" fontId="2" fillId="0" borderId="129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177" fontId="2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0" fillId="0" borderId="63" xfId="0" applyFont="1" applyBorder="1" applyAlignment="1">
      <alignment horizontal="center" vertical="top" wrapText="1"/>
    </xf>
    <xf numFmtId="177" fontId="2" fillId="0" borderId="83" xfId="0" applyNumberFormat="1" applyFont="1" applyBorder="1" applyAlignment="1">
      <alignment horizontal="center" vertical="center" shrinkToFit="1"/>
    </xf>
    <xf numFmtId="177" fontId="2" fillId="0" borderId="130" xfId="0" applyNumberFormat="1" applyFont="1" applyBorder="1" applyAlignment="1">
      <alignment horizontal="center" vertical="center" shrinkToFit="1"/>
    </xf>
    <xf numFmtId="177" fontId="2" fillId="0" borderId="131" xfId="0" applyNumberFormat="1" applyFont="1" applyBorder="1" applyAlignment="1">
      <alignment horizontal="center" vertical="center" shrinkToFit="1"/>
    </xf>
    <xf numFmtId="177" fontId="2" fillId="0" borderId="132" xfId="0" applyNumberFormat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center" vertical="center" wrapText="1"/>
    </xf>
    <xf numFmtId="176" fontId="4" fillId="0" borderId="74" xfId="0" applyNumberFormat="1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176" fontId="4" fillId="0" borderId="8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179" fontId="4" fillId="0" borderId="91" xfId="0" applyNumberFormat="1" applyFont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 shrinkToFit="1"/>
    </xf>
    <xf numFmtId="0" fontId="19" fillId="2" borderId="91" xfId="0" applyFont="1" applyFill="1" applyBorder="1" applyAlignment="1">
      <alignment horizontal="center" vertical="center" shrinkToFit="1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8" fontId="19" fillId="2" borderId="70" xfId="0" applyNumberFormat="1" applyFont="1" applyFill="1" applyBorder="1" applyAlignment="1">
      <alignment horizontal="center" vertical="center"/>
    </xf>
    <xf numFmtId="178" fontId="19" fillId="2" borderId="71" xfId="0" applyNumberFormat="1" applyFont="1" applyFill="1" applyBorder="1" applyAlignment="1">
      <alignment horizontal="center" vertical="center"/>
    </xf>
    <xf numFmtId="178" fontId="19" fillId="2" borderId="72" xfId="0" applyNumberFormat="1" applyFont="1" applyFill="1" applyBorder="1" applyAlignment="1">
      <alignment horizontal="center" vertical="center"/>
    </xf>
    <xf numFmtId="178" fontId="19" fillId="2" borderId="125" xfId="0" applyNumberFormat="1" applyFont="1" applyFill="1" applyBorder="1" applyAlignment="1">
      <alignment horizontal="center" vertical="center"/>
    </xf>
    <xf numFmtId="178" fontId="19" fillId="2" borderId="73" xfId="0" applyNumberFormat="1" applyFont="1" applyFill="1" applyBorder="1" applyAlignment="1">
      <alignment horizontal="center" vertical="center"/>
    </xf>
    <xf numFmtId="178" fontId="19" fillId="2" borderId="74" xfId="0" applyNumberFormat="1" applyFont="1" applyFill="1" applyBorder="1" applyAlignment="1">
      <alignment horizontal="center" vertical="center"/>
    </xf>
    <xf numFmtId="176" fontId="19" fillId="2" borderId="90" xfId="0" applyNumberFormat="1" applyFont="1" applyFill="1" applyBorder="1" applyAlignment="1">
      <alignment horizontal="center" vertical="center"/>
    </xf>
    <xf numFmtId="176" fontId="19" fillId="2" borderId="91" xfId="0" applyNumberFormat="1" applyFont="1" applyFill="1" applyBorder="1" applyAlignment="1">
      <alignment horizontal="center" vertical="center"/>
    </xf>
    <xf numFmtId="176" fontId="19" fillId="2" borderId="83" xfId="0" applyNumberFormat="1" applyFont="1" applyFill="1" applyBorder="1" applyAlignment="1">
      <alignment horizontal="center" vertical="center"/>
    </xf>
    <xf numFmtId="0" fontId="20" fillId="0" borderId="70" xfId="0" applyFont="1" applyBorder="1" applyAlignment="1">
      <alignment vertical="top"/>
    </xf>
    <xf numFmtId="0" fontId="20" fillId="0" borderId="147" xfId="0" applyFont="1" applyBorder="1" applyAlignment="1">
      <alignment horizontal="center" vertical="top"/>
    </xf>
    <xf numFmtId="0" fontId="20" fillId="0" borderId="71" xfId="0" applyFont="1" applyBorder="1" applyAlignment="1">
      <alignment horizontal="center" vertical="top"/>
    </xf>
    <xf numFmtId="0" fontId="19" fillId="0" borderId="63" xfId="0" applyFont="1" applyBorder="1" applyAlignment="1">
      <alignment horizontal="center"/>
    </xf>
    <xf numFmtId="0" fontId="19" fillId="0" borderId="148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27" fillId="0" borderId="149" xfId="0" applyFont="1" applyBorder="1" applyAlignment="1">
      <alignment horizontal="center" vertical="center" shrinkToFit="1"/>
    </xf>
    <xf numFmtId="0" fontId="27" fillId="0" borderId="150" xfId="0" applyFont="1" applyBorder="1" applyAlignment="1">
      <alignment horizontal="center" vertical="center" shrinkToFit="1"/>
    </xf>
    <xf numFmtId="0" fontId="27" fillId="0" borderId="151" xfId="0" applyFont="1" applyBorder="1" applyAlignment="1">
      <alignment horizontal="center" vertical="center" shrinkToFit="1"/>
    </xf>
    <xf numFmtId="0" fontId="27" fillId="2" borderId="75" xfId="0" applyFont="1" applyFill="1" applyBorder="1" applyAlignment="1">
      <alignment horizontal="center" vertical="center" shrinkToFit="1"/>
    </xf>
    <xf numFmtId="0" fontId="27" fillId="2" borderId="152" xfId="0" applyFont="1" applyFill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0" borderId="152" xfId="0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2" borderId="148" xfId="0" applyFont="1" applyFill="1" applyBorder="1" applyAlignment="1">
      <alignment horizontal="center" vertical="center" shrinkToFit="1"/>
    </xf>
    <xf numFmtId="0" fontId="27" fillId="2" borderId="64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0" borderId="148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2" borderId="84" xfId="0" applyFont="1" applyFill="1" applyBorder="1" applyAlignment="1">
      <alignment horizontal="center" vertical="center" shrinkToFit="1"/>
    </xf>
    <xf numFmtId="0" fontId="27" fillId="2" borderId="153" xfId="0" applyFont="1" applyFill="1" applyBorder="1" applyAlignment="1">
      <alignment horizontal="center" vertical="center" shrinkToFit="1"/>
    </xf>
    <xf numFmtId="0" fontId="27" fillId="2" borderId="85" xfId="0" applyFont="1" applyFill="1" applyBorder="1" applyAlignment="1">
      <alignment horizontal="center" vertical="center" shrinkToFit="1"/>
    </xf>
    <xf numFmtId="0" fontId="2" fillId="0" borderId="149" xfId="0" applyFont="1" applyBorder="1" applyAlignment="1">
      <alignment horizontal="center" vertical="center" shrinkToFit="1"/>
    </xf>
    <xf numFmtId="0" fontId="2" fillId="0" borderId="150" xfId="0" applyFont="1" applyBorder="1" applyAlignment="1">
      <alignment horizontal="center" vertical="center" shrinkToFit="1"/>
    </xf>
    <xf numFmtId="0" fontId="2" fillId="0" borderId="151" xfId="0" applyFont="1" applyBorder="1" applyAlignment="1">
      <alignment horizontal="center" vertical="center" shrinkToFit="1"/>
    </xf>
    <xf numFmtId="178" fontId="2" fillId="0" borderId="84" xfId="0" applyNumberFormat="1" applyFont="1" applyBorder="1" applyAlignment="1">
      <alignment horizontal="center" vertical="center" shrinkToFit="1"/>
    </xf>
    <xf numFmtId="178" fontId="2" fillId="0" borderId="153" xfId="0" applyNumberFormat="1" applyFont="1" applyBorder="1" applyAlignment="1">
      <alignment horizontal="center" vertical="center" shrinkToFit="1"/>
    </xf>
    <xf numFmtId="178" fontId="2" fillId="0" borderId="85" xfId="0" applyNumberFormat="1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top"/>
    </xf>
    <xf numFmtId="0" fontId="19" fillId="0" borderId="65" xfId="0" applyFont="1" applyBorder="1" applyAlignment="1">
      <alignment horizontal="center"/>
    </xf>
    <xf numFmtId="0" fontId="27" fillId="0" borderId="157" xfId="0" applyFont="1" applyBorder="1" applyAlignment="1">
      <alignment horizontal="center" vertical="center" shrinkToFit="1"/>
    </xf>
    <xf numFmtId="0" fontId="27" fillId="2" borderId="77" xfId="0" applyFont="1" applyFill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2" borderId="65" xfId="0" applyFont="1" applyFill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2" borderId="86" xfId="0" applyFont="1" applyFill="1" applyBorder="1" applyAlignment="1">
      <alignment horizontal="center" vertical="center" shrinkToFit="1"/>
    </xf>
    <xf numFmtId="0" fontId="2" fillId="0" borderId="157" xfId="0" applyFont="1" applyBorder="1" applyAlignment="1">
      <alignment horizontal="center" vertical="center" shrinkToFit="1"/>
    </xf>
    <xf numFmtId="178" fontId="2" fillId="0" borderId="86" xfId="0" applyNumberFormat="1" applyFont="1" applyBorder="1" applyAlignment="1">
      <alignment horizontal="center" vertical="center" shrinkToFit="1"/>
    </xf>
    <xf numFmtId="0" fontId="20" fillId="0" borderId="71" xfId="0" applyFont="1" applyBorder="1" applyAlignment="1">
      <alignment vertical="top"/>
    </xf>
    <xf numFmtId="0" fontId="0" fillId="0" borderId="71" xfId="0" applyBorder="1">
      <alignment vertical="center"/>
    </xf>
    <xf numFmtId="0" fontId="20" fillId="0" borderId="74" xfId="0" applyFont="1" applyBorder="1" applyAlignment="1">
      <alignment vertical="top"/>
    </xf>
    <xf numFmtId="0" fontId="19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0" fontId="20" fillId="0" borderId="147" xfId="0" applyFont="1" applyBorder="1" applyAlignment="1">
      <alignment vertical="top"/>
    </xf>
    <xf numFmtId="0" fontId="20" fillId="0" borderId="72" xfId="0" applyFont="1" applyBorder="1" applyAlignment="1">
      <alignment vertical="top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2" fillId="0" borderId="27" xfId="0" applyNumberFormat="1" applyFont="1" applyBorder="1" applyAlignment="1">
      <alignment horizontal="center" vertical="center" shrinkToFit="1"/>
    </xf>
    <xf numFmtId="181" fontId="2" fillId="0" borderId="130" xfId="0" applyNumberFormat="1" applyFont="1" applyBorder="1" applyAlignment="1">
      <alignment horizontal="center" vertical="center" shrinkToFit="1"/>
    </xf>
    <xf numFmtId="0" fontId="0" fillId="0" borderId="147" xfId="0" applyBorder="1">
      <alignment vertical="center"/>
    </xf>
    <xf numFmtId="0" fontId="2" fillId="0" borderId="51" xfId="0" applyFont="1" applyBorder="1" applyAlignment="1">
      <alignment horizontal="center" vertical="center" shrinkToFit="1"/>
    </xf>
    <xf numFmtId="0" fontId="20" fillId="0" borderId="125" xfId="0" applyFont="1" applyBorder="1" applyAlignment="1">
      <alignment vertical="top"/>
    </xf>
    <xf numFmtId="0" fontId="19" fillId="0" borderId="66" xfId="0" applyFont="1" applyBorder="1" applyAlignment="1">
      <alignment horizontal="center"/>
    </xf>
    <xf numFmtId="0" fontId="27" fillId="0" borderId="168" xfId="0" applyFont="1" applyBorder="1" applyAlignment="1">
      <alignment horizontal="center" vertical="center" shrinkToFit="1"/>
    </xf>
    <xf numFmtId="0" fontId="27" fillId="2" borderId="126" xfId="0" applyFont="1" applyFill="1" applyBorder="1" applyAlignment="1">
      <alignment horizontal="center" vertical="center" shrinkToFit="1"/>
    </xf>
    <xf numFmtId="0" fontId="27" fillId="0" borderId="126" xfId="0" applyFont="1" applyBorder="1" applyAlignment="1">
      <alignment horizontal="center" vertical="center" shrinkToFit="1"/>
    </xf>
    <xf numFmtId="0" fontId="27" fillId="2" borderId="66" xfId="0" applyFont="1" applyFill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2" borderId="124" xfId="0" applyFont="1" applyFill="1" applyBorder="1" applyAlignment="1">
      <alignment horizontal="center" vertical="center" shrinkToFit="1"/>
    </xf>
    <xf numFmtId="0" fontId="2" fillId="0" borderId="168" xfId="0" applyFont="1" applyBorder="1" applyAlignment="1">
      <alignment horizontal="center" vertical="center" shrinkToFit="1"/>
    </xf>
    <xf numFmtId="178" fontId="2" fillId="0" borderId="124" xfId="0" applyNumberFormat="1" applyFont="1" applyBorder="1" applyAlignment="1">
      <alignment horizontal="center" vertical="center" shrinkToFit="1"/>
    </xf>
    <xf numFmtId="0" fontId="2" fillId="0" borderId="169" xfId="0" applyFont="1" applyBorder="1" applyAlignment="1">
      <alignment horizontal="center" vertical="center" shrinkToFit="1"/>
    </xf>
    <xf numFmtId="177" fontId="2" fillId="0" borderId="92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49" xfId="0" applyFont="1" applyBorder="1" applyAlignment="1">
      <alignment horizontal="center" vertical="center" wrapText="1"/>
    </xf>
    <xf numFmtId="176" fontId="4" fillId="0" borderId="50" xfId="0" applyNumberFormat="1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179" fontId="4" fillId="0" borderId="81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 shrinkToFit="1"/>
    </xf>
    <xf numFmtId="180" fontId="4" fillId="0" borderId="83" xfId="0" applyNumberFormat="1" applyFont="1" applyBorder="1" applyAlignment="1">
      <alignment horizontal="center" vertical="center" shrinkToFit="1"/>
    </xf>
    <xf numFmtId="180" fontId="4" fillId="0" borderId="134" xfId="0" applyNumberFormat="1" applyFont="1" applyBorder="1" applyAlignment="1">
      <alignment horizontal="center" vertical="center" shrinkToFit="1"/>
    </xf>
    <xf numFmtId="0" fontId="20" fillId="0" borderId="125" xfId="0" applyFont="1" applyBorder="1" applyAlignment="1">
      <alignment horizontal="center" vertical="top"/>
    </xf>
    <xf numFmtId="0" fontId="20" fillId="0" borderId="73" xfId="0" applyFont="1" applyBorder="1" applyAlignment="1">
      <alignment horizontal="center" vertical="top"/>
    </xf>
    <xf numFmtId="0" fontId="19" fillId="0" borderId="67" xfId="0" applyFont="1" applyBorder="1" applyAlignment="1">
      <alignment horizontal="center"/>
    </xf>
    <xf numFmtId="0" fontId="27" fillId="0" borderId="173" xfId="0" applyFont="1" applyBorder="1" applyAlignment="1">
      <alignment horizontal="center" vertical="center" shrinkToFit="1"/>
    </xf>
    <xf numFmtId="0" fontId="27" fillId="2" borderId="78" xfId="0" applyFont="1" applyFill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0" fontId="27" fillId="2" borderId="67" xfId="0" applyFont="1" applyFill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2" borderId="87" xfId="0" applyFont="1" applyFill="1" applyBorder="1" applyAlignment="1">
      <alignment horizontal="center" vertical="center" shrinkToFit="1"/>
    </xf>
    <xf numFmtId="0" fontId="20" fillId="0" borderId="73" xfId="0" applyFont="1" applyBorder="1" applyAlignment="1">
      <alignment vertical="top"/>
    </xf>
    <xf numFmtId="0" fontId="2" fillId="0" borderId="173" xfId="0" applyFont="1" applyBorder="1" applyAlignment="1">
      <alignment horizontal="center" vertical="center" shrinkToFit="1"/>
    </xf>
    <xf numFmtId="178" fontId="2" fillId="0" borderId="87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center" vertical="center" wrapText="1"/>
    </xf>
    <xf numFmtId="181" fontId="6" fillId="0" borderId="1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/>
    </xf>
    <xf numFmtId="0" fontId="20" fillId="0" borderId="147" xfId="0" applyFont="1" applyBorder="1" applyAlignment="1">
      <alignment horizontal="center"/>
    </xf>
    <xf numFmtId="0" fontId="20" fillId="0" borderId="70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176" fontId="19" fillId="0" borderId="183" xfId="0" applyNumberFormat="1" applyFont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43" xfId="0" applyFont="1" applyFill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2" borderId="53" xfId="0" applyFont="1" applyFill="1" applyBorder="1" applyAlignment="1">
      <alignment horizontal="center" vertical="center" shrinkToFit="1"/>
    </xf>
    <xf numFmtId="179" fontId="4" fillId="0" borderId="184" xfId="0" applyNumberFormat="1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181" fontId="6" fillId="0" borderId="116" xfId="0" applyNumberFormat="1" applyFont="1" applyBorder="1" applyAlignment="1">
      <alignment horizontal="right" vertical="center"/>
    </xf>
    <xf numFmtId="0" fontId="20" fillId="0" borderId="125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shrinkToFit="1"/>
    </xf>
    <xf numFmtId="178" fontId="2" fillId="0" borderId="92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0" fillId="0" borderId="189" xfId="0" applyFont="1" applyBorder="1" applyAlignment="1">
      <alignment horizontal="center" vertical="top"/>
    </xf>
    <xf numFmtId="0" fontId="20" fillId="0" borderId="188" xfId="0" applyFont="1" applyBorder="1" applyAlignment="1">
      <alignment horizontal="center" vertical="top"/>
    </xf>
    <xf numFmtId="0" fontId="20" fillId="0" borderId="190" xfId="0" applyFont="1" applyBorder="1" applyAlignment="1">
      <alignment horizontal="center" vertical="top"/>
    </xf>
    <xf numFmtId="0" fontId="20" fillId="0" borderId="191" xfId="0" applyFont="1" applyBorder="1" applyAlignment="1">
      <alignment horizontal="center" vertical="top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47" xfId="0" applyFont="1" applyBorder="1" applyAlignment="1">
      <alignment horizontal="center" vertical="center"/>
    </xf>
    <xf numFmtId="176" fontId="40" fillId="0" borderId="48" xfId="0" applyNumberFormat="1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176" fontId="39" fillId="0" borderId="49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176" fontId="39" fillId="0" borderId="50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14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176" fontId="39" fillId="0" borderId="48" xfId="0" applyNumberFormat="1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75" xfId="0" applyFont="1" applyFill="1" applyBorder="1" applyAlignment="1">
      <alignment horizontal="center" vertical="center"/>
    </xf>
    <xf numFmtId="176" fontId="39" fillId="2" borderId="50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4" xfId="0" applyFont="1" applyFill="1" applyBorder="1" applyAlignment="1">
      <alignment horizontal="center" vertical="center"/>
    </xf>
    <xf numFmtId="176" fontId="39" fillId="2" borderId="46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2" fillId="0" borderId="9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0" fillId="0" borderId="135" xfId="0" applyFont="1" applyBorder="1" applyAlignment="1">
      <alignment horizontal="center" vertical="center" shrinkToFit="1"/>
    </xf>
    <xf numFmtId="0" fontId="20" fillId="0" borderId="137" xfId="0" applyFont="1" applyBorder="1" applyAlignment="1">
      <alignment horizontal="center" vertical="center" shrinkToFit="1"/>
    </xf>
    <xf numFmtId="0" fontId="20" fillId="0" borderId="164" xfId="0" applyFont="1" applyBorder="1" applyAlignment="1">
      <alignment vertical="center" shrinkToFit="1"/>
    </xf>
    <xf numFmtId="0" fontId="20" fillId="0" borderId="163" xfId="0" applyFont="1" applyBorder="1" applyAlignment="1">
      <alignment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9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83" xfId="0" applyFont="1" applyFill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38" fillId="0" borderId="192" xfId="0" applyFont="1" applyBorder="1">
      <alignment vertical="center"/>
    </xf>
    <xf numFmtId="0" fontId="38" fillId="0" borderId="117" xfId="0" applyFont="1" applyBorder="1" applyAlignment="1">
      <alignment horizontal="center" vertical="center"/>
    </xf>
    <xf numFmtId="0" fontId="38" fillId="0" borderId="130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38" fillId="0" borderId="18" xfId="0" applyFont="1" applyBorder="1" applyAlignment="1"/>
    <xf numFmtId="0" fontId="2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136" xfId="0" applyFont="1" applyBorder="1" applyAlignment="1">
      <alignment horizontal="center" vertical="center" wrapText="1"/>
    </xf>
    <xf numFmtId="0" fontId="20" fillId="0" borderId="158" xfId="0" applyFont="1" applyBorder="1" applyAlignment="1">
      <alignment horizontal="center" vertical="center" wrapText="1"/>
    </xf>
    <xf numFmtId="0" fontId="20" fillId="0" borderId="135" xfId="0" applyFont="1" applyBorder="1" applyAlignment="1">
      <alignment horizontal="center" vertical="center" wrapText="1"/>
    </xf>
    <xf numFmtId="0" fontId="20" fillId="0" borderId="13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0" fillId="0" borderId="5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177" xfId="0" applyFont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 wrapText="1"/>
    </xf>
    <xf numFmtId="0" fontId="20" fillId="0" borderId="178" xfId="0" applyFont="1" applyBorder="1" applyAlignment="1">
      <alignment horizontal="center" vertical="center" wrapText="1"/>
    </xf>
    <xf numFmtId="0" fontId="21" fillId="0" borderId="165" xfId="0" applyFont="1" applyBorder="1" applyAlignment="1">
      <alignment horizontal="center" vertical="center"/>
    </xf>
    <xf numFmtId="0" fontId="21" fillId="0" borderId="180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/>
    </xf>
    <xf numFmtId="0" fontId="21" fillId="0" borderId="18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0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0" fillId="0" borderId="162" xfId="0" applyFont="1" applyBorder="1" applyAlignment="1">
      <alignment horizontal="center" vertical="center" wrapText="1"/>
    </xf>
    <xf numFmtId="0" fontId="20" fillId="0" borderId="174" xfId="0" applyFont="1" applyBorder="1" applyAlignment="1">
      <alignment horizontal="center" vertical="center" wrapText="1"/>
    </xf>
    <xf numFmtId="0" fontId="20" fillId="0" borderId="176" xfId="0" applyFont="1" applyBorder="1" applyAlignment="1">
      <alignment horizontal="center" vertical="center" wrapText="1"/>
    </xf>
    <xf numFmtId="0" fontId="20" fillId="0" borderId="141" xfId="0" applyFont="1" applyBorder="1" applyAlignment="1">
      <alignment horizontal="center" vertical="center"/>
    </xf>
    <xf numFmtId="0" fontId="20" fillId="0" borderId="144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0" fillId="0" borderId="165" xfId="0" applyFont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1" fillId="0" borderId="142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21" fillId="0" borderId="140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21" fillId="0" borderId="154" xfId="0" applyFont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21" fillId="0" borderId="145" xfId="0" applyFont="1" applyBorder="1" applyAlignment="1">
      <alignment horizontal="center" vertical="center"/>
    </xf>
    <xf numFmtId="0" fontId="21" fillId="0" borderId="161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1" fillId="0" borderId="143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139" xfId="0" applyFont="1" applyBorder="1" applyAlignment="1">
      <alignment horizontal="center" vertical="center"/>
    </xf>
    <xf numFmtId="0" fontId="21" fillId="0" borderId="179" xfId="0" applyFont="1" applyBorder="1" applyAlignment="1">
      <alignment horizontal="center" vertical="center"/>
    </xf>
    <xf numFmtId="0" fontId="21" fillId="0" borderId="181" xfId="0" applyFont="1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0" fontId="20" fillId="0" borderId="146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20" fillId="0" borderId="170" xfId="0" applyFont="1" applyBorder="1" applyAlignment="1">
      <alignment horizontal="center" vertical="center"/>
    </xf>
    <xf numFmtId="0" fontId="20" fillId="0" borderId="172" xfId="0" applyFont="1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20" fillId="0" borderId="160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20" fillId="0" borderId="185" xfId="0" applyFont="1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/>
    </xf>
    <xf numFmtId="0" fontId="20" fillId="0" borderId="154" xfId="0" applyFont="1" applyBorder="1" applyAlignment="1">
      <alignment horizontal="center" vertical="center"/>
    </xf>
    <xf numFmtId="0" fontId="20" fillId="0" borderId="171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0" fontId="21" fillId="0" borderId="17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center" vertical="top" wrapText="1"/>
    </xf>
    <xf numFmtId="0" fontId="20" fillId="0" borderId="75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71" xfId="0" applyFont="1" applyBorder="1" applyAlignment="1">
      <alignment horizontal="center" vertical="top" wrapText="1"/>
    </xf>
    <xf numFmtId="0" fontId="20" fillId="0" borderId="76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73" xfId="0" applyFont="1" applyBorder="1" applyAlignment="1">
      <alignment horizontal="center" vertical="top" wrapText="1"/>
    </xf>
    <xf numFmtId="0" fontId="20" fillId="0" borderId="78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72" xfId="0" applyFont="1" applyBorder="1" applyAlignment="1">
      <alignment horizontal="center" vertical="top" wrapText="1"/>
    </xf>
    <xf numFmtId="0" fontId="20" fillId="0" borderId="77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20" fillId="0" borderId="125" xfId="0" applyFont="1" applyBorder="1" applyAlignment="1">
      <alignment horizontal="center" vertical="top" wrapText="1"/>
    </xf>
    <xf numFmtId="0" fontId="20" fillId="0" borderId="126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66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top" wrapText="1"/>
    </xf>
    <xf numFmtId="0" fontId="25" fillId="0" borderId="80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101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02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110" xfId="0" applyFont="1" applyBorder="1" applyAlignment="1">
      <alignment horizontal="left" vertical="center"/>
    </xf>
    <xf numFmtId="0" fontId="20" fillId="0" borderId="114" xfId="0" applyFont="1" applyBorder="1" applyAlignment="1">
      <alignment horizontal="left" vertical="center"/>
    </xf>
    <xf numFmtId="0" fontId="20" fillId="0" borderId="115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0" borderId="11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9" fillId="0" borderId="177" xfId="0" applyFont="1" applyBorder="1" applyAlignment="1">
      <alignment horizontal="center" vertical="center" wrapText="1"/>
    </xf>
    <xf numFmtId="0" fontId="19" fillId="0" borderId="178" xfId="0" applyFont="1" applyBorder="1" applyAlignment="1">
      <alignment horizontal="center" vertical="center" wrapText="1"/>
    </xf>
    <xf numFmtId="0" fontId="20" fillId="0" borderId="187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0" fillId="0" borderId="172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21" fillId="0" borderId="16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138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20" fillId="0" borderId="136" xfId="0" applyFont="1" applyBorder="1" applyAlignment="1">
      <alignment horizontal="center" vertical="top" wrapText="1"/>
    </xf>
    <xf numFmtId="0" fontId="20" fillId="0" borderId="158" xfId="0" applyFont="1" applyBorder="1" applyAlignment="1">
      <alignment horizontal="center" vertical="top" wrapText="1"/>
    </xf>
    <xf numFmtId="0" fontId="20" fillId="0" borderId="137" xfId="0" applyFont="1" applyBorder="1" applyAlignment="1">
      <alignment horizontal="center" vertical="top" wrapText="1"/>
    </xf>
    <xf numFmtId="0" fontId="20" fillId="0" borderId="162" xfId="0" applyFont="1" applyBorder="1" applyAlignment="1">
      <alignment horizontal="center" vertical="top" wrapText="1"/>
    </xf>
    <xf numFmtId="0" fontId="20" fillId="0" borderId="135" xfId="0" applyFont="1" applyBorder="1" applyAlignment="1">
      <alignment horizontal="center" vertical="top" wrapText="1"/>
    </xf>
    <xf numFmtId="0" fontId="19" fillId="0" borderId="162" xfId="0" applyFont="1" applyBorder="1" applyAlignment="1">
      <alignment horizontal="center" vertical="top" wrapText="1"/>
    </xf>
    <xf numFmtId="0" fontId="19" fillId="0" borderId="135" xfId="0" applyFont="1" applyBorder="1" applyAlignment="1">
      <alignment horizontal="center" vertical="top" wrapText="1"/>
    </xf>
    <xf numFmtId="0" fontId="19" fillId="0" borderId="136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 wrapText="1"/>
    </xf>
    <xf numFmtId="0" fontId="0" fillId="0" borderId="135" xfId="0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7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 shrinkToFit="1"/>
    </xf>
    <xf numFmtId="0" fontId="2" fillId="0" borderId="135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62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0" fillId="0" borderId="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 wrapText="1"/>
    </xf>
    <xf numFmtId="0" fontId="38" fillId="0" borderId="114" xfId="0" applyFont="1" applyBorder="1" applyAlignment="1">
      <alignment horizontal="center" vertical="center"/>
    </xf>
    <xf numFmtId="0" fontId="38" fillId="0" borderId="81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91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wrapText="1"/>
    </xf>
    <xf numFmtId="0" fontId="38" fillId="0" borderId="18" xfId="0" applyFont="1" applyBorder="1" applyAlignment="1">
      <alignment horizontal="distributed"/>
    </xf>
    <xf numFmtId="0" fontId="38" fillId="0" borderId="1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1FA7C9A-17E1-4555-BD31-704BFF4D3DAA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小４国</a:t>
          </a:r>
        </a:p>
      </xdr:txBody>
    </xdr:sp>
    <xdr:clientData/>
  </xdr:twoCellAnchor>
  <xdr:twoCellAnchor>
    <xdr:from>
      <xdr:col>53</xdr:col>
      <xdr:colOff>8709</xdr:colOff>
      <xdr:row>10</xdr:row>
      <xdr:rowOff>24847</xdr:rowOff>
    </xdr:from>
    <xdr:to>
      <xdr:col>61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CEDA64CD-5CE0-46F2-BC0C-C5D2885F4ADD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D122434-1F37-4F25-B19F-7BA5B348161F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8</xdr:row>
      <xdr:rowOff>8518</xdr:rowOff>
    </xdr:from>
    <xdr:to>
      <xdr:col>61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A2E83C5-50E9-4D9F-96D0-A49754A0EA94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1F9AE23-0EB3-4FFD-BF22-DC70C863164D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F5E5F49F-E58A-498B-88E7-1AB3C2E35A4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F42A1C57-7A42-4CC0-B07D-77D3891DA750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D5E845A-A9C4-4F6F-A407-194F7DEDC723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69E125FE-3157-492F-9F08-29BE52D92D3C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87D58C1-532E-467C-8AB9-E2F5C02B673C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56EEBB6-4D25-4E40-92FC-C1E0449E8622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7336B7D5-00B9-4233-887E-E5ABF7AF4ED7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7336B7D5-00B9-4233-887E-E5ABF7AF4ED7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F51BE11-E1C9-4FB1-A5BA-A879DAE3762A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4A321CC6-E69A-4DAB-A681-273A4467A393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0659D26D-79FF-4160-A9C4-A98B3A5DB4F7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F3E2EBD8-849C-41B2-AD26-62F248957DF2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04A875B8-6BD8-4AF9-9222-B50FF8598AC7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F6AED819-E1C7-4AB4-B0C8-EF868E4D70DB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DCE7DD3E-2CDC-420C-842D-C6444E9CF4CE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1F769FFB-C1CD-450B-97C7-847DE4DEEF27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9C261441-B070-49B6-9B2F-680F3041F422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CD56363B-68B5-4D0F-8270-B7670B182218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6029C7E5-14E9-4EB2-9C13-2E49FB741C37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764F6748-1CCE-4018-930F-7AAC83F362A3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ABAB29AA-FF11-40C6-807A-C09B8BC48792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24516</xdr:colOff>
      <xdr:row>41</xdr:row>
      <xdr:rowOff>137161</xdr:rowOff>
    </xdr:from>
    <xdr:to>
      <xdr:col>143</xdr:col>
      <xdr:colOff>237442</xdr:colOff>
      <xdr:row>62</xdr:row>
      <xdr:rowOff>146592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EDF17499-7479-4D80-8E8B-D490787A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3236" y="5798821"/>
          <a:ext cx="4022926" cy="3529871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94880867-13C7-4312-BDE4-1B0BE4679C4E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676E3221-B5E8-4F2B-AEA3-1AC2703C1F75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1A439036-A510-4D24-BA7C-5DE617A75F81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B6060599-BD40-48CD-8776-BDC2994FCC40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1305B9F-3E42-4EB6-B548-7827F90DE7CF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83820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D77DF9CE-CD93-4F96-A3BA-A4A31A078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41541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143</xdr:col>
      <xdr:colOff>83820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A47E2F64-7A52-479E-BEA1-453DFC6EC69C}"/>
            </a:ext>
          </a:extLst>
        </xdr:cNvPr>
        <xdr:cNvSpPr/>
      </xdr:nvSpPr>
      <xdr:spPr>
        <a:xfrm>
          <a:off x="39573642" y="4869843"/>
          <a:ext cx="36088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A298D7E0-AB98-47F0-B45A-0B27A69E3789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FF61A9B2-D541-4274-A279-F3D21A03D76A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6CAD49F2-FA28-4939-9D5D-4252E75E81B3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175260</xdr:colOff>
      <xdr:row>11</xdr:row>
      <xdr:rowOff>114300</xdr:rowOff>
    </xdr:from>
    <xdr:to>
      <xdr:col>41</xdr:col>
      <xdr:colOff>152400</xdr:colOff>
      <xdr:row>11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7BA924-9634-4533-8706-A7BECCBE0B13}"/>
            </a:ext>
          </a:extLst>
        </xdr:cNvPr>
        <xdr:cNvCxnSpPr/>
      </xdr:nvCxnSpPr>
      <xdr:spPr>
        <a:xfrm>
          <a:off x="9502140" y="115824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FB3349E-0BDD-4AC1-96A2-A113F00DCC35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小４社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62</xdr:col>
      <xdr:colOff>274320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FE4B8E4C-4F5F-414E-8DA0-363CBBC0D17E}"/>
            </a:ext>
          </a:extLst>
        </xdr:cNvPr>
        <xdr:cNvCxnSpPr/>
      </xdr:nvCxnSpPr>
      <xdr:spPr>
        <a:xfrm>
          <a:off x="11834949" y="969727"/>
          <a:ext cx="19953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F3F18E9-44E3-4EDD-B1C7-B770EDB4EF7B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0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ABE18B81-DAEE-4991-852D-4EC64811CBAD}"/>
            </a:ext>
          </a:extLst>
        </xdr:cNvPr>
        <xdr:cNvCxnSpPr/>
      </xdr:nvCxnSpPr>
      <xdr:spPr>
        <a:xfrm>
          <a:off x="11826240" y="755278"/>
          <a:ext cx="20116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C1464D4-8365-423F-9316-E679883D2EFF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75F0186C-F4F0-4788-B9A0-45F3C47CE9B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AE86C801-2976-4811-87F3-D33017183ABA}"/>
            </a:ext>
          </a:extLst>
        </xdr:cNvPr>
        <xdr:cNvCxnSpPr/>
      </xdr:nvCxnSpPr>
      <xdr:spPr>
        <a:xfrm>
          <a:off x="1530162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AC26317-A2B3-4D62-9183-DDF53F12D3A3}"/>
            </a:ext>
          </a:extLst>
        </xdr:cNvPr>
        <xdr:cNvCxnSpPr/>
      </xdr:nvCxnSpPr>
      <xdr:spPr>
        <a:xfrm flipH="1" flipV="1">
          <a:off x="1529334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B1D8D3C-47F8-4A81-96B8-5803D1B2AC8B}"/>
            </a:ext>
          </a:extLst>
        </xdr:cNvPr>
        <xdr:cNvCxnSpPr/>
      </xdr:nvCxnSpPr>
      <xdr:spPr>
        <a:xfrm>
          <a:off x="1530162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61A2322-32DE-421D-A20D-1584B600C272}"/>
            </a:ext>
          </a:extLst>
        </xdr:cNvPr>
        <xdr:cNvCxnSpPr/>
      </xdr:nvCxnSpPr>
      <xdr:spPr>
        <a:xfrm flipH="1" flipV="1">
          <a:off x="1529334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138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3F6A8D2-2E54-453F-BB33-8D4B5E8FC591}"/>
            </a:ext>
          </a:extLst>
        </xdr:cNvPr>
        <xdr:cNvSpPr txBox="1"/>
      </xdr:nvSpPr>
      <xdr:spPr>
        <a:xfrm>
          <a:off x="3915536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119</xdr:col>
      <xdr:colOff>0</xdr:colOff>
      <xdr:row>51</xdr:row>
      <xdr:rowOff>6626</xdr:rowOff>
    </xdr:from>
    <xdr:to>
      <xdr:col>130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9A4F8BAE-AB54-4C26-AA83-89BC603E0FD9}"/>
            </a:ext>
          </a:extLst>
        </xdr:cNvPr>
        <xdr:cNvSpPr/>
      </xdr:nvSpPr>
      <xdr:spPr>
        <a:xfrm>
          <a:off x="316534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140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DC79A348-E2C5-4D61-A610-44E540B5E440}"/>
                </a:ext>
              </a:extLst>
            </xdr:cNvPr>
            <xdr:cNvSpPr txBox="1"/>
          </xdr:nvSpPr>
          <xdr:spPr>
            <a:xfrm>
              <a:off x="399820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DC79A348-E2C5-4D61-A610-44E540B5E440}"/>
                </a:ext>
              </a:extLst>
            </xdr:cNvPr>
            <xdr:cNvSpPr txBox="1"/>
          </xdr:nvSpPr>
          <xdr:spPr>
            <a:xfrm>
              <a:off x="399820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140</xdr:col>
      <xdr:colOff>127069</xdr:colOff>
      <xdr:row>28</xdr:row>
      <xdr:rowOff>12721</xdr:rowOff>
    </xdr:from>
    <xdr:to>
      <xdr:col>140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6F44D149-A90B-49CA-8D45-D6B2E4904FFE}"/>
            </a:ext>
          </a:extLst>
        </xdr:cNvPr>
        <xdr:cNvCxnSpPr/>
      </xdr:nvCxnSpPr>
      <xdr:spPr>
        <a:xfrm>
          <a:off x="4010158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236622</xdr:colOff>
      <xdr:row>27</xdr:row>
      <xdr:rowOff>16042</xdr:rowOff>
    </xdr:from>
    <xdr:to>
      <xdr:col>140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0A0DDD21-CF5B-47AA-82EF-1E4A1FD95C61}"/>
            </a:ext>
          </a:extLst>
        </xdr:cNvPr>
        <xdr:cNvSpPr/>
      </xdr:nvSpPr>
      <xdr:spPr>
        <a:xfrm>
          <a:off x="4021114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27</xdr:row>
      <xdr:rowOff>70092</xdr:rowOff>
    </xdr:from>
    <xdr:to>
      <xdr:col>126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4FECC8DC-7D57-4913-87CA-DA49C401F393}"/>
            </a:ext>
          </a:extLst>
        </xdr:cNvPr>
        <xdr:cNvSpPr/>
      </xdr:nvSpPr>
      <xdr:spPr>
        <a:xfrm>
          <a:off x="339377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27</xdr:row>
      <xdr:rowOff>87410</xdr:rowOff>
    </xdr:from>
    <xdr:to>
      <xdr:col>122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D16617D5-6138-4782-AEFE-53900D693A86}"/>
            </a:ext>
          </a:extLst>
        </xdr:cNvPr>
        <xdr:cNvSpPr/>
      </xdr:nvSpPr>
      <xdr:spPr>
        <a:xfrm>
          <a:off x="327116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28</xdr:row>
      <xdr:rowOff>77018</xdr:rowOff>
    </xdr:from>
    <xdr:to>
      <xdr:col>122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27157911-9F0C-49C4-BA26-CB64587D3882}"/>
            </a:ext>
          </a:extLst>
        </xdr:cNvPr>
        <xdr:cNvSpPr/>
      </xdr:nvSpPr>
      <xdr:spPr>
        <a:xfrm>
          <a:off x="327116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29</xdr:row>
      <xdr:rowOff>66627</xdr:rowOff>
    </xdr:from>
    <xdr:to>
      <xdr:col>122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4E8D575A-080F-4219-ACE5-BB7CAA8FEE3E}"/>
            </a:ext>
          </a:extLst>
        </xdr:cNvPr>
        <xdr:cNvSpPr/>
      </xdr:nvSpPr>
      <xdr:spPr>
        <a:xfrm>
          <a:off x="327116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30</xdr:row>
      <xdr:rowOff>73554</xdr:rowOff>
    </xdr:from>
    <xdr:to>
      <xdr:col>122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4E86905A-DD90-4C91-9E9D-A693B5814712}"/>
            </a:ext>
          </a:extLst>
        </xdr:cNvPr>
        <xdr:cNvSpPr/>
      </xdr:nvSpPr>
      <xdr:spPr>
        <a:xfrm>
          <a:off x="327116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31</xdr:row>
      <xdr:rowOff>59700</xdr:rowOff>
    </xdr:from>
    <xdr:to>
      <xdr:col>122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C418EE94-2D76-4BD6-93E0-3BE23644B29A}"/>
            </a:ext>
          </a:extLst>
        </xdr:cNvPr>
        <xdr:cNvSpPr/>
      </xdr:nvSpPr>
      <xdr:spPr>
        <a:xfrm>
          <a:off x="327116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28</xdr:row>
      <xdr:rowOff>70092</xdr:rowOff>
    </xdr:from>
    <xdr:to>
      <xdr:col>126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89ACC2C4-0027-4D51-A67B-ACF90BBCC85E}"/>
            </a:ext>
          </a:extLst>
        </xdr:cNvPr>
        <xdr:cNvSpPr/>
      </xdr:nvSpPr>
      <xdr:spPr>
        <a:xfrm>
          <a:off x="339377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29</xdr:row>
      <xdr:rowOff>70093</xdr:rowOff>
    </xdr:from>
    <xdr:to>
      <xdr:col>126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4D1EE837-411B-419E-ABAE-7861F5BC975F}"/>
            </a:ext>
          </a:extLst>
        </xdr:cNvPr>
        <xdr:cNvSpPr/>
      </xdr:nvSpPr>
      <xdr:spPr>
        <a:xfrm>
          <a:off x="339377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30</xdr:row>
      <xdr:rowOff>70093</xdr:rowOff>
    </xdr:from>
    <xdr:to>
      <xdr:col>126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87A5DD1D-4B24-4A2D-9C7A-FDF16D6F5504}"/>
            </a:ext>
          </a:extLst>
        </xdr:cNvPr>
        <xdr:cNvSpPr/>
      </xdr:nvSpPr>
      <xdr:spPr>
        <a:xfrm>
          <a:off x="339377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31</xdr:row>
      <xdr:rowOff>70093</xdr:rowOff>
    </xdr:from>
    <xdr:to>
      <xdr:col>126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B9C72CCF-B984-4F66-9C1A-9BA6FD26CE07}"/>
            </a:ext>
          </a:extLst>
        </xdr:cNvPr>
        <xdr:cNvSpPr/>
      </xdr:nvSpPr>
      <xdr:spPr>
        <a:xfrm>
          <a:off x="339377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138</xdr:col>
      <xdr:colOff>516834</xdr:colOff>
      <xdr:row>39</xdr:row>
      <xdr:rowOff>86139</xdr:rowOff>
    </xdr:from>
    <xdr:to>
      <xdr:col>139</xdr:col>
      <xdr:colOff>165652</xdr:colOff>
      <xdr:row>39</xdr:row>
      <xdr:rowOff>86139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51E998AA-DC87-45FB-B0D5-D2A2D2120E8B}"/>
            </a:ext>
          </a:extLst>
        </xdr:cNvPr>
        <xdr:cNvCxnSpPr/>
      </xdr:nvCxnSpPr>
      <xdr:spPr>
        <a:xfrm>
          <a:off x="3927977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138</xdr:col>
      <xdr:colOff>344556</xdr:colOff>
      <xdr:row>42</xdr:row>
      <xdr:rowOff>1</xdr:rowOff>
    </xdr:from>
    <xdr:to>
      <xdr:col>145</xdr:col>
      <xdr:colOff>553672</xdr:colOff>
      <xdr:row>64</xdr:row>
      <xdr:rowOff>47532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F90F8F9D-E1A2-4387-B979-6924EB19A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0749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144</xdr:col>
      <xdr:colOff>302481</xdr:colOff>
      <xdr:row>40</xdr:row>
      <xdr:rowOff>20871</xdr:rowOff>
    </xdr:from>
    <xdr:to>
      <xdr:col>144</xdr:col>
      <xdr:colOff>618877</xdr:colOff>
      <xdr:row>41</xdr:row>
      <xdr:rowOff>5631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D08E3580-4417-4818-9131-EFFA43F5E345}"/>
            </a:ext>
          </a:extLst>
        </xdr:cNvPr>
        <xdr:cNvSpPr/>
      </xdr:nvSpPr>
      <xdr:spPr>
        <a:xfrm>
          <a:off x="4224296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143</xdr:col>
      <xdr:colOff>33129</xdr:colOff>
      <xdr:row>39</xdr:row>
      <xdr:rowOff>86139</xdr:rowOff>
    </xdr:from>
    <xdr:to>
      <xdr:col>143</xdr:col>
      <xdr:colOff>331304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460F89AB-B6A9-4AD3-9900-FC18096774D8}"/>
            </a:ext>
          </a:extLst>
        </xdr:cNvPr>
        <xdr:cNvCxnSpPr/>
      </xdr:nvCxnSpPr>
      <xdr:spPr>
        <a:xfrm>
          <a:off x="415011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284921</xdr:colOff>
      <xdr:row>40</xdr:row>
      <xdr:rowOff>92765</xdr:rowOff>
    </xdr:from>
    <xdr:to>
      <xdr:col>142</xdr:col>
      <xdr:colOff>66261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348532E6-8981-4FE2-AD4C-B1499C0C991C}"/>
            </a:ext>
          </a:extLst>
        </xdr:cNvPr>
        <xdr:cNvCxnSpPr/>
      </xdr:nvCxnSpPr>
      <xdr:spPr>
        <a:xfrm>
          <a:off x="4073188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408497</xdr:colOff>
      <xdr:row>40</xdr:row>
      <xdr:rowOff>92765</xdr:rowOff>
    </xdr:from>
    <xdr:to>
      <xdr:col>144</xdr:col>
      <xdr:colOff>234232</xdr:colOff>
      <xdr:row>40</xdr:row>
      <xdr:rowOff>92765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E45BADF-C2B5-40D1-9346-FF8F1DAF9C2B}"/>
            </a:ext>
          </a:extLst>
        </xdr:cNvPr>
        <xdr:cNvCxnSpPr/>
      </xdr:nvCxnSpPr>
      <xdr:spPr>
        <a:xfrm>
          <a:off x="4187653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159026</xdr:colOff>
      <xdr:row>41</xdr:row>
      <xdr:rowOff>72887</xdr:rowOff>
    </xdr:from>
    <xdr:to>
      <xdr:col>144</xdr:col>
      <xdr:colOff>205408</xdr:colOff>
      <xdr:row>49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906639C5-B147-4734-89DA-855E3A308BE5}"/>
            </a:ext>
          </a:extLst>
        </xdr:cNvPr>
        <xdr:cNvCxnSpPr/>
      </xdr:nvCxnSpPr>
      <xdr:spPr>
        <a:xfrm>
          <a:off x="4162706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138</xdr:col>
      <xdr:colOff>265044</xdr:colOff>
      <xdr:row>35</xdr:row>
      <xdr:rowOff>165652</xdr:rowOff>
    </xdr:from>
    <xdr:to>
      <xdr:col>145</xdr:col>
      <xdr:colOff>22860</xdr:colOff>
      <xdr:row>38</xdr:row>
      <xdr:rowOff>64225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9508C0D6-1198-4382-93DC-9B1400AB6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2798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138</xdr:col>
      <xdr:colOff>284922</xdr:colOff>
      <xdr:row>36</xdr:row>
      <xdr:rowOff>46383</xdr:rowOff>
    </xdr:from>
    <xdr:to>
      <xdr:col>145</xdr:col>
      <xdr:colOff>175260</xdr:colOff>
      <xdr:row>38</xdr:row>
      <xdr:rowOff>39756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5B0EC61F-7F3F-42FB-B812-DB82A1E7424B}"/>
            </a:ext>
          </a:extLst>
        </xdr:cNvPr>
        <xdr:cNvSpPr/>
      </xdr:nvSpPr>
      <xdr:spPr>
        <a:xfrm>
          <a:off x="39047862" y="4869843"/>
          <a:ext cx="371557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138</xdr:col>
      <xdr:colOff>589722</xdr:colOff>
      <xdr:row>35</xdr:row>
      <xdr:rowOff>26505</xdr:rowOff>
    </xdr:from>
    <xdr:to>
      <xdr:col>139</xdr:col>
      <xdr:colOff>39756</xdr:colOff>
      <xdr:row>36</xdr:row>
      <xdr:rowOff>39757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73183E13-0EF3-46C8-8831-E8F8263B6596}"/>
            </a:ext>
          </a:extLst>
        </xdr:cNvPr>
        <xdr:cNvCxnSpPr/>
      </xdr:nvCxnSpPr>
      <xdr:spPr>
        <a:xfrm>
          <a:off x="3935266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0</xdr:colOff>
      <xdr:row>7</xdr:row>
      <xdr:rowOff>22860</xdr:rowOff>
    </xdr:from>
    <xdr:to>
      <xdr:col>139</xdr:col>
      <xdr:colOff>0</xdr:colOff>
      <xdr:row>7</xdr:row>
      <xdr:rowOff>22860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C38FC7EB-C77B-44C6-823F-93F4BEBED80E}"/>
            </a:ext>
          </a:extLst>
        </xdr:cNvPr>
        <xdr:cNvCxnSpPr/>
      </xdr:nvCxnSpPr>
      <xdr:spPr>
        <a:xfrm>
          <a:off x="3723894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0</xdr:colOff>
      <xdr:row>11</xdr:row>
      <xdr:rowOff>45720</xdr:rowOff>
    </xdr:from>
    <xdr:to>
      <xdr:col>139</xdr:col>
      <xdr:colOff>0</xdr:colOff>
      <xdr:row>11</xdr:row>
      <xdr:rowOff>45720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C09A931C-59AC-4A96-85CB-9C76C454AF12}"/>
            </a:ext>
          </a:extLst>
        </xdr:cNvPr>
        <xdr:cNvCxnSpPr/>
      </xdr:nvCxnSpPr>
      <xdr:spPr>
        <a:xfrm>
          <a:off x="3723894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5AA2CBB-0C90-44DE-898D-7FAE7460EC6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4B0794A-A26F-4C80-83BD-1CA4C030583A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1FF4325-79AC-45D4-80E3-F430BD1ECF54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7C56CAC-1D77-4BD5-B5AA-5B318DDC4B9C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DEEBECA-542E-4528-A28B-E4D9A05D2EF7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14193C84-EE7E-4A21-9FA2-AF3219994DD3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C4B89091-F3C3-4867-827D-4AC6B13A1A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DD462DB7-5AFD-4DBF-9E3D-5A9403C962D6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3083A0B0-6F27-4494-973F-31B7398A3C24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7D6BBB07-4A87-4C6F-A003-ED7E5864FFF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8C6138B-6975-4D8B-8ABA-4AF7720BBF17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B4F5340-B367-4A7E-9713-D44E2F1B4CDE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7D37A163-501B-47FB-8594-9828F90E9FF9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7D37A163-501B-47FB-8594-9828F90E9FF9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3FC179A5-C8D4-4C17-AC83-55A1AFD8F0E4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7E5ABF5F-3531-4CBE-913C-B3080FF79D1C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BAADAD76-043D-406D-9900-ED05E83D52C9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6D4C360F-9478-4B91-ACB1-5C3CDDFA52E6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4053EA0D-3CA1-410F-ACAB-3381F65A21AD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AA056344-4D47-414D-9D38-6948E25711F5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DEBAEB39-4DB3-4287-BA44-E7E64A5AFB83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4A2F9ECA-FD49-455B-9188-2E91049913E9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A64BFC09-7636-41E3-A1B6-64814386CCC1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5A0CCCF1-A420-4976-8B6F-F5B6EC19698F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3FB9819A-66AF-4957-932A-FC4C5BBFEE16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5D76C306-4579-4261-B9A7-839D0204A0C5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38100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3C933F4-B4D6-4885-BE59-5688D88DBDC9}"/>
            </a:ext>
          </a:extLst>
        </xdr:cNvPr>
        <xdr:cNvSpPr txBox="1"/>
      </xdr:nvSpPr>
      <xdr:spPr>
        <a:xfrm>
          <a:off x="18006060" y="116586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38100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D316E2B-A788-4FD6-914B-A2943DC558D9}"/>
            </a:ext>
          </a:extLst>
        </xdr:cNvPr>
        <xdr:cNvSpPr txBox="1"/>
      </xdr:nvSpPr>
      <xdr:spPr>
        <a:xfrm>
          <a:off x="13662660" y="1143000"/>
          <a:ext cx="28956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71353023-CC6A-41A0-8ECF-CD1787177E88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64F1EDC5-EA7D-4CDE-A282-32E2ADBF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454881</xdr:colOff>
      <xdr:row>40</xdr:row>
      <xdr:rowOff>13251</xdr:rowOff>
    </xdr:from>
    <xdr:to>
      <xdr:col>137</xdr:col>
      <xdr:colOff>154057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1071DDAA-1292-46BF-8F42-79D5F69A6230}"/>
            </a:ext>
          </a:extLst>
        </xdr:cNvPr>
        <xdr:cNvSpPr/>
      </xdr:nvSpPr>
      <xdr:spPr>
        <a:xfrm>
          <a:off x="39911241" y="5507271"/>
          <a:ext cx="3087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132189</xdr:colOff>
      <xdr:row>39</xdr:row>
      <xdr:rowOff>86139</xdr:rowOff>
    </xdr:from>
    <xdr:to>
      <xdr:col>135</xdr:col>
      <xdr:colOff>430364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82F18BCB-BA8F-401E-8D22-B128B7CC25F1}"/>
            </a:ext>
          </a:extLst>
        </xdr:cNvPr>
        <xdr:cNvCxnSpPr/>
      </xdr:nvCxnSpPr>
      <xdr:spPr>
        <a:xfrm>
          <a:off x="391389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338261</xdr:colOff>
      <xdr:row>40</xdr:row>
      <xdr:rowOff>92765</xdr:rowOff>
    </xdr:from>
    <xdr:to>
      <xdr:col>134</xdr:col>
      <xdr:colOff>119601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AF457DDA-98DD-4791-81C6-18A9A238087E}"/>
            </a:ext>
          </a:extLst>
        </xdr:cNvPr>
        <xdr:cNvCxnSpPr/>
      </xdr:nvCxnSpPr>
      <xdr:spPr>
        <a:xfrm>
          <a:off x="38384921" y="5586785"/>
          <a:ext cx="26902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96077</xdr:colOff>
      <xdr:row>40</xdr:row>
      <xdr:rowOff>92765</xdr:rowOff>
    </xdr:from>
    <xdr:to>
      <xdr:col>136</xdr:col>
      <xdr:colOff>371392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AE17A7C9-8649-41DA-8182-D6122506AEA0}"/>
            </a:ext>
          </a:extLst>
        </xdr:cNvPr>
        <xdr:cNvCxnSpPr/>
      </xdr:nvCxnSpPr>
      <xdr:spPr>
        <a:xfrm>
          <a:off x="39552437" y="5586785"/>
          <a:ext cx="2753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51635F8B-984B-47C3-80B5-FF7CD3260390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0E58943C-9908-429A-B110-C1E261B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137160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716225A-CC03-40B7-B38A-C6895D877246}"/>
            </a:ext>
          </a:extLst>
        </xdr:cNvPr>
        <xdr:cNvSpPr/>
      </xdr:nvSpPr>
      <xdr:spPr>
        <a:xfrm>
          <a:off x="36739002" y="4869843"/>
          <a:ext cx="34641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EEEC24B9-1443-4BC3-B9B5-9220FCE54AE4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073631-B016-410E-A022-A26122FF3684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6B3C9F8-7AD2-4BF1-B260-9BFED27721ED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22860</xdr:colOff>
      <xdr:row>11</xdr:row>
      <xdr:rowOff>121920</xdr:rowOff>
    </xdr:from>
    <xdr:to>
      <xdr:col>56</xdr:col>
      <xdr:colOff>15240</xdr:colOff>
      <xdr:row>20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C1BAD3-AB78-AEF6-9C63-DB911E2C4E3F}"/>
            </a:ext>
          </a:extLst>
        </xdr:cNvPr>
        <xdr:cNvSpPr txBox="1"/>
      </xdr:nvSpPr>
      <xdr:spPr>
        <a:xfrm>
          <a:off x="13395960" y="1165860"/>
          <a:ext cx="27432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  <xdr:twoCellAnchor>
    <xdr:from>
      <xdr:col>68</xdr:col>
      <xdr:colOff>38100</xdr:colOff>
      <xdr:row>11</xdr:row>
      <xdr:rowOff>106680</xdr:rowOff>
    </xdr:from>
    <xdr:to>
      <xdr:col>69</xdr:col>
      <xdr:colOff>0</xdr:colOff>
      <xdr:row>20</xdr:row>
      <xdr:rowOff>30480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F4D77DE-B2B0-66DA-A72C-2EF0E5579D85}"/>
            </a:ext>
          </a:extLst>
        </xdr:cNvPr>
        <xdr:cNvSpPr txBox="1"/>
      </xdr:nvSpPr>
      <xdr:spPr>
        <a:xfrm>
          <a:off x="17708880" y="1150620"/>
          <a:ext cx="27432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F240F58-91ED-4331-988D-923E85BDA33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F7D5FE67-4F4C-4C10-A940-F370A275C393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42CAB41-42BD-47B4-BBB9-46D1A40F1C2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EF2953CF-3550-4A03-938A-F67672039A45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A44B75-13C0-451A-91F8-94C5A4A1E34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38B972AA-A07A-4441-93BF-4F19ADBE93F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1B0F8035-C38A-49AC-BB78-C418F93B49DA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8BC776E-89A7-44CC-9558-9BC8E8E90229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41AB7C6C-907D-4F12-97B3-8F420BC43D81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5177829-521E-435E-B315-872AA2FAFD9C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5F1F2A0-26CE-460A-89D3-250C836BADE4}"/>
            </a:ext>
          </a:extLst>
        </xdr:cNvPr>
        <xdr:cNvSpPr txBox="1"/>
      </xdr:nvSpPr>
      <xdr:spPr>
        <a:xfrm>
          <a:off x="386753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95788C9A-B083-447E-90D1-9D5378F98A01}"/>
            </a:ext>
          </a:extLst>
        </xdr:cNvPr>
        <xdr:cNvSpPr/>
      </xdr:nvSpPr>
      <xdr:spPr>
        <a:xfrm>
          <a:off x="3112770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1C71011D-9D4C-4F68-AE4D-D1D2C7FD8740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1C71011D-9D4C-4F68-AE4D-D1D2C7FD8740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28FCC6A4-EB91-46F3-8161-A962EBD1E29B}"/>
            </a:ext>
          </a:extLst>
        </xdr:cNvPr>
        <xdr:cNvCxnSpPr/>
      </xdr:nvCxnSpPr>
      <xdr:spPr>
        <a:xfrm>
          <a:off x="396215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380B48B3-CED0-4F9B-A858-6BDAC6CD0B08}"/>
            </a:ext>
          </a:extLst>
        </xdr:cNvPr>
        <xdr:cNvSpPr/>
      </xdr:nvSpPr>
      <xdr:spPr>
        <a:xfrm>
          <a:off x="397310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52F711CB-4C83-4DB8-817A-F99E6E3A43CD}"/>
            </a:ext>
          </a:extLst>
        </xdr:cNvPr>
        <xdr:cNvSpPr/>
      </xdr:nvSpPr>
      <xdr:spPr>
        <a:xfrm>
          <a:off x="3341201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80B97212-E2DB-4ADF-8269-216D26F70B44}"/>
            </a:ext>
          </a:extLst>
        </xdr:cNvPr>
        <xdr:cNvSpPr/>
      </xdr:nvSpPr>
      <xdr:spPr>
        <a:xfrm>
          <a:off x="3218588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9BC84866-2CAE-41A5-8704-B5351329F2F0}"/>
            </a:ext>
          </a:extLst>
        </xdr:cNvPr>
        <xdr:cNvSpPr/>
      </xdr:nvSpPr>
      <xdr:spPr>
        <a:xfrm>
          <a:off x="3218588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3E747294-E696-4D19-8C0B-32175ADE4CCE}"/>
            </a:ext>
          </a:extLst>
        </xdr:cNvPr>
        <xdr:cNvSpPr/>
      </xdr:nvSpPr>
      <xdr:spPr>
        <a:xfrm>
          <a:off x="3218588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8AB975D1-2DE3-4AAA-A928-26D6D309B816}"/>
            </a:ext>
          </a:extLst>
        </xdr:cNvPr>
        <xdr:cNvSpPr/>
      </xdr:nvSpPr>
      <xdr:spPr>
        <a:xfrm>
          <a:off x="3218588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92B095B9-A94C-4A8C-ADDC-590D715E7BE2}"/>
            </a:ext>
          </a:extLst>
        </xdr:cNvPr>
        <xdr:cNvSpPr/>
      </xdr:nvSpPr>
      <xdr:spPr>
        <a:xfrm>
          <a:off x="3218588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CF93729A-91A8-4902-8D9E-5999B9831A39}"/>
            </a:ext>
          </a:extLst>
        </xdr:cNvPr>
        <xdr:cNvSpPr/>
      </xdr:nvSpPr>
      <xdr:spPr>
        <a:xfrm>
          <a:off x="3341201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61FAB7A0-4907-4E9D-A821-2B9D4C6605E8}"/>
            </a:ext>
          </a:extLst>
        </xdr:cNvPr>
        <xdr:cNvSpPr/>
      </xdr:nvSpPr>
      <xdr:spPr>
        <a:xfrm>
          <a:off x="3341201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3E145867-624F-4E9C-80EB-DB1A9E624771}"/>
            </a:ext>
          </a:extLst>
        </xdr:cNvPr>
        <xdr:cNvSpPr/>
      </xdr:nvSpPr>
      <xdr:spPr>
        <a:xfrm>
          <a:off x="3341201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5FA0434C-7E97-41E1-8417-8C685766AAF4}"/>
            </a:ext>
          </a:extLst>
        </xdr:cNvPr>
        <xdr:cNvSpPr/>
      </xdr:nvSpPr>
      <xdr:spPr>
        <a:xfrm>
          <a:off x="3341201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BC63FAAB-A914-4D4A-A2CC-4B6F6EE3ACD9}"/>
            </a:ext>
          </a:extLst>
        </xdr:cNvPr>
        <xdr:cNvCxnSpPr/>
      </xdr:nvCxnSpPr>
      <xdr:spPr>
        <a:xfrm>
          <a:off x="387997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7FBA2275-A963-4BD8-BB8A-686F43AFC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2743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386301</xdr:colOff>
      <xdr:row>40</xdr:row>
      <xdr:rowOff>23560</xdr:rowOff>
    </xdr:from>
    <xdr:to>
      <xdr:col>144</xdr:col>
      <xdr:colOff>57238</xdr:colOff>
      <xdr:row>41</xdr:row>
      <xdr:rowOff>5631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2C3161BE-6958-4A35-9DA0-83D4D148E204}"/>
            </a:ext>
          </a:extLst>
        </xdr:cNvPr>
        <xdr:cNvSpPr/>
      </xdr:nvSpPr>
      <xdr:spPr>
        <a:xfrm>
          <a:off x="421286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488985</xdr:colOff>
      <xdr:row>39</xdr:row>
      <xdr:rowOff>93759</xdr:rowOff>
    </xdr:from>
    <xdr:to>
      <xdr:col>142</xdr:col>
      <xdr:colOff>284240</xdr:colOff>
      <xdr:row>39</xdr:row>
      <xdr:rowOff>93759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FECB1AA4-5A13-4303-B5EB-BD7F12111AD5}"/>
            </a:ext>
          </a:extLst>
        </xdr:cNvPr>
        <xdr:cNvCxnSpPr/>
      </xdr:nvCxnSpPr>
      <xdr:spPr>
        <a:xfrm>
          <a:off x="4097404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241891</xdr:colOff>
      <xdr:row>40</xdr:row>
      <xdr:rowOff>86490</xdr:rowOff>
    </xdr:from>
    <xdr:to>
      <xdr:col>141</xdr:col>
      <xdr:colOff>23231</xdr:colOff>
      <xdr:row>40</xdr:row>
      <xdr:rowOff>86490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DBA06DA3-48C8-4326-A4B0-6E0294ABD852}"/>
            </a:ext>
          </a:extLst>
        </xdr:cNvPr>
        <xdr:cNvCxnSpPr/>
      </xdr:nvCxnSpPr>
      <xdr:spPr>
        <a:xfrm>
          <a:off x="4020879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460493</xdr:colOff>
      <xdr:row>40</xdr:row>
      <xdr:rowOff>100385</xdr:rowOff>
    </xdr:from>
    <xdr:to>
      <xdr:col>143</xdr:col>
      <xdr:colOff>288917</xdr:colOff>
      <xdr:row>40</xdr:row>
      <xdr:rowOff>100385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25FEC78F-09A9-4435-98D8-74E116F34F2A}"/>
            </a:ext>
          </a:extLst>
        </xdr:cNvPr>
        <xdr:cNvCxnSpPr/>
      </xdr:nvCxnSpPr>
      <xdr:spPr>
        <a:xfrm>
          <a:off x="4144847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159026</xdr:colOff>
      <xdr:row>41</xdr:row>
      <xdr:rowOff>72887</xdr:rowOff>
    </xdr:from>
    <xdr:to>
      <xdr:col>143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1B111490-B5C5-41D8-8C2F-D9067C0F3B3F}"/>
            </a:ext>
          </a:extLst>
        </xdr:cNvPr>
        <xdr:cNvCxnSpPr/>
      </xdr:nvCxnSpPr>
      <xdr:spPr>
        <a:xfrm>
          <a:off x="411470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AB691925-1703-4A00-8ECD-287931BCF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4792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129540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945DDA3-E6CE-4774-909B-28C1FAE76EA8}"/>
            </a:ext>
          </a:extLst>
        </xdr:cNvPr>
        <xdr:cNvSpPr/>
      </xdr:nvSpPr>
      <xdr:spPr>
        <a:xfrm>
          <a:off x="38849742" y="4869843"/>
          <a:ext cx="366985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86015537-80DF-4ED4-8983-F90F8E730796}"/>
            </a:ext>
          </a:extLst>
        </xdr:cNvPr>
        <xdr:cNvCxnSpPr/>
      </xdr:nvCxnSpPr>
      <xdr:spPr>
        <a:xfrm>
          <a:off x="388726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C803F685-6FAB-4444-931D-CA821D5D5FB6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14B05239-754F-43EF-B165-64C8120C336E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15240</xdr:colOff>
      <xdr:row>11</xdr:row>
      <xdr:rowOff>106680</xdr:rowOff>
    </xdr:from>
    <xdr:to>
      <xdr:col>59</xdr:col>
      <xdr:colOff>30480</xdr:colOff>
      <xdr:row>20</xdr:row>
      <xdr:rowOff>22860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5192843-9C04-4B74-BB3B-856E593A9A32}"/>
            </a:ext>
          </a:extLst>
        </xdr:cNvPr>
        <xdr:cNvSpPr txBox="1"/>
      </xdr:nvSpPr>
      <xdr:spPr>
        <a:xfrm>
          <a:off x="12451080" y="115062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83820</xdr:rowOff>
    </xdr:from>
    <xdr:to>
      <xdr:col>72</xdr:col>
      <xdr:colOff>15240</xdr:colOff>
      <xdr:row>20</xdr:row>
      <xdr:rowOff>38100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A1217ED-E4CB-407D-BFB6-7C954F6C13D6}"/>
            </a:ext>
          </a:extLst>
        </xdr:cNvPr>
        <xdr:cNvSpPr txBox="1"/>
      </xdr:nvSpPr>
      <xdr:spPr>
        <a:xfrm>
          <a:off x="16626840" y="1127760"/>
          <a:ext cx="289560" cy="1120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X11" sqref="DX11:EB1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2" width="2.88671875" customWidth="1"/>
    <col min="53" max="53" width="3.77734375" customWidth="1"/>
    <col min="54" max="54" width="2.33203125" customWidth="1"/>
    <col min="55" max="55" width="3.6640625" customWidth="1"/>
    <col min="56" max="56" width="2.44140625" customWidth="1"/>
    <col min="57" max="57" width="3.77734375" customWidth="1"/>
    <col min="58" max="60" width="3.88671875" customWidth="1"/>
    <col min="61" max="61" width="4.88671875" customWidth="1"/>
    <col min="62" max="62" width="4.77734375" customWidth="1"/>
    <col min="63" max="63" width="2.21875" customWidth="1"/>
    <col min="64" max="65" width="3.21875" customWidth="1"/>
    <col min="66" max="66" width="12.33203125" customWidth="1"/>
    <col min="67" max="67" width="4.33203125" customWidth="1"/>
    <col min="68" max="68" width="2.44140625" customWidth="1"/>
    <col min="69" max="69" width="4.33203125" customWidth="1"/>
    <col min="70" max="70" width="2.77734375" customWidth="1"/>
    <col min="71" max="74" width="4.33203125" customWidth="1"/>
    <col min="75" max="110" width="4.109375" customWidth="1"/>
    <col min="111" max="111" width="5" customWidth="1"/>
    <col min="112" max="112" width="4.44140625" customWidth="1"/>
    <col min="113" max="113" width="3.6640625" customWidth="1"/>
    <col min="114" max="114" width="10.88671875" customWidth="1"/>
    <col min="115" max="117" width="5.88671875" customWidth="1"/>
    <col min="118" max="118" width="6.88671875" customWidth="1"/>
    <col min="119" max="129" width="4.21875" customWidth="1"/>
    <col min="130" max="130" width="4.77734375" customWidth="1"/>
    <col min="131" max="131" width="3.77734375" customWidth="1"/>
    <col min="132" max="132" width="9.6640625" customWidth="1"/>
    <col min="133" max="133" width="6.21875" customWidth="1"/>
    <col min="134" max="134" width="7.21875" customWidth="1"/>
    <col min="135" max="135" width="9.88671875" customWidth="1"/>
    <col min="136" max="136" width="3.77734375" customWidth="1"/>
    <col min="138" max="138" width="7.77734375" customWidth="1"/>
    <col min="139" max="139" width="6.44140625" customWidth="1"/>
    <col min="140" max="140" width="7.109375" customWidth="1"/>
    <col min="141" max="141" width="6.88671875" customWidth="1"/>
    <col min="142" max="142" width="6.44140625" customWidth="1"/>
    <col min="144" max="144" width="4.44140625" customWidth="1"/>
  </cols>
  <sheetData>
    <row r="1" spans="1:137" ht="7.5" customHeight="1" x14ac:dyDescent="0.2">
      <c r="B1" s="38" t="s">
        <v>37</v>
      </c>
      <c r="C1" s="499" t="s">
        <v>38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I1" s="37"/>
      <c r="BJ1" s="37"/>
      <c r="BK1" s="37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EA1" s="37"/>
      <c r="EB1" s="41"/>
      <c r="EC1" s="37"/>
      <c r="ED1" s="37"/>
      <c r="EE1" s="37"/>
    </row>
    <row r="2" spans="1:137" ht="7.5" customHeight="1" x14ac:dyDescent="0.2">
      <c r="B2" s="38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I2" s="37"/>
      <c r="BJ2" s="37"/>
      <c r="BK2" s="37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262"/>
      <c r="DM2" s="40"/>
      <c r="DN2" s="40"/>
      <c r="DO2" s="500" t="s">
        <v>152</v>
      </c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37"/>
      <c r="EB2" s="41"/>
      <c r="EC2" s="37"/>
      <c r="ED2" s="37"/>
      <c r="EE2" s="37"/>
    </row>
    <row r="3" spans="1:137" ht="7.5" customHeight="1" x14ac:dyDescent="0.2">
      <c r="B3" s="38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I3" s="37"/>
      <c r="BJ3" s="37"/>
      <c r="BK3" s="37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500"/>
      <c r="DP3" s="50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37"/>
      <c r="EB3" s="41"/>
      <c r="EC3" s="37"/>
      <c r="ED3" s="37"/>
      <c r="EE3" s="37"/>
    </row>
    <row r="4" spans="1:137" ht="7.5" customHeight="1" x14ac:dyDescent="0.2">
      <c r="BI4" s="37"/>
      <c r="BJ4" s="37"/>
      <c r="BK4" s="37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501" t="s">
        <v>153</v>
      </c>
      <c r="DL4" s="501" t="s">
        <v>154</v>
      </c>
      <c r="DM4" s="501"/>
      <c r="DN4" s="40"/>
      <c r="DO4" s="500"/>
      <c r="DP4" s="50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37"/>
      <c r="EB4" s="41"/>
      <c r="EC4" s="37"/>
      <c r="ED4" s="37"/>
      <c r="EE4" s="37"/>
    </row>
    <row r="5" spans="1:137" ht="7.5" customHeight="1" x14ac:dyDescent="0.2">
      <c r="BB5" s="502" t="s">
        <v>39</v>
      </c>
      <c r="BC5" s="502"/>
      <c r="BD5" s="502"/>
      <c r="BE5" s="502"/>
      <c r="BF5" s="502"/>
      <c r="BG5" s="502"/>
      <c r="BH5" s="502"/>
      <c r="BI5" s="502"/>
      <c r="BJ5" s="42"/>
      <c r="BK5" s="42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501"/>
      <c r="DL5" s="501"/>
      <c r="DM5" s="501"/>
      <c r="DN5" s="40"/>
      <c r="DO5" s="40"/>
      <c r="DP5" s="40"/>
      <c r="DQ5" s="40"/>
      <c r="DR5" s="40"/>
      <c r="DS5" s="40"/>
      <c r="DT5" s="40"/>
      <c r="EA5" s="37"/>
      <c r="EB5" s="41"/>
      <c r="EC5" s="37"/>
      <c r="ED5" s="37"/>
      <c r="EE5" s="37"/>
    </row>
    <row r="6" spans="1:137" ht="7.5" customHeight="1" x14ac:dyDescent="0.2">
      <c r="BB6" s="502"/>
      <c r="BC6" s="502"/>
      <c r="BD6" s="502"/>
      <c r="BE6" s="502"/>
      <c r="BF6" s="502"/>
      <c r="BG6" s="502"/>
      <c r="BH6" s="502"/>
      <c r="BI6" s="502"/>
      <c r="BJ6" s="42"/>
      <c r="BK6" s="42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501"/>
      <c r="DL6" s="501"/>
      <c r="DM6" s="501"/>
      <c r="DN6" s="40"/>
      <c r="DO6" s="40"/>
      <c r="DP6" s="40"/>
      <c r="DQ6" s="40"/>
      <c r="DR6" s="40"/>
      <c r="DS6" s="40"/>
      <c r="DT6" s="40"/>
      <c r="EA6" s="37"/>
      <c r="EB6" s="41"/>
      <c r="EC6" s="37"/>
      <c r="ED6" s="535" t="s">
        <v>155</v>
      </c>
      <c r="EE6" s="535"/>
      <c r="EF6" s="535"/>
      <c r="EG6" s="535"/>
    </row>
    <row r="7" spans="1:137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536" t="s">
        <v>232</v>
      </c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7" t="s">
        <v>212</v>
      </c>
      <c r="AF7" s="537"/>
      <c r="AG7" s="537"/>
      <c r="AH7" s="537"/>
      <c r="AI7" s="537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538" t="s">
        <v>40</v>
      </c>
      <c r="BC7" s="538"/>
      <c r="BD7" s="538"/>
      <c r="BE7" s="538"/>
      <c r="BF7" s="538"/>
      <c r="BG7" s="538"/>
      <c r="BH7" s="538"/>
      <c r="BI7" s="538"/>
      <c r="BJ7" s="44"/>
      <c r="BK7" s="44"/>
      <c r="BT7" s="536" t="s">
        <v>233</v>
      </c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6"/>
      <c r="CJ7" s="537" t="s">
        <v>212</v>
      </c>
      <c r="CK7" s="537"/>
      <c r="CL7" s="537"/>
      <c r="CM7" s="537"/>
      <c r="CN7" s="537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501"/>
      <c r="DL7" s="501"/>
      <c r="DM7" s="501"/>
      <c r="DN7" s="40"/>
      <c r="DO7" s="40"/>
      <c r="DP7" s="40"/>
      <c r="DQ7" s="40"/>
      <c r="DR7" s="40"/>
      <c r="DS7" s="40"/>
      <c r="DT7" s="40"/>
      <c r="EA7" s="37"/>
      <c r="EB7" s="41"/>
      <c r="EC7" s="37"/>
      <c r="ED7" s="535"/>
      <c r="EE7" s="535"/>
      <c r="EF7" s="535"/>
      <c r="EG7" s="535"/>
    </row>
    <row r="8" spans="1:137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536"/>
      <c r="P8" s="536"/>
      <c r="Q8" s="536"/>
      <c r="R8" s="536"/>
      <c r="S8" s="53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7"/>
      <c r="AF8" s="537"/>
      <c r="AG8" s="537"/>
      <c r="AH8" s="537"/>
      <c r="AI8" s="537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538"/>
      <c r="BC8" s="538"/>
      <c r="BD8" s="538"/>
      <c r="BE8" s="538"/>
      <c r="BF8" s="538"/>
      <c r="BG8" s="538"/>
      <c r="BH8" s="538"/>
      <c r="BI8" s="538"/>
      <c r="BJ8" s="44"/>
      <c r="BK8" s="44"/>
      <c r="BO8" s="45"/>
      <c r="BP8" s="45"/>
      <c r="BQ8" s="45"/>
      <c r="BR8" s="45"/>
      <c r="BS8" s="45"/>
      <c r="BT8" s="536"/>
      <c r="BU8" s="536"/>
      <c r="BV8" s="536"/>
      <c r="BW8" s="536"/>
      <c r="BX8" s="536"/>
      <c r="BY8" s="536"/>
      <c r="BZ8" s="536"/>
      <c r="CA8" s="536"/>
      <c r="CB8" s="536"/>
      <c r="CC8" s="536"/>
      <c r="CD8" s="536"/>
      <c r="CE8" s="536"/>
      <c r="CF8" s="536"/>
      <c r="CG8" s="536"/>
      <c r="CH8" s="536"/>
      <c r="CI8" s="536"/>
      <c r="CJ8" s="537"/>
      <c r="CK8" s="537"/>
      <c r="CL8" s="537"/>
      <c r="CM8" s="537"/>
      <c r="CN8" s="537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501"/>
      <c r="DL8" s="501"/>
      <c r="DM8" s="501"/>
      <c r="DN8" s="40"/>
      <c r="DO8" s="40"/>
      <c r="DP8" s="40"/>
      <c r="DQ8" s="40"/>
      <c r="DR8" s="40"/>
      <c r="DS8" s="40"/>
      <c r="DT8" s="40"/>
      <c r="EA8" s="37"/>
      <c r="EB8" s="41"/>
      <c r="EC8" s="37"/>
      <c r="ED8" s="263"/>
      <c r="EE8" s="263"/>
      <c r="EF8" s="264"/>
      <c r="EG8" s="264"/>
    </row>
    <row r="9" spans="1:137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7"/>
      <c r="AF9" s="537"/>
      <c r="AG9" s="537"/>
      <c r="AH9" s="537"/>
      <c r="AI9" s="537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538" t="s">
        <v>42</v>
      </c>
      <c r="BC9" s="538"/>
      <c r="BD9" s="538"/>
      <c r="BE9" s="538"/>
      <c r="BF9" s="538"/>
      <c r="BG9" s="538"/>
      <c r="BH9" s="538"/>
      <c r="BI9" s="538"/>
      <c r="BJ9" s="46"/>
      <c r="BK9" s="46"/>
      <c r="BN9" s="37"/>
      <c r="BO9" s="45"/>
      <c r="BP9" s="45"/>
      <c r="BQ9" s="45"/>
      <c r="BR9" s="45"/>
      <c r="BS9" s="45"/>
      <c r="BT9" s="536"/>
      <c r="BU9" s="536"/>
      <c r="BV9" s="536"/>
      <c r="BW9" s="536"/>
      <c r="BX9" s="536"/>
      <c r="BY9" s="536"/>
      <c r="BZ9" s="536"/>
      <c r="CA9" s="536"/>
      <c r="CB9" s="536"/>
      <c r="CC9" s="536"/>
      <c r="CD9" s="536"/>
      <c r="CE9" s="536"/>
      <c r="CF9" s="536"/>
      <c r="CG9" s="536"/>
      <c r="CH9" s="536"/>
      <c r="CI9" s="536"/>
      <c r="CJ9" s="537"/>
      <c r="CK9" s="537"/>
      <c r="CL9" s="537"/>
      <c r="CM9" s="537"/>
      <c r="CN9" s="537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501"/>
      <c r="DL9" s="501"/>
      <c r="DM9" s="501"/>
      <c r="DQ9" s="265"/>
      <c r="DR9" s="265"/>
      <c r="DS9" s="265"/>
      <c r="DT9" s="265"/>
      <c r="DU9" s="265"/>
      <c r="DV9" s="265"/>
      <c r="DW9" s="265"/>
      <c r="DX9" s="265"/>
      <c r="DY9" s="265"/>
      <c r="EA9" s="37"/>
      <c r="EB9" s="41"/>
      <c r="EC9" s="37"/>
      <c r="ED9" s="264"/>
      <c r="EE9" s="264"/>
      <c r="EF9" s="264"/>
      <c r="EG9" s="264"/>
    </row>
    <row r="10" spans="1:137" ht="8.25" customHeight="1" x14ac:dyDescent="0.2">
      <c r="I10" s="43"/>
      <c r="J10" s="43"/>
      <c r="K10" s="43"/>
      <c r="L10" s="43"/>
      <c r="M10" s="43"/>
      <c r="N10" s="43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7"/>
      <c r="AF10" s="537"/>
      <c r="AG10" s="537"/>
      <c r="AH10" s="537"/>
      <c r="AI10" s="537"/>
      <c r="AJ10" s="43"/>
      <c r="AK10" s="43"/>
      <c r="AL10" s="43"/>
      <c r="BA10" s="47"/>
      <c r="BB10" s="538"/>
      <c r="BC10" s="538"/>
      <c r="BD10" s="538"/>
      <c r="BE10" s="538"/>
      <c r="BF10" s="538"/>
      <c r="BG10" s="538"/>
      <c r="BH10" s="538"/>
      <c r="BI10" s="538"/>
      <c r="BJ10" s="46"/>
      <c r="BK10" s="46"/>
      <c r="BO10" s="45"/>
      <c r="BP10" s="45"/>
      <c r="BQ10" s="45"/>
      <c r="BR10" s="45"/>
      <c r="BS10" s="45"/>
      <c r="BT10" s="536"/>
      <c r="BU10" s="536"/>
      <c r="BV10" s="536"/>
      <c r="BW10" s="536"/>
      <c r="BX10" s="536"/>
      <c r="BY10" s="536"/>
      <c r="BZ10" s="536"/>
      <c r="CA10" s="536"/>
      <c r="CB10" s="536"/>
      <c r="CC10" s="536"/>
      <c r="CD10" s="536"/>
      <c r="CE10" s="536"/>
      <c r="CF10" s="536"/>
      <c r="CG10" s="536"/>
      <c r="CH10" s="536"/>
      <c r="CI10" s="536"/>
      <c r="CJ10" s="537"/>
      <c r="CK10" s="537"/>
      <c r="CL10" s="537"/>
      <c r="CM10" s="537"/>
      <c r="CN10" s="537"/>
      <c r="CO10" s="48"/>
      <c r="CP10" s="48"/>
      <c r="CQ10" s="48"/>
      <c r="CR10" s="48"/>
      <c r="CS10" s="48"/>
      <c r="CT10" s="48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Q10" s="265"/>
      <c r="DR10" s="265"/>
      <c r="DS10" s="265"/>
      <c r="DT10" s="265"/>
      <c r="DU10" s="265"/>
      <c r="DV10" s="265"/>
      <c r="DW10" s="265"/>
      <c r="DX10" s="265"/>
      <c r="DY10" s="265"/>
      <c r="EA10" s="37"/>
      <c r="EB10" s="41"/>
      <c r="EC10" s="37"/>
      <c r="ED10" s="535" t="s">
        <v>156</v>
      </c>
      <c r="EE10" s="535"/>
      <c r="EF10" s="535"/>
      <c r="EG10" s="535"/>
    </row>
    <row r="11" spans="1:137" ht="8.25" customHeight="1" thickBot="1" x14ac:dyDescent="0.25">
      <c r="B11" s="1"/>
      <c r="BI11" s="37"/>
      <c r="BJ11" s="37"/>
      <c r="BK11" s="37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P11" s="536" t="s">
        <v>106</v>
      </c>
      <c r="DQ11" s="536"/>
      <c r="DR11" s="536"/>
      <c r="DS11" s="536"/>
      <c r="DT11" s="536"/>
      <c r="DU11" s="536"/>
      <c r="DV11" s="536"/>
      <c r="DW11" s="536"/>
      <c r="DX11" s="687" t="s">
        <v>213</v>
      </c>
      <c r="DY11" s="687"/>
      <c r="DZ11" s="687"/>
      <c r="EA11" s="687"/>
      <c r="EB11" s="687"/>
      <c r="EC11" s="37"/>
      <c r="ED11" s="535"/>
      <c r="EE11" s="535"/>
      <c r="EF11" s="535"/>
      <c r="EG11" s="535"/>
    </row>
    <row r="12" spans="1:137" ht="10.5" customHeight="1" x14ac:dyDescent="0.2">
      <c r="A12" s="549" t="s">
        <v>1</v>
      </c>
      <c r="B12" s="552" t="s">
        <v>234</v>
      </c>
      <c r="C12" s="554" t="s">
        <v>266</v>
      </c>
      <c r="D12" s="557" t="s">
        <v>14</v>
      </c>
      <c r="E12" s="559" t="s">
        <v>281</v>
      </c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561"/>
      <c r="BA12" s="509" t="s">
        <v>263</v>
      </c>
      <c r="BB12" s="512" t="s">
        <v>43</v>
      </c>
      <c r="BC12" s="515" t="s">
        <v>258</v>
      </c>
      <c r="BD12" s="518" t="s">
        <v>20</v>
      </c>
      <c r="BE12" s="52">
        <v>1</v>
      </c>
      <c r="BF12" s="51">
        <v>2</v>
      </c>
      <c r="BG12" s="51">
        <v>3</v>
      </c>
      <c r="BH12" s="53">
        <v>4</v>
      </c>
      <c r="BI12" s="617" t="s">
        <v>9</v>
      </c>
      <c r="BJ12" s="617" t="s">
        <v>48</v>
      </c>
      <c r="BK12" s="54"/>
      <c r="BM12" s="549" t="s">
        <v>1</v>
      </c>
      <c r="BN12" s="552" t="s">
        <v>235</v>
      </c>
      <c r="BO12" s="509" t="s">
        <v>263</v>
      </c>
      <c r="BP12" s="512" t="s">
        <v>43</v>
      </c>
      <c r="BQ12" s="515" t="s">
        <v>258</v>
      </c>
      <c r="BR12" s="518" t="s">
        <v>20</v>
      </c>
      <c r="BS12" s="52">
        <v>1</v>
      </c>
      <c r="BT12" s="51">
        <v>2</v>
      </c>
      <c r="BU12" s="51">
        <v>3</v>
      </c>
      <c r="BV12" s="53">
        <v>4</v>
      </c>
      <c r="BW12" s="521" t="s">
        <v>259</v>
      </c>
      <c r="BX12" s="508"/>
      <c r="BY12" s="521" t="s">
        <v>264</v>
      </c>
      <c r="BZ12" s="522"/>
      <c r="CA12" s="507" t="s">
        <v>264</v>
      </c>
      <c r="CB12" s="522"/>
      <c r="CC12" s="507" t="s">
        <v>264</v>
      </c>
      <c r="CD12" s="522"/>
      <c r="CE12" s="507" t="s">
        <v>264</v>
      </c>
      <c r="CF12" s="522"/>
      <c r="CG12" s="507" t="s">
        <v>264</v>
      </c>
      <c r="CH12" s="522"/>
      <c r="CI12" s="507" t="s">
        <v>264</v>
      </c>
      <c r="CJ12" s="522"/>
      <c r="CK12" s="507" t="s">
        <v>264</v>
      </c>
      <c r="CL12" s="508"/>
      <c r="CM12" s="521" t="s">
        <v>259</v>
      </c>
      <c r="CN12" s="522"/>
      <c r="CO12" s="508" t="s">
        <v>260</v>
      </c>
      <c r="CP12" s="522"/>
      <c r="CQ12" s="507" t="s">
        <v>261</v>
      </c>
      <c r="CR12" s="522"/>
      <c r="CS12" s="507" t="s">
        <v>261</v>
      </c>
      <c r="CT12" s="539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536"/>
      <c r="DQ12" s="536"/>
      <c r="DR12" s="536"/>
      <c r="DS12" s="536"/>
      <c r="DT12" s="536"/>
      <c r="DU12" s="536"/>
      <c r="DV12" s="536"/>
      <c r="DW12" s="536"/>
      <c r="DX12" s="687"/>
      <c r="DY12" s="687"/>
      <c r="DZ12" s="687"/>
      <c r="EA12" s="687"/>
      <c r="EB12" s="687"/>
      <c r="EC12" s="37"/>
      <c r="ED12" s="37"/>
      <c r="EE12" s="37"/>
    </row>
    <row r="13" spans="1:137" ht="10.5" customHeight="1" x14ac:dyDescent="0.2">
      <c r="A13" s="550"/>
      <c r="B13" s="553"/>
      <c r="C13" s="555"/>
      <c r="D13" s="558"/>
      <c r="E13" s="562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  <c r="AC13" s="563"/>
      <c r="AD13" s="563"/>
      <c r="AE13" s="563"/>
      <c r="AF13" s="563"/>
      <c r="AG13" s="563"/>
      <c r="AH13" s="563"/>
      <c r="AI13" s="563"/>
      <c r="AJ13" s="563"/>
      <c r="AK13" s="563"/>
      <c r="AL13" s="563"/>
      <c r="AM13" s="563"/>
      <c r="AN13" s="563"/>
      <c r="AO13" s="563"/>
      <c r="AP13" s="563"/>
      <c r="AQ13" s="563"/>
      <c r="AR13" s="563"/>
      <c r="AS13" s="563"/>
      <c r="AT13" s="563"/>
      <c r="AU13" s="563"/>
      <c r="AV13" s="563"/>
      <c r="AW13" s="563"/>
      <c r="AX13" s="563"/>
      <c r="AY13" s="563"/>
      <c r="AZ13" s="564"/>
      <c r="BA13" s="510"/>
      <c r="BB13" s="513"/>
      <c r="BC13" s="516"/>
      <c r="BD13" s="519"/>
      <c r="BE13" s="510" t="s">
        <v>236</v>
      </c>
      <c r="BF13" s="516" t="s">
        <v>237</v>
      </c>
      <c r="BG13" s="516" t="s">
        <v>238</v>
      </c>
      <c r="BH13" s="540" t="s">
        <v>239</v>
      </c>
      <c r="BI13" s="618"/>
      <c r="BJ13" s="618"/>
      <c r="BK13" s="54"/>
      <c r="BM13" s="550"/>
      <c r="BN13" s="553"/>
      <c r="BO13" s="510"/>
      <c r="BP13" s="513"/>
      <c r="BQ13" s="516"/>
      <c r="BR13" s="519"/>
      <c r="BS13" s="510" t="s">
        <v>236</v>
      </c>
      <c r="BT13" s="516" t="s">
        <v>237</v>
      </c>
      <c r="BU13" s="516" t="s">
        <v>238</v>
      </c>
      <c r="BV13" s="540" t="s">
        <v>239</v>
      </c>
      <c r="BW13" s="527" t="s">
        <v>49</v>
      </c>
      <c r="BX13" s="524"/>
      <c r="BY13" s="527" t="s">
        <v>50</v>
      </c>
      <c r="BZ13" s="523"/>
      <c r="CA13" s="523" t="s">
        <v>51</v>
      </c>
      <c r="CB13" s="523"/>
      <c r="CC13" s="523" t="s">
        <v>52</v>
      </c>
      <c r="CD13" s="523"/>
      <c r="CE13" s="523" t="s">
        <v>53</v>
      </c>
      <c r="CF13" s="523"/>
      <c r="CG13" s="523" t="s">
        <v>54</v>
      </c>
      <c r="CH13" s="523"/>
      <c r="CI13" s="523" t="s">
        <v>55</v>
      </c>
      <c r="CJ13" s="523"/>
      <c r="CK13" s="523" t="s">
        <v>56</v>
      </c>
      <c r="CL13" s="524"/>
      <c r="CM13" s="527" t="s">
        <v>57</v>
      </c>
      <c r="CN13" s="523"/>
      <c r="CO13" s="529" t="s">
        <v>58</v>
      </c>
      <c r="CP13" s="523"/>
      <c r="CQ13" s="523" t="s">
        <v>59</v>
      </c>
      <c r="CR13" s="523"/>
      <c r="CS13" s="531" t="s">
        <v>173</v>
      </c>
      <c r="CT13" s="532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P13" s="536"/>
      <c r="DQ13" s="536"/>
      <c r="DR13" s="536"/>
      <c r="DS13" s="536"/>
      <c r="DT13" s="536"/>
      <c r="DU13" s="536"/>
      <c r="DV13" s="536"/>
      <c r="DW13" s="536"/>
      <c r="DX13" s="687"/>
      <c r="DY13" s="687"/>
      <c r="DZ13" s="687"/>
      <c r="EA13" s="687"/>
      <c r="EB13" s="687"/>
      <c r="EC13" s="37"/>
      <c r="ED13" s="37"/>
      <c r="EE13" s="37"/>
    </row>
    <row r="14" spans="1:137" ht="10.5" customHeight="1" x14ac:dyDescent="0.2">
      <c r="A14" s="550"/>
      <c r="B14" s="553"/>
      <c r="C14" s="555"/>
      <c r="D14" s="558"/>
      <c r="E14" s="565" t="s">
        <v>188</v>
      </c>
      <c r="F14" s="504"/>
      <c r="G14" s="504"/>
      <c r="H14" s="504"/>
      <c r="I14" s="506"/>
      <c r="J14" s="566" t="s">
        <v>189</v>
      </c>
      <c r="K14" s="543"/>
      <c r="L14" s="543"/>
      <c r="M14" s="567"/>
      <c r="N14" s="542" t="s">
        <v>190</v>
      </c>
      <c r="O14" s="543"/>
      <c r="P14" s="543"/>
      <c r="Q14" s="544"/>
      <c r="R14" s="542" t="s">
        <v>246</v>
      </c>
      <c r="S14" s="543"/>
      <c r="T14" s="544"/>
      <c r="U14" s="695" t="s">
        <v>247</v>
      </c>
      <c r="V14" s="696"/>
      <c r="W14" s="470" t="s">
        <v>282</v>
      </c>
      <c r="X14" s="542" t="s">
        <v>248</v>
      </c>
      <c r="Y14" s="543"/>
      <c r="Z14" s="544"/>
      <c r="AA14" s="542" t="s">
        <v>249</v>
      </c>
      <c r="AB14" s="543"/>
      <c r="AC14" s="697"/>
      <c r="AD14" s="566" t="s">
        <v>196</v>
      </c>
      <c r="AE14" s="543"/>
      <c r="AF14" s="543"/>
      <c r="AG14" s="543"/>
      <c r="AH14" s="544"/>
      <c r="AI14" s="542" t="s">
        <v>205</v>
      </c>
      <c r="AJ14" s="543"/>
      <c r="AK14" s="543"/>
      <c r="AL14" s="543"/>
      <c r="AM14" s="543"/>
      <c r="AN14" s="543"/>
      <c r="AO14" s="543"/>
      <c r="AP14" s="543"/>
      <c r="AQ14" s="544"/>
      <c r="AR14" s="503" t="s">
        <v>206</v>
      </c>
      <c r="AS14" s="504"/>
      <c r="AT14" s="504"/>
      <c r="AU14" s="505"/>
      <c r="AV14" s="503" t="s">
        <v>207</v>
      </c>
      <c r="AW14" s="504"/>
      <c r="AX14" s="504"/>
      <c r="AY14" s="504"/>
      <c r="AZ14" s="506"/>
      <c r="BA14" s="510"/>
      <c r="BB14" s="513"/>
      <c r="BC14" s="516"/>
      <c r="BD14" s="519"/>
      <c r="BE14" s="510"/>
      <c r="BF14" s="516"/>
      <c r="BG14" s="516"/>
      <c r="BH14" s="540"/>
      <c r="BI14" s="618"/>
      <c r="BJ14" s="618"/>
      <c r="BK14" s="54"/>
      <c r="BL14" s="270"/>
      <c r="BM14" s="550"/>
      <c r="BN14" s="553"/>
      <c r="BO14" s="510"/>
      <c r="BP14" s="513"/>
      <c r="BQ14" s="516"/>
      <c r="BR14" s="519"/>
      <c r="BS14" s="510"/>
      <c r="BT14" s="516"/>
      <c r="BU14" s="516"/>
      <c r="BV14" s="540"/>
      <c r="BW14" s="527"/>
      <c r="BX14" s="524"/>
      <c r="BY14" s="527"/>
      <c r="BZ14" s="523"/>
      <c r="CA14" s="523"/>
      <c r="CB14" s="523"/>
      <c r="CC14" s="523"/>
      <c r="CD14" s="523"/>
      <c r="CE14" s="523"/>
      <c r="CF14" s="523"/>
      <c r="CG14" s="523"/>
      <c r="CH14" s="523"/>
      <c r="CI14" s="523"/>
      <c r="CJ14" s="523"/>
      <c r="CK14" s="523"/>
      <c r="CL14" s="524"/>
      <c r="CM14" s="527"/>
      <c r="CN14" s="523"/>
      <c r="CO14" s="529"/>
      <c r="CP14" s="523"/>
      <c r="CQ14" s="523"/>
      <c r="CR14" s="523"/>
      <c r="CS14" s="523"/>
      <c r="CT14" s="533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37"/>
      <c r="DK14" s="37"/>
      <c r="DL14" s="40"/>
      <c r="DM14" s="40"/>
      <c r="EA14" s="37"/>
      <c r="EB14" s="41"/>
      <c r="EC14" s="37"/>
      <c r="ED14" s="37"/>
      <c r="EE14" s="37"/>
    </row>
    <row r="15" spans="1:137" ht="10.5" customHeight="1" x14ac:dyDescent="0.2">
      <c r="A15" s="550"/>
      <c r="B15" s="553"/>
      <c r="C15" s="555"/>
      <c r="D15" s="558"/>
      <c r="E15" s="595" t="s">
        <v>60</v>
      </c>
      <c r="F15" s="545" t="s">
        <v>61</v>
      </c>
      <c r="G15" s="615" t="s">
        <v>242</v>
      </c>
      <c r="H15" s="545" t="s">
        <v>63</v>
      </c>
      <c r="I15" s="546" t="s">
        <v>243</v>
      </c>
      <c r="J15" s="589" t="s">
        <v>65</v>
      </c>
      <c r="K15" s="574" t="s">
        <v>66</v>
      </c>
      <c r="L15" s="574" t="s">
        <v>244</v>
      </c>
      <c r="M15" s="545" t="s">
        <v>68</v>
      </c>
      <c r="N15" s="592" t="s">
        <v>69</v>
      </c>
      <c r="O15" s="574" t="s">
        <v>70</v>
      </c>
      <c r="P15" s="574" t="s">
        <v>71</v>
      </c>
      <c r="Q15" s="591" t="s">
        <v>72</v>
      </c>
      <c r="R15" s="592" t="s">
        <v>73</v>
      </c>
      <c r="S15" s="574" t="s">
        <v>74</v>
      </c>
      <c r="T15" s="591" t="s">
        <v>75</v>
      </c>
      <c r="U15" s="592" t="s">
        <v>76</v>
      </c>
      <c r="V15" s="591" t="s">
        <v>77</v>
      </c>
      <c r="W15" s="583" t="s">
        <v>78</v>
      </c>
      <c r="X15" s="592" t="s">
        <v>79</v>
      </c>
      <c r="Y15" s="574" t="s">
        <v>80</v>
      </c>
      <c r="Z15" s="576" t="s">
        <v>81</v>
      </c>
      <c r="AA15" s="578" t="s">
        <v>82</v>
      </c>
      <c r="AB15" s="574" t="s">
        <v>83</v>
      </c>
      <c r="AC15" s="580"/>
      <c r="AD15" s="589" t="s">
        <v>84</v>
      </c>
      <c r="AE15" s="574" t="s">
        <v>245</v>
      </c>
      <c r="AF15" s="574" t="s">
        <v>86</v>
      </c>
      <c r="AG15" s="545" t="s">
        <v>87</v>
      </c>
      <c r="AH15" s="583"/>
      <c r="AI15" s="592" t="s">
        <v>88</v>
      </c>
      <c r="AJ15" s="574" t="s">
        <v>89</v>
      </c>
      <c r="AK15" s="574" t="s">
        <v>90</v>
      </c>
      <c r="AL15" s="574" t="s">
        <v>91</v>
      </c>
      <c r="AM15" s="574" t="s">
        <v>92</v>
      </c>
      <c r="AN15" s="574" t="s">
        <v>93</v>
      </c>
      <c r="AO15" s="574" t="s">
        <v>94</v>
      </c>
      <c r="AP15" s="574" t="s">
        <v>95</v>
      </c>
      <c r="AQ15" s="591" t="s">
        <v>96</v>
      </c>
      <c r="AR15" s="592" t="s">
        <v>97</v>
      </c>
      <c r="AS15" s="574" t="s">
        <v>98</v>
      </c>
      <c r="AT15" s="574" t="s">
        <v>99</v>
      </c>
      <c r="AU15" s="591" t="s">
        <v>100</v>
      </c>
      <c r="AV15" s="592" t="s">
        <v>101</v>
      </c>
      <c r="AW15" s="615" t="s">
        <v>102</v>
      </c>
      <c r="AX15" s="574" t="s">
        <v>103</v>
      </c>
      <c r="AY15" s="545" t="s">
        <v>104</v>
      </c>
      <c r="AZ15" s="546"/>
      <c r="BA15" s="510"/>
      <c r="BB15" s="513"/>
      <c r="BC15" s="516"/>
      <c r="BD15" s="519"/>
      <c r="BE15" s="510"/>
      <c r="BF15" s="516"/>
      <c r="BG15" s="516"/>
      <c r="BH15" s="540"/>
      <c r="BI15" s="618"/>
      <c r="BJ15" s="618"/>
      <c r="BK15" s="54"/>
      <c r="BM15" s="550"/>
      <c r="BN15" s="553"/>
      <c r="BO15" s="510"/>
      <c r="BP15" s="513"/>
      <c r="BQ15" s="516"/>
      <c r="BR15" s="519"/>
      <c r="BS15" s="510"/>
      <c r="BT15" s="516"/>
      <c r="BU15" s="516"/>
      <c r="BV15" s="540"/>
      <c r="BW15" s="527"/>
      <c r="BX15" s="524"/>
      <c r="BY15" s="527"/>
      <c r="BZ15" s="523"/>
      <c r="CA15" s="523"/>
      <c r="CB15" s="523"/>
      <c r="CC15" s="523"/>
      <c r="CD15" s="523"/>
      <c r="CE15" s="523"/>
      <c r="CF15" s="523"/>
      <c r="CG15" s="523"/>
      <c r="CH15" s="523"/>
      <c r="CI15" s="523"/>
      <c r="CJ15" s="523"/>
      <c r="CK15" s="523"/>
      <c r="CL15" s="524"/>
      <c r="CM15" s="527"/>
      <c r="CN15" s="523"/>
      <c r="CO15" s="529"/>
      <c r="CP15" s="523"/>
      <c r="CQ15" s="523"/>
      <c r="CR15" s="523"/>
      <c r="CS15" s="523"/>
      <c r="CT15" s="533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37"/>
      <c r="DP15" s="40"/>
      <c r="DQ15" s="40"/>
      <c r="DR15" s="40"/>
      <c r="DS15" s="40"/>
      <c r="EA15" s="37"/>
      <c r="EB15" s="41"/>
      <c r="EC15" s="37"/>
      <c r="ED15" s="37"/>
      <c r="EE15" s="37"/>
    </row>
    <row r="16" spans="1:137" ht="10.5" customHeight="1" x14ac:dyDescent="0.2">
      <c r="A16" s="550"/>
      <c r="B16" s="553"/>
      <c r="C16" s="555"/>
      <c r="D16" s="558"/>
      <c r="E16" s="596"/>
      <c r="F16" s="547"/>
      <c r="G16" s="616"/>
      <c r="H16" s="547"/>
      <c r="I16" s="548"/>
      <c r="J16" s="590"/>
      <c r="K16" s="581"/>
      <c r="L16" s="575"/>
      <c r="M16" s="597"/>
      <c r="N16" s="579"/>
      <c r="O16" s="575"/>
      <c r="P16" s="575"/>
      <c r="Q16" s="577"/>
      <c r="R16" s="578"/>
      <c r="S16" s="575"/>
      <c r="T16" s="577"/>
      <c r="U16" s="579"/>
      <c r="V16" s="577"/>
      <c r="W16" s="593"/>
      <c r="X16" s="579"/>
      <c r="Y16" s="575"/>
      <c r="Z16" s="577"/>
      <c r="AA16" s="579"/>
      <c r="AB16" s="581"/>
      <c r="AC16" s="582"/>
      <c r="AD16" s="590"/>
      <c r="AE16" s="581"/>
      <c r="AF16" s="575"/>
      <c r="AG16" s="547"/>
      <c r="AH16" s="584"/>
      <c r="AI16" s="579"/>
      <c r="AJ16" s="575"/>
      <c r="AK16" s="575"/>
      <c r="AL16" s="594"/>
      <c r="AM16" s="575"/>
      <c r="AN16" s="575"/>
      <c r="AO16" s="575"/>
      <c r="AP16" s="575"/>
      <c r="AQ16" s="603"/>
      <c r="AR16" s="604"/>
      <c r="AS16" s="581"/>
      <c r="AT16" s="581"/>
      <c r="AU16" s="603"/>
      <c r="AV16" s="604"/>
      <c r="AW16" s="616"/>
      <c r="AX16" s="581"/>
      <c r="AY16" s="547"/>
      <c r="AZ16" s="548"/>
      <c r="BA16" s="510"/>
      <c r="BB16" s="513"/>
      <c r="BC16" s="516"/>
      <c r="BD16" s="519"/>
      <c r="BE16" s="510"/>
      <c r="BF16" s="516"/>
      <c r="BG16" s="516"/>
      <c r="BH16" s="540"/>
      <c r="BI16" s="618"/>
      <c r="BJ16" s="618"/>
      <c r="BK16" s="54"/>
      <c r="BM16" s="550"/>
      <c r="BN16" s="553"/>
      <c r="BO16" s="510"/>
      <c r="BP16" s="513"/>
      <c r="BQ16" s="516"/>
      <c r="BR16" s="519"/>
      <c r="BS16" s="510"/>
      <c r="BT16" s="516"/>
      <c r="BU16" s="516"/>
      <c r="BV16" s="540"/>
      <c r="BW16" s="528"/>
      <c r="BX16" s="526"/>
      <c r="BY16" s="528"/>
      <c r="BZ16" s="525"/>
      <c r="CA16" s="525"/>
      <c r="CB16" s="525"/>
      <c r="CC16" s="525"/>
      <c r="CD16" s="525"/>
      <c r="CE16" s="525"/>
      <c r="CF16" s="525"/>
      <c r="CG16" s="525"/>
      <c r="CH16" s="525"/>
      <c r="CI16" s="525"/>
      <c r="CJ16" s="525"/>
      <c r="CK16" s="525"/>
      <c r="CL16" s="526"/>
      <c r="CM16" s="528"/>
      <c r="CN16" s="525"/>
      <c r="CO16" s="530"/>
      <c r="CP16" s="525"/>
      <c r="CQ16" s="525"/>
      <c r="CR16" s="525"/>
      <c r="CS16" s="525"/>
      <c r="CT16" s="534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37"/>
      <c r="DP16" s="40"/>
      <c r="DQ16" s="40"/>
      <c r="DR16" s="40"/>
      <c r="DS16" s="40"/>
      <c r="EA16" s="37"/>
      <c r="EB16" s="41"/>
      <c r="EC16" s="37"/>
      <c r="ED16" s="37"/>
      <c r="EE16" s="37"/>
    </row>
    <row r="17" spans="1:142" ht="10.5" customHeight="1" x14ac:dyDescent="0.2">
      <c r="A17" s="550"/>
      <c r="B17" s="553"/>
      <c r="C17" s="555"/>
      <c r="D17" s="558"/>
      <c r="E17" s="568" t="s">
        <v>262</v>
      </c>
      <c r="F17" s="570" t="s">
        <v>262</v>
      </c>
      <c r="G17" s="572" t="s">
        <v>262</v>
      </c>
      <c r="H17" s="570" t="s">
        <v>262</v>
      </c>
      <c r="I17" s="572" t="s">
        <v>262</v>
      </c>
      <c r="J17" s="568" t="s">
        <v>265</v>
      </c>
      <c r="K17" s="570" t="s">
        <v>265</v>
      </c>
      <c r="L17" s="570" t="s">
        <v>265</v>
      </c>
      <c r="M17" s="572" t="s">
        <v>265</v>
      </c>
      <c r="N17" s="587" t="s">
        <v>265</v>
      </c>
      <c r="O17" s="570" t="s">
        <v>265</v>
      </c>
      <c r="P17" s="570" t="s">
        <v>265</v>
      </c>
      <c r="Q17" s="598" t="s">
        <v>265</v>
      </c>
      <c r="R17" s="587" t="s">
        <v>265</v>
      </c>
      <c r="S17" s="570" t="s">
        <v>265</v>
      </c>
      <c r="T17" s="598" t="s">
        <v>265</v>
      </c>
      <c r="U17" s="587" t="s">
        <v>265</v>
      </c>
      <c r="V17" s="598" t="s">
        <v>265</v>
      </c>
      <c r="W17" s="609" t="s">
        <v>265</v>
      </c>
      <c r="X17" s="587" t="s">
        <v>265</v>
      </c>
      <c r="Y17" s="570" t="s">
        <v>265</v>
      </c>
      <c r="Z17" s="598" t="s">
        <v>265</v>
      </c>
      <c r="AA17" s="587" t="s">
        <v>265</v>
      </c>
      <c r="AB17" s="570" t="s">
        <v>265</v>
      </c>
      <c r="AC17" s="606" t="s">
        <v>265</v>
      </c>
      <c r="AD17" s="568" t="s">
        <v>262</v>
      </c>
      <c r="AE17" s="570" t="s">
        <v>262</v>
      </c>
      <c r="AF17" s="570" t="s">
        <v>262</v>
      </c>
      <c r="AG17" s="570" t="s">
        <v>262</v>
      </c>
      <c r="AH17" s="598" t="s">
        <v>262</v>
      </c>
      <c r="AI17" s="587" t="s">
        <v>262</v>
      </c>
      <c r="AJ17" s="570" t="s">
        <v>262</v>
      </c>
      <c r="AK17" s="570" t="s">
        <v>262</v>
      </c>
      <c r="AL17" s="570" t="s">
        <v>262</v>
      </c>
      <c r="AM17" s="570" t="s">
        <v>262</v>
      </c>
      <c r="AN17" s="570" t="s">
        <v>262</v>
      </c>
      <c r="AO17" s="570" t="s">
        <v>262</v>
      </c>
      <c r="AP17" s="570" t="s">
        <v>262</v>
      </c>
      <c r="AQ17" s="598" t="s">
        <v>262</v>
      </c>
      <c r="AR17" s="587" t="s">
        <v>262</v>
      </c>
      <c r="AS17" s="570" t="s">
        <v>262</v>
      </c>
      <c r="AT17" s="570" t="s">
        <v>262</v>
      </c>
      <c r="AU17" s="598" t="s">
        <v>262</v>
      </c>
      <c r="AV17" s="587" t="s">
        <v>262</v>
      </c>
      <c r="AW17" s="601" t="s">
        <v>262</v>
      </c>
      <c r="AX17" s="570" t="s">
        <v>262</v>
      </c>
      <c r="AY17" s="570" t="s">
        <v>262</v>
      </c>
      <c r="AZ17" s="606" t="s">
        <v>262</v>
      </c>
      <c r="BA17" s="510"/>
      <c r="BB17" s="513"/>
      <c r="BC17" s="516"/>
      <c r="BD17" s="519"/>
      <c r="BE17" s="510"/>
      <c r="BF17" s="516"/>
      <c r="BG17" s="516"/>
      <c r="BH17" s="540"/>
      <c r="BI17" s="618"/>
      <c r="BJ17" s="618"/>
      <c r="BK17" s="54"/>
      <c r="BM17" s="550"/>
      <c r="BN17" s="553"/>
      <c r="BO17" s="510"/>
      <c r="BP17" s="513"/>
      <c r="BQ17" s="516"/>
      <c r="BR17" s="519"/>
      <c r="BS17" s="510"/>
      <c r="BT17" s="516"/>
      <c r="BU17" s="516"/>
      <c r="BV17" s="540"/>
      <c r="BW17" s="58" t="s">
        <v>105</v>
      </c>
      <c r="BX17" s="61"/>
      <c r="BY17" s="286"/>
      <c r="BZ17" s="59"/>
      <c r="CA17" s="60"/>
      <c r="CB17" s="59"/>
      <c r="CC17" s="62"/>
      <c r="CD17" s="61"/>
      <c r="CE17" s="60"/>
      <c r="CF17" s="59"/>
      <c r="CG17" s="60"/>
      <c r="CH17" s="59"/>
      <c r="CI17" s="60"/>
      <c r="CJ17" s="59"/>
      <c r="CK17" s="60"/>
      <c r="CL17" s="61"/>
      <c r="CM17" s="286"/>
      <c r="CN17" s="59"/>
      <c r="CO17" s="62"/>
      <c r="CP17" s="59"/>
      <c r="CQ17" s="60"/>
      <c r="CR17" s="59"/>
      <c r="CS17" s="60"/>
      <c r="CT17" s="279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632" t="s">
        <v>250</v>
      </c>
      <c r="DK17" s="633"/>
      <c r="DL17" s="40"/>
      <c r="DM17" s="40"/>
      <c r="DN17" s="40"/>
      <c r="DO17" s="271"/>
      <c r="DP17" s="271"/>
      <c r="DQ17" s="271"/>
      <c r="DR17" s="271"/>
      <c r="DS17" s="271"/>
      <c r="EA17" s="37"/>
      <c r="EB17" s="41"/>
      <c r="EC17" s="37"/>
      <c r="ED17" s="37"/>
      <c r="EE17" s="37"/>
    </row>
    <row r="18" spans="1:142" ht="10.5" customHeight="1" x14ac:dyDescent="0.2">
      <c r="A18" s="550"/>
      <c r="B18" s="553"/>
      <c r="C18" s="555"/>
      <c r="D18" s="558"/>
      <c r="E18" s="569"/>
      <c r="F18" s="571"/>
      <c r="G18" s="573"/>
      <c r="H18" s="571"/>
      <c r="I18" s="573"/>
      <c r="J18" s="569"/>
      <c r="K18" s="585"/>
      <c r="L18" s="585"/>
      <c r="M18" s="586"/>
      <c r="N18" s="588"/>
      <c r="O18" s="585"/>
      <c r="P18" s="585"/>
      <c r="Q18" s="605"/>
      <c r="R18" s="600"/>
      <c r="S18" s="585"/>
      <c r="T18" s="605"/>
      <c r="U18" s="588"/>
      <c r="V18" s="605"/>
      <c r="W18" s="610"/>
      <c r="X18" s="588"/>
      <c r="Y18" s="585"/>
      <c r="Z18" s="605"/>
      <c r="AA18" s="588"/>
      <c r="AB18" s="585"/>
      <c r="AC18" s="607"/>
      <c r="AD18" s="608"/>
      <c r="AE18" s="585"/>
      <c r="AF18" s="585"/>
      <c r="AG18" s="585"/>
      <c r="AH18" s="605"/>
      <c r="AI18" s="588"/>
      <c r="AJ18" s="585"/>
      <c r="AK18" s="585"/>
      <c r="AL18" s="585"/>
      <c r="AM18" s="585"/>
      <c r="AN18" s="585"/>
      <c r="AO18" s="585"/>
      <c r="AP18" s="585"/>
      <c r="AQ18" s="599"/>
      <c r="AR18" s="600"/>
      <c r="AS18" s="571"/>
      <c r="AT18" s="571"/>
      <c r="AU18" s="599"/>
      <c r="AV18" s="600"/>
      <c r="AW18" s="602"/>
      <c r="AX18" s="571"/>
      <c r="AY18" s="571"/>
      <c r="AZ18" s="607"/>
      <c r="BA18" s="510"/>
      <c r="BB18" s="513"/>
      <c r="BC18" s="516"/>
      <c r="BD18" s="519"/>
      <c r="BE18" s="510"/>
      <c r="BF18" s="516"/>
      <c r="BG18" s="516"/>
      <c r="BH18" s="540"/>
      <c r="BI18" s="618"/>
      <c r="BJ18" s="618"/>
      <c r="BK18" s="54"/>
      <c r="BM18" s="550"/>
      <c r="BN18" s="553"/>
      <c r="BO18" s="510"/>
      <c r="BP18" s="513"/>
      <c r="BQ18" s="516"/>
      <c r="BR18" s="519"/>
      <c r="BS18" s="510"/>
      <c r="BT18" s="516"/>
      <c r="BU18" s="516"/>
      <c r="BV18" s="540"/>
      <c r="BW18" s="620" t="s">
        <v>107</v>
      </c>
      <c r="BX18" s="634" t="s">
        <v>108</v>
      </c>
      <c r="BY18" s="620" t="s">
        <v>107</v>
      </c>
      <c r="BZ18" s="623" t="s">
        <v>108</v>
      </c>
      <c r="CA18" s="629" t="s">
        <v>107</v>
      </c>
      <c r="CB18" s="623" t="s">
        <v>108</v>
      </c>
      <c r="CC18" s="629" t="s">
        <v>107</v>
      </c>
      <c r="CD18" s="623" t="s">
        <v>108</v>
      </c>
      <c r="CE18" s="629" t="s">
        <v>107</v>
      </c>
      <c r="CF18" s="623" t="s">
        <v>108</v>
      </c>
      <c r="CG18" s="629" t="s">
        <v>107</v>
      </c>
      <c r="CH18" s="623" t="s">
        <v>108</v>
      </c>
      <c r="CI18" s="629" t="s">
        <v>107</v>
      </c>
      <c r="CJ18" s="623" t="s">
        <v>108</v>
      </c>
      <c r="CK18" s="629" t="s">
        <v>107</v>
      </c>
      <c r="CL18" s="634" t="s">
        <v>108</v>
      </c>
      <c r="CM18" s="620" t="s">
        <v>107</v>
      </c>
      <c r="CN18" s="623" t="s">
        <v>108</v>
      </c>
      <c r="CO18" s="626" t="s">
        <v>107</v>
      </c>
      <c r="CP18" s="623" t="s">
        <v>108</v>
      </c>
      <c r="CQ18" s="629" t="s">
        <v>107</v>
      </c>
      <c r="CR18" s="623" t="s">
        <v>108</v>
      </c>
      <c r="CS18" s="629" t="s">
        <v>107</v>
      </c>
      <c r="CT18" s="647" t="s">
        <v>108</v>
      </c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633"/>
      <c r="DK18" s="633"/>
      <c r="DL18" s="40"/>
      <c r="DM18" s="40"/>
      <c r="DN18" s="40"/>
      <c r="DO18" s="271"/>
      <c r="DP18" s="271"/>
      <c r="DQ18" s="271"/>
      <c r="DR18" s="271"/>
      <c r="DS18" s="271"/>
      <c r="EA18" s="37"/>
      <c r="EB18" s="644" t="s">
        <v>109</v>
      </c>
      <c r="EC18" s="645"/>
      <c r="ED18" s="645"/>
      <c r="EE18" s="37"/>
    </row>
    <row r="19" spans="1:142" ht="10.5" customHeight="1" x14ac:dyDescent="0.2">
      <c r="A19" s="550"/>
      <c r="B19" s="553"/>
      <c r="C19" s="555"/>
      <c r="D19" s="558"/>
      <c r="E19" s="642">
        <v>2</v>
      </c>
      <c r="F19" s="611">
        <v>2</v>
      </c>
      <c r="G19" s="611">
        <v>2</v>
      </c>
      <c r="H19" s="646">
        <v>2</v>
      </c>
      <c r="I19" s="646">
        <v>2</v>
      </c>
      <c r="J19" s="642">
        <v>1</v>
      </c>
      <c r="K19" s="611">
        <v>1</v>
      </c>
      <c r="L19" s="611">
        <v>1</v>
      </c>
      <c r="M19" s="646">
        <v>1</v>
      </c>
      <c r="N19" s="613">
        <v>1</v>
      </c>
      <c r="O19" s="611">
        <v>1</v>
      </c>
      <c r="P19" s="611">
        <v>1</v>
      </c>
      <c r="Q19" s="612">
        <v>1</v>
      </c>
      <c r="R19" s="613">
        <v>1</v>
      </c>
      <c r="S19" s="611">
        <v>1</v>
      </c>
      <c r="T19" s="612">
        <v>1</v>
      </c>
      <c r="U19" s="613">
        <v>1</v>
      </c>
      <c r="V19" s="612">
        <v>1</v>
      </c>
      <c r="W19" s="639">
        <v>1</v>
      </c>
      <c r="X19" s="613">
        <v>1</v>
      </c>
      <c r="Y19" s="611">
        <v>1</v>
      </c>
      <c r="Z19" s="612">
        <v>1</v>
      </c>
      <c r="AA19" s="613">
        <v>1</v>
      </c>
      <c r="AB19" s="611">
        <v>1</v>
      </c>
      <c r="AC19" s="640">
        <v>1</v>
      </c>
      <c r="AD19" s="642">
        <v>2</v>
      </c>
      <c r="AE19" s="611">
        <v>2</v>
      </c>
      <c r="AF19" s="611">
        <v>2</v>
      </c>
      <c r="AG19" s="611">
        <v>2</v>
      </c>
      <c r="AH19" s="612">
        <v>2</v>
      </c>
      <c r="AI19" s="613">
        <v>3</v>
      </c>
      <c r="AJ19" s="611">
        <v>3</v>
      </c>
      <c r="AK19" s="611">
        <v>3</v>
      </c>
      <c r="AL19" s="611">
        <v>3</v>
      </c>
      <c r="AM19" s="611">
        <v>3</v>
      </c>
      <c r="AN19" s="611">
        <v>3</v>
      </c>
      <c r="AO19" s="611">
        <v>3</v>
      </c>
      <c r="AP19" s="611">
        <v>3</v>
      </c>
      <c r="AQ19" s="598">
        <v>3</v>
      </c>
      <c r="AR19" s="587">
        <v>4</v>
      </c>
      <c r="AS19" s="570">
        <v>4</v>
      </c>
      <c r="AT19" s="570">
        <v>4</v>
      </c>
      <c r="AU19" s="598">
        <v>4</v>
      </c>
      <c r="AV19" s="587">
        <v>4</v>
      </c>
      <c r="AW19" s="601">
        <v>4</v>
      </c>
      <c r="AX19" s="570">
        <v>4</v>
      </c>
      <c r="AY19" s="570">
        <v>4</v>
      </c>
      <c r="AZ19" s="640">
        <v>4</v>
      </c>
      <c r="BA19" s="510"/>
      <c r="BB19" s="513"/>
      <c r="BC19" s="516"/>
      <c r="BD19" s="519"/>
      <c r="BE19" s="510"/>
      <c r="BF19" s="516"/>
      <c r="BG19" s="516"/>
      <c r="BH19" s="540"/>
      <c r="BI19" s="618"/>
      <c r="BJ19" s="618"/>
      <c r="BK19" s="54"/>
      <c r="BM19" s="550"/>
      <c r="BN19" s="553"/>
      <c r="BO19" s="510"/>
      <c r="BP19" s="513"/>
      <c r="BQ19" s="516"/>
      <c r="BR19" s="519"/>
      <c r="BS19" s="510"/>
      <c r="BT19" s="516"/>
      <c r="BU19" s="516"/>
      <c r="BV19" s="540"/>
      <c r="BW19" s="621"/>
      <c r="BX19" s="635"/>
      <c r="BY19" s="621"/>
      <c r="BZ19" s="624"/>
      <c r="CA19" s="630"/>
      <c r="CB19" s="624"/>
      <c r="CC19" s="630"/>
      <c r="CD19" s="624"/>
      <c r="CE19" s="630"/>
      <c r="CF19" s="624"/>
      <c r="CG19" s="630"/>
      <c r="CH19" s="624"/>
      <c r="CI19" s="630"/>
      <c r="CJ19" s="624"/>
      <c r="CK19" s="630"/>
      <c r="CL19" s="635"/>
      <c r="CM19" s="621"/>
      <c r="CN19" s="624"/>
      <c r="CO19" s="627"/>
      <c r="CP19" s="624"/>
      <c r="CQ19" s="630"/>
      <c r="CR19" s="624"/>
      <c r="CS19" s="630"/>
      <c r="CT19" s="647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64" t="s">
        <v>110</v>
      </c>
      <c r="DJ19" s="698" t="s">
        <v>240</v>
      </c>
      <c r="DK19" s="698"/>
      <c r="DL19" s="698"/>
      <c r="DM19" s="65"/>
      <c r="DN19" s="66"/>
      <c r="DO19" s="66"/>
      <c r="DP19" s="66"/>
      <c r="DQ19" s="66"/>
      <c r="DR19" s="66"/>
      <c r="DS19" s="67"/>
      <c r="EA19" s="37"/>
      <c r="EB19" s="645"/>
      <c r="EC19" s="645"/>
      <c r="ED19" s="645"/>
      <c r="EE19" s="37"/>
    </row>
    <row r="20" spans="1:142" ht="10.5" customHeight="1" thickBot="1" x14ac:dyDescent="0.25">
      <c r="A20" s="550"/>
      <c r="B20" s="553"/>
      <c r="C20" s="555"/>
      <c r="D20" s="558"/>
      <c r="E20" s="643"/>
      <c r="F20" s="575"/>
      <c r="G20" s="575"/>
      <c r="H20" s="597"/>
      <c r="I20" s="597"/>
      <c r="J20" s="643"/>
      <c r="K20" s="575"/>
      <c r="L20" s="575"/>
      <c r="M20" s="597"/>
      <c r="N20" s="579"/>
      <c r="O20" s="575"/>
      <c r="P20" s="575"/>
      <c r="Q20" s="577"/>
      <c r="R20" s="579"/>
      <c r="S20" s="575"/>
      <c r="T20" s="577"/>
      <c r="U20" s="579"/>
      <c r="V20" s="577"/>
      <c r="W20" s="639"/>
      <c r="X20" s="579"/>
      <c r="Y20" s="611"/>
      <c r="Z20" s="612"/>
      <c r="AA20" s="613"/>
      <c r="AB20" s="575"/>
      <c r="AC20" s="641"/>
      <c r="AD20" s="643"/>
      <c r="AE20" s="575"/>
      <c r="AF20" s="575"/>
      <c r="AG20" s="575"/>
      <c r="AH20" s="577"/>
      <c r="AI20" s="579"/>
      <c r="AJ20" s="575"/>
      <c r="AK20" s="575"/>
      <c r="AL20" s="575"/>
      <c r="AM20" s="575"/>
      <c r="AN20" s="575"/>
      <c r="AO20" s="575"/>
      <c r="AP20" s="575"/>
      <c r="AQ20" s="612"/>
      <c r="AR20" s="613"/>
      <c r="AS20" s="611"/>
      <c r="AT20" s="611"/>
      <c r="AU20" s="612"/>
      <c r="AV20" s="613"/>
      <c r="AW20" s="614"/>
      <c r="AX20" s="611"/>
      <c r="AY20" s="611"/>
      <c r="AZ20" s="641"/>
      <c r="BA20" s="510"/>
      <c r="BB20" s="513"/>
      <c r="BC20" s="516"/>
      <c r="BD20" s="519"/>
      <c r="BE20" s="510"/>
      <c r="BF20" s="516"/>
      <c r="BG20" s="516"/>
      <c r="BH20" s="540"/>
      <c r="BI20" s="618"/>
      <c r="BJ20" s="618"/>
      <c r="BK20" s="54"/>
      <c r="BM20" s="550"/>
      <c r="BN20" s="553"/>
      <c r="BO20" s="510"/>
      <c r="BP20" s="513"/>
      <c r="BQ20" s="516"/>
      <c r="BR20" s="519"/>
      <c r="BS20" s="510"/>
      <c r="BT20" s="516"/>
      <c r="BU20" s="516"/>
      <c r="BV20" s="540"/>
      <c r="BW20" s="621"/>
      <c r="BX20" s="635"/>
      <c r="BY20" s="621"/>
      <c r="BZ20" s="624"/>
      <c r="CA20" s="630"/>
      <c r="CB20" s="624"/>
      <c r="CC20" s="630"/>
      <c r="CD20" s="624"/>
      <c r="CE20" s="630"/>
      <c r="CF20" s="624"/>
      <c r="CG20" s="630"/>
      <c r="CH20" s="624"/>
      <c r="CI20" s="630"/>
      <c r="CJ20" s="624"/>
      <c r="CK20" s="630"/>
      <c r="CL20" s="635"/>
      <c r="CM20" s="621"/>
      <c r="CN20" s="624"/>
      <c r="CO20" s="627"/>
      <c r="CP20" s="624"/>
      <c r="CQ20" s="630"/>
      <c r="CR20" s="624"/>
      <c r="CS20" s="630"/>
      <c r="CT20" s="647"/>
      <c r="DI20" s="64"/>
      <c r="DJ20" s="699"/>
      <c r="DK20" s="699"/>
      <c r="DL20" s="699"/>
      <c r="DM20" s="65"/>
      <c r="DN20" s="665" t="s">
        <v>112</v>
      </c>
      <c r="DO20" s="665"/>
      <c r="DP20" s="666" t="e">
        <f>BI64</f>
        <v>#DIV/0!</v>
      </c>
      <c r="DQ20" s="666"/>
      <c r="DR20" s="66"/>
      <c r="DS20" s="67"/>
      <c r="EA20" s="37"/>
      <c r="EB20" s="41"/>
      <c r="EC20" s="37"/>
      <c r="ED20" s="37"/>
      <c r="EE20" s="37"/>
    </row>
    <row r="21" spans="1:142" ht="10.5" customHeight="1" x14ac:dyDescent="0.15">
      <c r="A21" s="550"/>
      <c r="B21" s="553"/>
      <c r="C21" s="556"/>
      <c r="D21" s="558"/>
      <c r="E21" s="413"/>
      <c r="F21" s="414"/>
      <c r="G21" s="414"/>
      <c r="H21" s="428"/>
      <c r="I21" s="429"/>
      <c r="J21" s="413"/>
      <c r="K21" s="414"/>
      <c r="L21" s="313"/>
      <c r="M21" s="395"/>
      <c r="N21" s="342"/>
      <c r="O21" s="313"/>
      <c r="P21" s="313"/>
      <c r="Q21" s="314"/>
      <c r="R21" s="342"/>
      <c r="S21" s="313"/>
      <c r="T21" s="314"/>
      <c r="U21" s="342"/>
      <c r="V21" s="314"/>
      <c r="W21" s="432"/>
      <c r="X21" s="342"/>
      <c r="Y21" s="313"/>
      <c r="Z21" s="314"/>
      <c r="AA21" s="342"/>
      <c r="AB21" s="433"/>
      <c r="AC21" s="434"/>
      <c r="AD21" s="415"/>
      <c r="AE21" s="313"/>
      <c r="AF21" s="313"/>
      <c r="AG21" s="433"/>
      <c r="AH21" s="436"/>
      <c r="AI21" s="342"/>
      <c r="AJ21" s="313"/>
      <c r="AK21" s="313"/>
      <c r="AL21" s="313"/>
      <c r="AM21" s="313"/>
      <c r="AN21" s="313"/>
      <c r="AO21" s="313"/>
      <c r="AP21" s="313"/>
      <c r="AQ21" s="314"/>
      <c r="AR21" s="342"/>
      <c r="AS21" s="313"/>
      <c r="AT21" s="313"/>
      <c r="AU21" s="314"/>
      <c r="AV21" s="342"/>
      <c r="AW21" s="416"/>
      <c r="AX21" s="395"/>
      <c r="AY21" s="435"/>
      <c r="AZ21" s="434"/>
      <c r="BA21" s="511"/>
      <c r="BB21" s="514"/>
      <c r="BC21" s="517"/>
      <c r="BD21" s="520"/>
      <c r="BE21" s="511"/>
      <c r="BF21" s="517"/>
      <c r="BG21" s="517"/>
      <c r="BH21" s="541"/>
      <c r="BI21" s="619"/>
      <c r="BJ21" s="619"/>
      <c r="BK21" s="54"/>
      <c r="BM21" s="550"/>
      <c r="BN21" s="553"/>
      <c r="BO21" s="511"/>
      <c r="BP21" s="514"/>
      <c r="BQ21" s="517"/>
      <c r="BR21" s="520"/>
      <c r="BS21" s="511"/>
      <c r="BT21" s="517"/>
      <c r="BU21" s="517"/>
      <c r="BV21" s="541"/>
      <c r="BW21" s="622"/>
      <c r="BX21" s="636"/>
      <c r="BY21" s="622"/>
      <c r="BZ21" s="625"/>
      <c r="CA21" s="631"/>
      <c r="CB21" s="625"/>
      <c r="CC21" s="631"/>
      <c r="CD21" s="625"/>
      <c r="CE21" s="631"/>
      <c r="CF21" s="625"/>
      <c r="CG21" s="631"/>
      <c r="CH21" s="625"/>
      <c r="CI21" s="631"/>
      <c r="CJ21" s="625"/>
      <c r="CK21" s="631"/>
      <c r="CL21" s="636"/>
      <c r="CM21" s="622"/>
      <c r="CN21" s="625"/>
      <c r="CO21" s="628"/>
      <c r="CP21" s="625"/>
      <c r="CQ21" s="631"/>
      <c r="CR21" s="625"/>
      <c r="CS21" s="631"/>
      <c r="CT21" s="647"/>
      <c r="DH21" s="637" t="s">
        <v>251</v>
      </c>
      <c r="DI21" s="700" t="s">
        <v>116</v>
      </c>
      <c r="DJ21" s="700" t="s">
        <v>113</v>
      </c>
      <c r="DK21" s="702" t="s">
        <v>114</v>
      </c>
      <c r="DL21" s="648" t="s">
        <v>115</v>
      </c>
      <c r="DM21" s="71"/>
      <c r="DN21" s="665"/>
      <c r="DO21" s="665"/>
      <c r="DP21" s="666"/>
      <c r="DQ21" s="666"/>
      <c r="DR21" s="66"/>
      <c r="DS21" s="71"/>
      <c r="EA21" s="655" t="s">
        <v>116</v>
      </c>
      <c r="EB21" s="657" t="s">
        <v>117</v>
      </c>
      <c r="EC21" s="659" t="s">
        <v>29</v>
      </c>
      <c r="ED21" s="661" t="s">
        <v>118</v>
      </c>
      <c r="EE21" s="663" t="s">
        <v>119</v>
      </c>
    </row>
    <row r="22" spans="1:142" ht="10.95" customHeight="1" thickBot="1" x14ac:dyDescent="0.2">
      <c r="A22" s="551"/>
      <c r="B22" s="553"/>
      <c r="C22" s="73">
        <v>10</v>
      </c>
      <c r="D22" s="74"/>
      <c r="E22" s="315">
        <v>2</v>
      </c>
      <c r="F22" s="316">
        <v>2</v>
      </c>
      <c r="G22" s="316">
        <v>2</v>
      </c>
      <c r="H22" s="373">
        <v>2</v>
      </c>
      <c r="I22" s="373">
        <v>2</v>
      </c>
      <c r="J22" s="315">
        <v>2</v>
      </c>
      <c r="K22" s="316">
        <v>2</v>
      </c>
      <c r="L22" s="316">
        <v>2</v>
      </c>
      <c r="M22" s="373">
        <v>2</v>
      </c>
      <c r="N22" s="343">
        <v>2</v>
      </c>
      <c r="O22" s="316">
        <v>2</v>
      </c>
      <c r="P22" s="316">
        <v>2</v>
      </c>
      <c r="Q22" s="317">
        <v>2</v>
      </c>
      <c r="R22" s="343">
        <v>2</v>
      </c>
      <c r="S22" s="316">
        <v>2</v>
      </c>
      <c r="T22" s="317">
        <v>2</v>
      </c>
      <c r="U22" s="343">
        <v>2</v>
      </c>
      <c r="V22" s="317">
        <v>2</v>
      </c>
      <c r="W22" s="76">
        <v>2</v>
      </c>
      <c r="X22" s="343">
        <v>2</v>
      </c>
      <c r="Y22" s="316">
        <v>2</v>
      </c>
      <c r="Z22" s="317">
        <v>2</v>
      </c>
      <c r="AA22" s="343">
        <v>2</v>
      </c>
      <c r="AB22" s="316">
        <v>2</v>
      </c>
      <c r="AC22" s="355">
        <v>2</v>
      </c>
      <c r="AD22" s="315">
        <v>2</v>
      </c>
      <c r="AE22" s="316">
        <v>2</v>
      </c>
      <c r="AF22" s="316">
        <v>2</v>
      </c>
      <c r="AG22" s="316">
        <v>2</v>
      </c>
      <c r="AH22" s="317">
        <v>2</v>
      </c>
      <c r="AI22" s="343">
        <v>2</v>
      </c>
      <c r="AJ22" s="316">
        <v>2</v>
      </c>
      <c r="AK22" s="316">
        <v>2</v>
      </c>
      <c r="AL22" s="316">
        <v>2</v>
      </c>
      <c r="AM22" s="316">
        <v>4</v>
      </c>
      <c r="AN22" s="316">
        <v>2</v>
      </c>
      <c r="AO22" s="316">
        <v>2</v>
      </c>
      <c r="AP22" s="316">
        <v>2</v>
      </c>
      <c r="AQ22" s="317">
        <v>2</v>
      </c>
      <c r="AR22" s="343">
        <v>2</v>
      </c>
      <c r="AS22" s="316">
        <v>3</v>
      </c>
      <c r="AT22" s="316">
        <v>3</v>
      </c>
      <c r="AU22" s="317">
        <v>2</v>
      </c>
      <c r="AV22" s="343">
        <v>2</v>
      </c>
      <c r="AW22" s="417">
        <v>2</v>
      </c>
      <c r="AX22" s="373">
        <v>2</v>
      </c>
      <c r="AY22" s="373">
        <v>2</v>
      </c>
      <c r="AZ22" s="355">
        <v>2</v>
      </c>
      <c r="BA22" s="75">
        <v>40</v>
      </c>
      <c r="BB22" s="77"/>
      <c r="BC22" s="79">
        <v>60</v>
      </c>
      <c r="BD22" s="74"/>
      <c r="BE22" s="75">
        <v>40</v>
      </c>
      <c r="BF22" s="77">
        <v>20</v>
      </c>
      <c r="BG22" s="77">
        <v>20</v>
      </c>
      <c r="BH22" s="78">
        <v>20</v>
      </c>
      <c r="BI22" s="80">
        <v>100</v>
      </c>
      <c r="BJ22" s="80"/>
      <c r="BK22" s="81"/>
      <c r="BM22" s="551"/>
      <c r="BN22" s="553"/>
      <c r="BO22" s="75">
        <f>BA22</f>
        <v>40</v>
      </c>
      <c r="BP22" s="77"/>
      <c r="BQ22" s="79">
        <f>BC22</f>
        <v>60</v>
      </c>
      <c r="BR22" s="74"/>
      <c r="BS22" s="75">
        <f>BE22</f>
        <v>40</v>
      </c>
      <c r="BT22" s="77">
        <f>BF22</f>
        <v>20</v>
      </c>
      <c r="BU22" s="77">
        <f>BG22</f>
        <v>20</v>
      </c>
      <c r="BV22" s="82">
        <f>BH22</f>
        <v>20</v>
      </c>
      <c r="BW22" s="83">
        <v>10</v>
      </c>
      <c r="BX22" s="277"/>
      <c r="BY22" s="83">
        <v>8</v>
      </c>
      <c r="BZ22" s="84"/>
      <c r="CA22" s="85">
        <v>8</v>
      </c>
      <c r="CB22" s="84"/>
      <c r="CC22" s="85">
        <v>6</v>
      </c>
      <c r="CD22" s="84"/>
      <c r="CE22" s="85">
        <v>4</v>
      </c>
      <c r="CF22" s="84"/>
      <c r="CG22" s="85">
        <v>2</v>
      </c>
      <c r="CH22" s="84"/>
      <c r="CI22" s="85">
        <v>6</v>
      </c>
      <c r="CJ22" s="84"/>
      <c r="CK22" s="85">
        <v>6</v>
      </c>
      <c r="CL22" s="277"/>
      <c r="CM22" s="83">
        <v>10</v>
      </c>
      <c r="CN22" s="84"/>
      <c r="CO22" s="86">
        <v>20</v>
      </c>
      <c r="CP22" s="84"/>
      <c r="CQ22" s="85">
        <v>10</v>
      </c>
      <c r="CR22" s="84"/>
      <c r="CS22" s="85">
        <v>10</v>
      </c>
      <c r="CT22" s="87"/>
      <c r="DH22" s="638"/>
      <c r="DI22" s="701"/>
      <c r="DJ22" s="701"/>
      <c r="DK22" s="703"/>
      <c r="DL22" s="649"/>
      <c r="DM22" s="71"/>
      <c r="DN22" s="665" t="s">
        <v>120</v>
      </c>
      <c r="DO22" s="665"/>
      <c r="DP22" s="666" t="e">
        <f>EL27</f>
        <v>#DIV/0!</v>
      </c>
      <c r="DQ22" s="666"/>
      <c r="DR22" s="66"/>
      <c r="DS22" s="71"/>
      <c r="EA22" s="656"/>
      <c r="EB22" s="658"/>
      <c r="EC22" s="660"/>
      <c r="ED22" s="662"/>
      <c r="EE22" s="664"/>
    </row>
    <row r="23" spans="1:142" ht="13.2" customHeight="1" x14ac:dyDescent="0.2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74"/>
      <c r="I23" s="374"/>
      <c r="J23" s="318"/>
      <c r="K23" s="319"/>
      <c r="L23" s="319"/>
      <c r="M23" s="374"/>
      <c r="N23" s="344"/>
      <c r="O23" s="319"/>
      <c r="P23" s="319"/>
      <c r="Q23" s="320"/>
      <c r="R23" s="344"/>
      <c r="S23" s="319"/>
      <c r="T23" s="320"/>
      <c r="U23" s="344"/>
      <c r="V23" s="320"/>
      <c r="W23" s="92"/>
      <c r="X23" s="344"/>
      <c r="Y23" s="319"/>
      <c r="Z23" s="320"/>
      <c r="AA23" s="344"/>
      <c r="AB23" s="319"/>
      <c r="AC23" s="356"/>
      <c r="AD23" s="318"/>
      <c r="AE23" s="319"/>
      <c r="AF23" s="319"/>
      <c r="AG23" s="319"/>
      <c r="AH23" s="320"/>
      <c r="AI23" s="344"/>
      <c r="AJ23" s="319"/>
      <c r="AK23" s="319"/>
      <c r="AL23" s="319"/>
      <c r="AM23" s="319"/>
      <c r="AN23" s="319"/>
      <c r="AO23" s="319"/>
      <c r="AP23" s="319"/>
      <c r="AQ23" s="320"/>
      <c r="AR23" s="344"/>
      <c r="AS23" s="319"/>
      <c r="AT23" s="319"/>
      <c r="AU23" s="320"/>
      <c r="AV23" s="344"/>
      <c r="AW23" s="418"/>
      <c r="AX23" s="374"/>
      <c r="AY23" s="374"/>
      <c r="AZ23" s="356"/>
      <c r="BA23" s="95">
        <f>SUM(J23:AC23)*2</f>
        <v>0</v>
      </c>
      <c r="BB23" s="200" t="str">
        <f>IF(BA23&gt;=32,"A",IF(BA23&gt;=19,"B","C"))</f>
        <v>C</v>
      </c>
      <c r="BC23" s="96">
        <f>SUM(E23:I23,AD23:AL23,AN23:AR23,AU23:AZ23)*2+AM23*4+SUM(AS23:AT23)*3</f>
        <v>0</v>
      </c>
      <c r="BD23" s="199" t="str">
        <f>IF(BC23&gt;=41,"A",IF(BC23&gt;=20,"B","C"))</f>
        <v>C</v>
      </c>
      <c r="BE23" s="95">
        <f>SUM(J23:AC23)*2</f>
        <v>0</v>
      </c>
      <c r="BF23" s="96">
        <f>SUM(E23:I23,AD23:AH23)*2</f>
        <v>0</v>
      </c>
      <c r="BG23" s="96">
        <f>SUM(AI23:AL23,AN23:AQ23)*2+AM23*4</f>
        <v>0</v>
      </c>
      <c r="BH23" s="97">
        <f>SUM(AR23,AU23:AZ23)*2+SUM(AS23:AT23)*3</f>
        <v>0</v>
      </c>
      <c r="BI23" s="98">
        <f>BA23+BC23</f>
        <v>0</v>
      </c>
      <c r="BJ23" s="99">
        <f>(BI23-63.3)/16.49*10+50</f>
        <v>11.613098847786539</v>
      </c>
      <c r="BK23" s="419"/>
      <c r="BL23" s="272"/>
      <c r="BM23" s="88">
        <f t="shared" ref="BM23:BN62" si="0">A23</f>
        <v>0</v>
      </c>
      <c r="BN23" s="89">
        <f t="shared" si="0"/>
        <v>0</v>
      </c>
      <c r="BO23" s="101">
        <f>BA23/40*100</f>
        <v>0</v>
      </c>
      <c r="BP23" s="102" t="str">
        <f>BB23</f>
        <v>C</v>
      </c>
      <c r="BQ23" s="103">
        <f>BC23/60*100</f>
        <v>0</v>
      </c>
      <c r="BR23" s="91" t="str">
        <f>BD23</f>
        <v>C</v>
      </c>
      <c r="BS23" s="101">
        <f>BE23/40*100</f>
        <v>0</v>
      </c>
      <c r="BT23" s="103">
        <f t="shared" ref="BT23:BV38" si="1">BF23/20*100</f>
        <v>0</v>
      </c>
      <c r="BU23" s="103">
        <f t="shared" si="1"/>
        <v>0</v>
      </c>
      <c r="BV23" s="104">
        <f t="shared" si="1"/>
        <v>0</v>
      </c>
      <c r="BW23" s="105">
        <f>SUM(E23:I23)*2</f>
        <v>0</v>
      </c>
      <c r="BX23" s="278">
        <f>BW23/10*100</f>
        <v>0</v>
      </c>
      <c r="BY23" s="105">
        <f>SUM(J23:M23)*2</f>
        <v>0</v>
      </c>
      <c r="BZ23" s="106">
        <f>BY23/8*100</f>
        <v>0</v>
      </c>
      <c r="CA23" s="107">
        <f>SUM(N23:Q23)*2</f>
        <v>0</v>
      </c>
      <c r="CB23" s="106">
        <f>CA23/8*100</f>
        <v>0</v>
      </c>
      <c r="CC23" s="107">
        <f>SUM(R23:T23)*2</f>
        <v>0</v>
      </c>
      <c r="CD23" s="106">
        <f>CC23/6*100</f>
        <v>0</v>
      </c>
      <c r="CE23" s="107">
        <f>SUM(U23:V23)*2</f>
        <v>0</v>
      </c>
      <c r="CF23" s="106">
        <f>CE23/4*100</f>
        <v>0</v>
      </c>
      <c r="CG23" s="107">
        <f>W23*2</f>
        <v>0</v>
      </c>
      <c r="CH23" s="106">
        <f>CG23/2*100</f>
        <v>0</v>
      </c>
      <c r="CI23" s="107">
        <f>SUM(X23:Z23)*2</f>
        <v>0</v>
      </c>
      <c r="CJ23" s="106">
        <f>CI23/6*100</f>
        <v>0</v>
      </c>
      <c r="CK23" s="107">
        <f>SUM(AA23:AC23)*2</f>
        <v>0</v>
      </c>
      <c r="CL23" s="278">
        <f>CK23/6*100</f>
        <v>0</v>
      </c>
      <c r="CM23" s="105">
        <f>SUM(AD23:AH23)*2</f>
        <v>0</v>
      </c>
      <c r="CN23" s="106">
        <f>CM23/10*100</f>
        <v>0</v>
      </c>
      <c r="CO23" s="108">
        <f>SUM(AI23:AL23,AN23:AQ23)*2+AM23*4</f>
        <v>0</v>
      </c>
      <c r="CP23" s="106">
        <f>CO23/20*100</f>
        <v>0</v>
      </c>
      <c r="CQ23" s="107">
        <f>SUM(AR23,AU23)*2+SUM(AS23:AT23)*3</f>
        <v>0</v>
      </c>
      <c r="CR23" s="106">
        <f>CQ23/10*100</f>
        <v>0</v>
      </c>
      <c r="CS23" s="107">
        <f>SUM(AV23:AZ23)*2</f>
        <v>0</v>
      </c>
      <c r="CT23" s="109">
        <f>CS23/10*100</f>
        <v>0</v>
      </c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461">
        <v>1</v>
      </c>
      <c r="DI23" s="462">
        <f>A23</f>
        <v>0</v>
      </c>
      <c r="DJ23" s="384">
        <f t="shared" ref="DJ23:DJ62" si="2">B23</f>
        <v>0</v>
      </c>
      <c r="DK23" s="387">
        <f t="shared" ref="DK23:DK62" si="3">BI23</f>
        <v>0</v>
      </c>
      <c r="DL23" s="294">
        <f t="shared" ref="DL23:DL62" si="4">BJ23</f>
        <v>11.613098847786539</v>
      </c>
      <c r="DM23" s="113"/>
      <c r="DN23" s="665"/>
      <c r="DO23" s="665"/>
      <c r="DP23" s="666"/>
      <c r="DQ23" s="666"/>
      <c r="DR23" s="37"/>
      <c r="DS23" s="37"/>
      <c r="EA23" s="114">
        <f t="shared" ref="EA23:EA62" si="5">A23</f>
        <v>0</v>
      </c>
      <c r="EB23" s="115">
        <f t="shared" ref="EB23:EB62" si="6">B23</f>
        <v>0</v>
      </c>
      <c r="EC23" s="296">
        <f t="shared" ref="EC23:EC62" si="7">BI23</f>
        <v>0</v>
      </c>
      <c r="ED23" s="391" t="e">
        <f t="shared" ref="ED23:ED62" si="8">BI23-$BI$64</f>
        <v>#DIV/0!</v>
      </c>
      <c r="EE23" s="118" t="e">
        <f>ED23^2</f>
        <v>#DIV/0!</v>
      </c>
      <c r="EG23" s="652" t="s">
        <v>121</v>
      </c>
      <c r="EH23" s="652"/>
      <c r="EI23" s="652"/>
      <c r="EJ23" s="119"/>
      <c r="EK23" s="119"/>
      <c r="EL23" s="119"/>
    </row>
    <row r="24" spans="1:142" ht="13.2" customHeight="1" x14ac:dyDescent="0.2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75"/>
      <c r="I24" s="375"/>
      <c r="J24" s="321"/>
      <c r="K24" s="322"/>
      <c r="L24" s="322"/>
      <c r="M24" s="375"/>
      <c r="N24" s="345"/>
      <c r="O24" s="322"/>
      <c r="P24" s="322"/>
      <c r="Q24" s="323"/>
      <c r="R24" s="345"/>
      <c r="S24" s="322"/>
      <c r="T24" s="323"/>
      <c r="U24" s="345"/>
      <c r="V24" s="323"/>
      <c r="W24" s="124"/>
      <c r="X24" s="345"/>
      <c r="Y24" s="322"/>
      <c r="Z24" s="323"/>
      <c r="AA24" s="345"/>
      <c r="AB24" s="322"/>
      <c r="AC24" s="357"/>
      <c r="AD24" s="321"/>
      <c r="AE24" s="322"/>
      <c r="AF24" s="322"/>
      <c r="AG24" s="322"/>
      <c r="AH24" s="323"/>
      <c r="AI24" s="345"/>
      <c r="AJ24" s="322"/>
      <c r="AK24" s="322"/>
      <c r="AL24" s="322"/>
      <c r="AM24" s="322"/>
      <c r="AN24" s="322"/>
      <c r="AO24" s="322"/>
      <c r="AP24" s="322"/>
      <c r="AQ24" s="323"/>
      <c r="AR24" s="345"/>
      <c r="AS24" s="322"/>
      <c r="AT24" s="322"/>
      <c r="AU24" s="323"/>
      <c r="AV24" s="345"/>
      <c r="AW24" s="420"/>
      <c r="AX24" s="375"/>
      <c r="AY24" s="375"/>
      <c r="AZ24" s="357"/>
      <c r="BA24" s="127">
        <f>SUM(J24:AC24)*2</f>
        <v>0</v>
      </c>
      <c r="BB24" s="476" t="str">
        <f>IF(BA24&gt;=32,"A",IF(BA24&gt;=19,"B","C"))</f>
        <v>C</v>
      </c>
      <c r="BC24" s="128">
        <f>SUM(E24:I24,AD24:AL24,AN24:AR24,AU24:AZ24)*2+AM24*4+SUM(AS24:AT24)*3</f>
        <v>0</v>
      </c>
      <c r="BD24" s="479" t="str">
        <f>IF(BC24&gt;=41,"A",IF(BC24&gt;=20,"B","C"))</f>
        <v>C</v>
      </c>
      <c r="BE24" s="127">
        <f>SUM(J24:AC24)*2</f>
        <v>0</v>
      </c>
      <c r="BF24" s="128">
        <f>SUM(E24:I24,AD24:AH24)*2</f>
        <v>0</v>
      </c>
      <c r="BG24" s="128">
        <f>SUM(AI24:AL24,AN24:AQ24)*2+AM24*4</f>
        <v>0</v>
      </c>
      <c r="BH24" s="129">
        <f>SUM(AR24,AU24:AZ24)*2+SUM(AS24:AT24)*3</f>
        <v>0</v>
      </c>
      <c r="BI24" s="130">
        <f>BA24+BC24</f>
        <v>0</v>
      </c>
      <c r="BJ24" s="131">
        <f>(BI24-63.3)/16.49*10+50</f>
        <v>11.613098847786539</v>
      </c>
      <c r="BK24" s="419"/>
      <c r="BL24" s="272"/>
      <c r="BM24" s="120">
        <f t="shared" si="0"/>
        <v>0</v>
      </c>
      <c r="BN24" s="121">
        <f t="shared" si="0"/>
        <v>0</v>
      </c>
      <c r="BO24" s="132">
        <f>BA24/40*100</f>
        <v>0</v>
      </c>
      <c r="BP24" s="133" t="str">
        <f>BB24</f>
        <v>C</v>
      </c>
      <c r="BQ24" s="134">
        <f>BC24/60*100</f>
        <v>0</v>
      </c>
      <c r="BR24" s="123" t="str">
        <f>BD24</f>
        <v>C</v>
      </c>
      <c r="BS24" s="132">
        <f>BE24/40*100</f>
        <v>0</v>
      </c>
      <c r="BT24" s="134">
        <f t="shared" si="1"/>
        <v>0</v>
      </c>
      <c r="BU24" s="134">
        <f t="shared" si="1"/>
        <v>0</v>
      </c>
      <c r="BV24" s="135">
        <f t="shared" si="1"/>
        <v>0</v>
      </c>
      <c r="BW24" s="303">
        <f>SUM(E24:I24)*2</f>
        <v>0</v>
      </c>
      <c r="BX24" s="306">
        <f>BW24/10*100</f>
        <v>0</v>
      </c>
      <c r="BY24" s="303">
        <f>SUM(J24:M24)*2</f>
        <v>0</v>
      </c>
      <c r="BZ24" s="304">
        <f>BY24/8*100</f>
        <v>0</v>
      </c>
      <c r="CA24" s="305">
        <f>SUM(N24:Q24)*2</f>
        <v>0</v>
      </c>
      <c r="CB24" s="304">
        <f>CA24/8*100</f>
        <v>0</v>
      </c>
      <c r="CC24" s="305">
        <f>SUM(R24:T24)*2</f>
        <v>0</v>
      </c>
      <c r="CD24" s="304">
        <f>CC24/6*100</f>
        <v>0</v>
      </c>
      <c r="CE24" s="305">
        <f>SUM(U24:V24)*2</f>
        <v>0</v>
      </c>
      <c r="CF24" s="304">
        <f>CE24/4*100</f>
        <v>0</v>
      </c>
      <c r="CG24" s="305">
        <f>W24*2</f>
        <v>0</v>
      </c>
      <c r="CH24" s="304">
        <f>CG24/2*100</f>
        <v>0</v>
      </c>
      <c r="CI24" s="305">
        <f>SUM(X24:Z24)*2</f>
        <v>0</v>
      </c>
      <c r="CJ24" s="304">
        <f>CI24/6*100</f>
        <v>0</v>
      </c>
      <c r="CK24" s="305">
        <f>SUM(AA24:AC24)*2</f>
        <v>0</v>
      </c>
      <c r="CL24" s="306">
        <f>CK24/6*100</f>
        <v>0</v>
      </c>
      <c r="CM24" s="303">
        <f>SUM(AD24:AH24)*2</f>
        <v>0</v>
      </c>
      <c r="CN24" s="304">
        <f>CM24/10*100</f>
        <v>0</v>
      </c>
      <c r="CO24" s="307">
        <f>SUM(AI24:AL24,AN24:AQ24)*2+AM24*4</f>
        <v>0</v>
      </c>
      <c r="CP24" s="304">
        <f>CO24/20*100</f>
        <v>0</v>
      </c>
      <c r="CQ24" s="305">
        <f>SUM(AR24,AU24)*2+SUM(AS24:AT24)*3</f>
        <v>0</v>
      </c>
      <c r="CR24" s="304">
        <f>CQ24/10*100</f>
        <v>0</v>
      </c>
      <c r="CS24" s="305">
        <f>SUM(AV24:AZ24)*2</f>
        <v>0</v>
      </c>
      <c r="CT24" s="308">
        <f>CS24/10*100</f>
        <v>0</v>
      </c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463">
        <v>2</v>
      </c>
      <c r="DI24" s="462">
        <f t="shared" ref="DI24:DI62" si="9">A24</f>
        <v>0</v>
      </c>
      <c r="DJ24" s="408">
        <f t="shared" si="2"/>
        <v>0</v>
      </c>
      <c r="DK24" s="112">
        <f t="shared" si="3"/>
        <v>0</v>
      </c>
      <c r="DL24" s="293">
        <f t="shared" si="4"/>
        <v>11.613098847786539</v>
      </c>
      <c r="DM24" s="113"/>
      <c r="DN24" s="37"/>
      <c r="DO24" s="37"/>
      <c r="DP24" s="37"/>
      <c r="DQ24" s="37"/>
      <c r="DR24" s="37"/>
      <c r="DS24" s="37"/>
      <c r="EA24" s="140">
        <f t="shared" si="5"/>
        <v>0</v>
      </c>
      <c r="EB24" s="141">
        <f t="shared" si="6"/>
        <v>0</v>
      </c>
      <c r="EC24" s="116">
        <f t="shared" si="7"/>
        <v>0</v>
      </c>
      <c r="ED24" s="117" t="e">
        <f t="shared" si="8"/>
        <v>#DIV/0!</v>
      </c>
      <c r="EE24" s="118" t="e">
        <f t="shared" ref="EE24:EE62" si="10">ED24^2</f>
        <v>#DIV/0!</v>
      </c>
      <c r="EG24" s="119"/>
      <c r="EH24" s="119"/>
      <c r="EI24" s="119"/>
      <c r="EJ24" s="119"/>
      <c r="EK24" s="119"/>
      <c r="EL24" s="119"/>
    </row>
    <row r="25" spans="1:142" ht="13.2" customHeight="1" x14ac:dyDescent="0.2">
      <c r="A25" s="55"/>
      <c r="B25" s="144"/>
      <c r="C25" s="145"/>
      <c r="D25" s="23" t="str">
        <f t="shared" ref="D25:D62" si="11">IF(C25&gt;=10,"A",IF(C25&gt;=4,"B","C"))</f>
        <v>C</v>
      </c>
      <c r="E25" s="324"/>
      <c r="F25" s="325"/>
      <c r="G25" s="325"/>
      <c r="H25" s="376"/>
      <c r="I25" s="376"/>
      <c r="J25" s="324"/>
      <c r="K25" s="325"/>
      <c r="L25" s="325"/>
      <c r="M25" s="376"/>
      <c r="N25" s="346"/>
      <c r="O25" s="325"/>
      <c r="P25" s="325"/>
      <c r="Q25" s="326"/>
      <c r="R25" s="346"/>
      <c r="S25" s="325"/>
      <c r="T25" s="326"/>
      <c r="U25" s="346"/>
      <c r="V25" s="326"/>
      <c r="W25" s="147"/>
      <c r="X25" s="346"/>
      <c r="Y25" s="325"/>
      <c r="Z25" s="326"/>
      <c r="AA25" s="346"/>
      <c r="AB25" s="325"/>
      <c r="AC25" s="358"/>
      <c r="AD25" s="324"/>
      <c r="AE25" s="325"/>
      <c r="AF25" s="325"/>
      <c r="AG25" s="325"/>
      <c r="AH25" s="326"/>
      <c r="AI25" s="346"/>
      <c r="AJ25" s="325"/>
      <c r="AK25" s="325"/>
      <c r="AL25" s="325"/>
      <c r="AM25" s="325"/>
      <c r="AN25" s="325"/>
      <c r="AO25" s="325"/>
      <c r="AP25" s="325"/>
      <c r="AQ25" s="326"/>
      <c r="AR25" s="346"/>
      <c r="AS25" s="325"/>
      <c r="AT25" s="325"/>
      <c r="AU25" s="326"/>
      <c r="AV25" s="346"/>
      <c r="AW25" s="421"/>
      <c r="AX25" s="376"/>
      <c r="AY25" s="376"/>
      <c r="AZ25" s="358"/>
      <c r="BA25" s="150">
        <f t="shared" ref="BA25:BA62" si="12">SUM(J25:AC25)*2</f>
        <v>0</v>
      </c>
      <c r="BB25" s="477" t="str">
        <f t="shared" ref="BB25:BB62" si="13">IF(BA25&gt;=32,"A",IF(BA25&gt;=19,"B","C"))</f>
        <v>C</v>
      </c>
      <c r="BC25" s="151">
        <f t="shared" ref="BC25:BC62" si="14">SUM(E25:I25,AD25:AL25,AN25:AR25,AU25:AZ25)*2+AM25*4+SUM(AS25:AT25)*3</f>
        <v>0</v>
      </c>
      <c r="BD25" s="480" t="str">
        <f t="shared" ref="BD25:BD62" si="15">IF(BC25&gt;=41,"A",IF(BC25&gt;=20,"B","C"))</f>
        <v>C</v>
      </c>
      <c r="BE25" s="150">
        <f t="shared" ref="BE25:BE62" si="16">SUM(J25:AC25)*2</f>
        <v>0</v>
      </c>
      <c r="BF25" s="151">
        <f t="shared" ref="BF25:BF62" si="17">SUM(E25:I25,AD25:AH25)*2</f>
        <v>0</v>
      </c>
      <c r="BG25" s="151">
        <f t="shared" ref="BG25:BG62" si="18">SUM(AI25:AL25,AN25:AQ25)*2+AM25*4</f>
        <v>0</v>
      </c>
      <c r="BH25" s="152">
        <f t="shared" ref="BH25:BH62" si="19">SUM(AR25,AU25:AZ25)*2+SUM(AS25:AT25)*3</f>
        <v>0</v>
      </c>
      <c r="BI25" s="153">
        <f t="shared" ref="BI25:BI62" si="20">BA25+BC25</f>
        <v>0</v>
      </c>
      <c r="BJ25" s="154">
        <f t="shared" ref="BJ25:BJ62" si="21">(BI25-63.3)/16.49*10+50</f>
        <v>11.613098847786539</v>
      </c>
      <c r="BK25" s="419"/>
      <c r="BL25" s="272"/>
      <c r="BM25" s="55">
        <f t="shared" si="0"/>
        <v>0</v>
      </c>
      <c r="BN25" s="144">
        <f t="shared" si="0"/>
        <v>0</v>
      </c>
      <c r="BO25" s="155">
        <f t="shared" ref="BO25:BO62" si="22">BA25/40*100</f>
        <v>0</v>
      </c>
      <c r="BP25" s="156" t="str">
        <f t="shared" ref="BP25:BP62" si="23">BB25</f>
        <v>C</v>
      </c>
      <c r="BQ25" s="157">
        <f t="shared" ref="BQ25:BQ62" si="24">BC25/60*100</f>
        <v>0</v>
      </c>
      <c r="BR25" s="146" t="str">
        <f t="shared" ref="BR25:BR62" si="25">BD25</f>
        <v>C</v>
      </c>
      <c r="BS25" s="155">
        <f t="shared" ref="BS25:BS62" si="26">BE25/40*100</f>
        <v>0</v>
      </c>
      <c r="BT25" s="157">
        <f>BF25/20*100</f>
        <v>0</v>
      </c>
      <c r="BU25" s="157">
        <f t="shared" si="1"/>
        <v>0</v>
      </c>
      <c r="BV25" s="158">
        <f t="shared" si="1"/>
        <v>0</v>
      </c>
      <c r="BW25" s="105">
        <f t="shared" ref="BW25:BW62" si="27">SUM(E25:I25)*2</f>
        <v>0</v>
      </c>
      <c r="BX25" s="278">
        <f t="shared" ref="BX25:BX62" si="28">BW25/10*100</f>
        <v>0</v>
      </c>
      <c r="BY25" s="105">
        <f t="shared" ref="BY25:BY62" si="29">SUM(J25:M25)*2</f>
        <v>0</v>
      </c>
      <c r="BZ25" s="106">
        <f t="shared" ref="BZ25:BZ62" si="30">BY25/8*100</f>
        <v>0</v>
      </c>
      <c r="CA25" s="107">
        <f t="shared" ref="CA25:CA62" si="31">SUM(N25:Q25)*2</f>
        <v>0</v>
      </c>
      <c r="CB25" s="106">
        <f t="shared" ref="CB25:CB62" si="32">CA25/8*100</f>
        <v>0</v>
      </c>
      <c r="CC25" s="107">
        <f t="shared" ref="CC25:CC62" si="33">SUM(R25:T25)*2</f>
        <v>0</v>
      </c>
      <c r="CD25" s="106">
        <f t="shared" ref="CD25:CD62" si="34">CC25/6*100</f>
        <v>0</v>
      </c>
      <c r="CE25" s="107">
        <f t="shared" ref="CE25:CE62" si="35">SUM(U25:V25)*2</f>
        <v>0</v>
      </c>
      <c r="CF25" s="106">
        <f t="shared" ref="CF25:CF62" si="36">CE25/4*100</f>
        <v>0</v>
      </c>
      <c r="CG25" s="107">
        <f t="shared" ref="CG25:CG62" si="37">W25*2</f>
        <v>0</v>
      </c>
      <c r="CH25" s="106">
        <f t="shared" ref="CH25:CH62" si="38">CG25/2*100</f>
        <v>0</v>
      </c>
      <c r="CI25" s="107">
        <f t="shared" ref="CI25:CI62" si="39">SUM(X25:Z25)*2</f>
        <v>0</v>
      </c>
      <c r="CJ25" s="106">
        <f t="shared" ref="CJ25:CJ62" si="40">CI25/6*100</f>
        <v>0</v>
      </c>
      <c r="CK25" s="107">
        <f t="shared" ref="CK25:CK62" si="41">SUM(AA25:AC25)*2</f>
        <v>0</v>
      </c>
      <c r="CL25" s="278">
        <f t="shared" ref="CL25:CL62" si="42">CK25/6*100</f>
        <v>0</v>
      </c>
      <c r="CM25" s="105">
        <f t="shared" ref="CM25:CM62" si="43">SUM(AD25:AH25)*2</f>
        <v>0</v>
      </c>
      <c r="CN25" s="106">
        <f t="shared" ref="CN25:CN62" si="44">CM25/10*100</f>
        <v>0</v>
      </c>
      <c r="CO25" s="108">
        <f t="shared" ref="CO25:CO62" si="45">SUM(AI25:AL25,AN25:AQ25)*2+AM25*4</f>
        <v>0</v>
      </c>
      <c r="CP25" s="106">
        <f t="shared" ref="CP25:CP62" si="46">CO25/20*100</f>
        <v>0</v>
      </c>
      <c r="CQ25" s="107">
        <f t="shared" ref="CQ25:CQ62" si="47">SUM(AR25,AU25)*2+SUM(AS25:AT25)*3</f>
        <v>0</v>
      </c>
      <c r="CR25" s="106">
        <f t="shared" ref="CR25:CR62" si="48">CQ25/10*100</f>
        <v>0</v>
      </c>
      <c r="CS25" s="107">
        <f t="shared" ref="CS25:CS62" si="49">SUM(AV25:AZ25)*2</f>
        <v>0</v>
      </c>
      <c r="CT25" s="109">
        <f t="shared" ref="CT25:CT62" si="50">CS25/10*100</f>
        <v>0</v>
      </c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63">
        <v>3</v>
      </c>
      <c r="DI25" s="462">
        <f t="shared" si="9"/>
        <v>0</v>
      </c>
      <c r="DJ25" s="408">
        <f t="shared" si="2"/>
        <v>0</v>
      </c>
      <c r="DK25" s="112">
        <f t="shared" si="3"/>
        <v>0</v>
      </c>
      <c r="DL25" s="293">
        <f t="shared" si="4"/>
        <v>11.613098847786539</v>
      </c>
      <c r="DM25" s="113"/>
      <c r="DN25" s="667" t="s">
        <v>122</v>
      </c>
      <c r="DO25" s="668"/>
      <c r="DP25" s="412">
        <v>5</v>
      </c>
      <c r="DQ25" s="159">
        <v>15</v>
      </c>
      <c r="DR25" s="159">
        <v>25</v>
      </c>
      <c r="DS25" s="159">
        <v>35</v>
      </c>
      <c r="DT25" s="159">
        <v>45</v>
      </c>
      <c r="DU25" s="2">
        <v>55</v>
      </c>
      <c r="DV25" s="159">
        <v>65</v>
      </c>
      <c r="DW25" s="159">
        <v>75</v>
      </c>
      <c r="DX25" s="159">
        <v>85</v>
      </c>
      <c r="DY25" s="159">
        <v>95</v>
      </c>
      <c r="EA25" s="140">
        <f t="shared" si="5"/>
        <v>0</v>
      </c>
      <c r="EB25" s="141">
        <f t="shared" si="6"/>
        <v>0</v>
      </c>
      <c r="EC25" s="116">
        <f t="shared" si="7"/>
        <v>0</v>
      </c>
      <c r="ED25" s="117" t="e">
        <f t="shared" si="8"/>
        <v>#DIV/0!</v>
      </c>
      <c r="EE25" s="118" t="e">
        <f t="shared" si="10"/>
        <v>#DIV/0!</v>
      </c>
      <c r="EG25" s="652" t="s">
        <v>123</v>
      </c>
      <c r="EH25" s="652"/>
      <c r="EI25" s="652"/>
      <c r="EJ25" s="652"/>
      <c r="EK25" s="160" t="e">
        <f>SUM(EE23:EE62)/$D$63</f>
        <v>#DIV/0!</v>
      </c>
    </row>
    <row r="26" spans="1:142" ht="13.2" customHeight="1" x14ac:dyDescent="0.2">
      <c r="A26" s="120"/>
      <c r="B26" s="121"/>
      <c r="C26" s="122"/>
      <c r="D26" s="474" t="str">
        <f t="shared" si="11"/>
        <v>C</v>
      </c>
      <c r="E26" s="321"/>
      <c r="F26" s="322"/>
      <c r="G26" s="322"/>
      <c r="H26" s="375"/>
      <c r="I26" s="375"/>
      <c r="J26" s="321"/>
      <c r="K26" s="322"/>
      <c r="L26" s="322"/>
      <c r="M26" s="375"/>
      <c r="N26" s="345"/>
      <c r="O26" s="322"/>
      <c r="P26" s="322"/>
      <c r="Q26" s="323"/>
      <c r="R26" s="345"/>
      <c r="S26" s="322"/>
      <c r="T26" s="323"/>
      <c r="U26" s="345"/>
      <c r="V26" s="323"/>
      <c r="W26" s="124"/>
      <c r="X26" s="345"/>
      <c r="Y26" s="322"/>
      <c r="Z26" s="323"/>
      <c r="AA26" s="345"/>
      <c r="AB26" s="322"/>
      <c r="AC26" s="357"/>
      <c r="AD26" s="321"/>
      <c r="AE26" s="322"/>
      <c r="AF26" s="322"/>
      <c r="AG26" s="322"/>
      <c r="AH26" s="323"/>
      <c r="AI26" s="345"/>
      <c r="AJ26" s="322"/>
      <c r="AK26" s="322"/>
      <c r="AL26" s="322"/>
      <c r="AM26" s="322"/>
      <c r="AN26" s="322"/>
      <c r="AO26" s="322"/>
      <c r="AP26" s="322"/>
      <c r="AQ26" s="323"/>
      <c r="AR26" s="345"/>
      <c r="AS26" s="322"/>
      <c r="AT26" s="322"/>
      <c r="AU26" s="323"/>
      <c r="AV26" s="345"/>
      <c r="AW26" s="420"/>
      <c r="AX26" s="375"/>
      <c r="AY26" s="375"/>
      <c r="AZ26" s="357"/>
      <c r="BA26" s="127">
        <f t="shared" si="12"/>
        <v>0</v>
      </c>
      <c r="BB26" s="476" t="str">
        <f t="shared" si="13"/>
        <v>C</v>
      </c>
      <c r="BC26" s="128">
        <f t="shared" si="14"/>
        <v>0</v>
      </c>
      <c r="BD26" s="479" t="str">
        <f t="shared" si="15"/>
        <v>C</v>
      </c>
      <c r="BE26" s="127">
        <f t="shared" si="16"/>
        <v>0</v>
      </c>
      <c r="BF26" s="128">
        <f t="shared" si="17"/>
        <v>0</v>
      </c>
      <c r="BG26" s="128">
        <f t="shared" si="18"/>
        <v>0</v>
      </c>
      <c r="BH26" s="129">
        <f t="shared" si="19"/>
        <v>0</v>
      </c>
      <c r="BI26" s="130">
        <f t="shared" si="20"/>
        <v>0</v>
      </c>
      <c r="BJ26" s="131">
        <f t="shared" si="21"/>
        <v>11.613098847786539</v>
      </c>
      <c r="BK26" s="419"/>
      <c r="BL26" s="272"/>
      <c r="BM26" s="120">
        <f t="shared" si="0"/>
        <v>0</v>
      </c>
      <c r="BN26" s="121">
        <f t="shared" si="0"/>
        <v>0</v>
      </c>
      <c r="BO26" s="132">
        <f t="shared" si="22"/>
        <v>0</v>
      </c>
      <c r="BP26" s="133" t="str">
        <f t="shared" si="23"/>
        <v>C</v>
      </c>
      <c r="BQ26" s="134">
        <f t="shared" si="24"/>
        <v>0</v>
      </c>
      <c r="BR26" s="123" t="str">
        <f t="shared" si="25"/>
        <v>C</v>
      </c>
      <c r="BS26" s="132">
        <f t="shared" si="26"/>
        <v>0</v>
      </c>
      <c r="BT26" s="134">
        <f t="shared" si="1"/>
        <v>0</v>
      </c>
      <c r="BU26" s="134">
        <f t="shared" si="1"/>
        <v>0</v>
      </c>
      <c r="BV26" s="135">
        <f t="shared" si="1"/>
        <v>0</v>
      </c>
      <c r="BW26" s="303">
        <f t="shared" si="27"/>
        <v>0</v>
      </c>
      <c r="BX26" s="306">
        <f t="shared" si="28"/>
        <v>0</v>
      </c>
      <c r="BY26" s="303">
        <f t="shared" si="29"/>
        <v>0</v>
      </c>
      <c r="BZ26" s="304">
        <f t="shared" si="30"/>
        <v>0</v>
      </c>
      <c r="CA26" s="305">
        <f t="shared" si="31"/>
        <v>0</v>
      </c>
      <c r="CB26" s="304">
        <f t="shared" si="32"/>
        <v>0</v>
      </c>
      <c r="CC26" s="305">
        <f t="shared" si="33"/>
        <v>0</v>
      </c>
      <c r="CD26" s="304">
        <f t="shared" si="34"/>
        <v>0</v>
      </c>
      <c r="CE26" s="305">
        <f t="shared" si="35"/>
        <v>0</v>
      </c>
      <c r="CF26" s="304">
        <f t="shared" si="36"/>
        <v>0</v>
      </c>
      <c r="CG26" s="305">
        <f t="shared" si="37"/>
        <v>0</v>
      </c>
      <c r="CH26" s="304">
        <f t="shared" si="38"/>
        <v>0</v>
      </c>
      <c r="CI26" s="305">
        <f t="shared" si="39"/>
        <v>0</v>
      </c>
      <c r="CJ26" s="304">
        <f t="shared" si="40"/>
        <v>0</v>
      </c>
      <c r="CK26" s="305">
        <f t="shared" si="41"/>
        <v>0</v>
      </c>
      <c r="CL26" s="306">
        <f t="shared" si="42"/>
        <v>0</v>
      </c>
      <c r="CM26" s="303">
        <f t="shared" si="43"/>
        <v>0</v>
      </c>
      <c r="CN26" s="304">
        <f t="shared" si="44"/>
        <v>0</v>
      </c>
      <c r="CO26" s="307">
        <f t="shared" si="45"/>
        <v>0</v>
      </c>
      <c r="CP26" s="304">
        <f t="shared" si="46"/>
        <v>0</v>
      </c>
      <c r="CQ26" s="305">
        <f t="shared" si="47"/>
        <v>0</v>
      </c>
      <c r="CR26" s="304">
        <f t="shared" si="48"/>
        <v>0</v>
      </c>
      <c r="CS26" s="305">
        <f t="shared" si="49"/>
        <v>0</v>
      </c>
      <c r="CT26" s="308">
        <f t="shared" si="50"/>
        <v>0</v>
      </c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463">
        <v>4</v>
      </c>
      <c r="DI26" s="462">
        <f t="shared" si="9"/>
        <v>0</v>
      </c>
      <c r="DJ26" s="408">
        <f t="shared" si="2"/>
        <v>0</v>
      </c>
      <c r="DK26" s="112">
        <f t="shared" si="3"/>
        <v>0</v>
      </c>
      <c r="DL26" s="293">
        <f t="shared" si="4"/>
        <v>11.613098847786539</v>
      </c>
      <c r="DM26" s="113"/>
      <c r="DN26" s="650" t="s">
        <v>124</v>
      </c>
      <c r="DO26" s="651"/>
      <c r="DP26" s="159"/>
      <c r="DQ26" s="162"/>
      <c r="DR26" s="162"/>
      <c r="DS26" s="162"/>
      <c r="DT26" s="162"/>
      <c r="DU26" s="163"/>
      <c r="DV26" s="2"/>
      <c r="DW26" s="2"/>
      <c r="DX26" s="2"/>
      <c r="DY26" s="2"/>
      <c r="EA26" s="140">
        <f t="shared" si="5"/>
        <v>0</v>
      </c>
      <c r="EB26" s="141">
        <f t="shared" si="6"/>
        <v>0</v>
      </c>
      <c r="EC26" s="116">
        <f t="shared" si="7"/>
        <v>0</v>
      </c>
      <c r="ED26" s="117" t="e">
        <f t="shared" si="8"/>
        <v>#DIV/0!</v>
      </c>
      <c r="EE26" s="118" t="e">
        <f t="shared" si="10"/>
        <v>#DIV/0!</v>
      </c>
      <c r="EG26" s="119"/>
      <c r="EH26" s="119"/>
      <c r="EI26" s="119"/>
      <c r="EJ26" s="119"/>
      <c r="EK26" s="119"/>
      <c r="EL26" s="119"/>
    </row>
    <row r="27" spans="1:142" ht="13.2" customHeight="1" x14ac:dyDescent="0.2">
      <c r="A27" s="55"/>
      <c r="B27" s="144"/>
      <c r="C27" s="145"/>
      <c r="D27" s="23" t="str">
        <f t="shared" si="11"/>
        <v>C</v>
      </c>
      <c r="E27" s="324"/>
      <c r="F27" s="325"/>
      <c r="G27" s="325"/>
      <c r="H27" s="376"/>
      <c r="I27" s="376"/>
      <c r="J27" s="324"/>
      <c r="K27" s="325"/>
      <c r="L27" s="325"/>
      <c r="M27" s="376"/>
      <c r="N27" s="346"/>
      <c r="O27" s="325"/>
      <c r="P27" s="325"/>
      <c r="Q27" s="326"/>
      <c r="R27" s="346"/>
      <c r="S27" s="325"/>
      <c r="T27" s="326"/>
      <c r="U27" s="346"/>
      <c r="V27" s="326"/>
      <c r="W27" s="147"/>
      <c r="X27" s="346"/>
      <c r="Y27" s="325"/>
      <c r="Z27" s="326"/>
      <c r="AA27" s="346"/>
      <c r="AB27" s="325"/>
      <c r="AC27" s="358"/>
      <c r="AD27" s="324"/>
      <c r="AE27" s="325"/>
      <c r="AF27" s="325"/>
      <c r="AG27" s="325"/>
      <c r="AH27" s="326"/>
      <c r="AI27" s="346"/>
      <c r="AJ27" s="325"/>
      <c r="AK27" s="325"/>
      <c r="AL27" s="325"/>
      <c r="AM27" s="325"/>
      <c r="AN27" s="325"/>
      <c r="AO27" s="325"/>
      <c r="AP27" s="325"/>
      <c r="AQ27" s="326"/>
      <c r="AR27" s="346"/>
      <c r="AS27" s="325"/>
      <c r="AT27" s="325"/>
      <c r="AU27" s="326"/>
      <c r="AV27" s="346"/>
      <c r="AW27" s="421"/>
      <c r="AX27" s="376"/>
      <c r="AY27" s="376"/>
      <c r="AZ27" s="358"/>
      <c r="BA27" s="150">
        <f t="shared" si="12"/>
        <v>0</v>
      </c>
      <c r="BB27" s="477" t="str">
        <f t="shared" si="13"/>
        <v>C</v>
      </c>
      <c r="BC27" s="151">
        <f t="shared" si="14"/>
        <v>0</v>
      </c>
      <c r="BD27" s="480" t="str">
        <f t="shared" si="15"/>
        <v>C</v>
      </c>
      <c r="BE27" s="150">
        <f t="shared" si="16"/>
        <v>0</v>
      </c>
      <c r="BF27" s="151">
        <f>SUM(E27:I27,AD27:AH27)*2</f>
        <v>0</v>
      </c>
      <c r="BG27" s="151">
        <f>SUM(AI27:AL27,AN27:AQ27)*2+AM27*4</f>
        <v>0</v>
      </c>
      <c r="BH27" s="152">
        <f>SUM(AR27,AU27:AZ27)*2+SUM(AS27:AT27)*3</f>
        <v>0</v>
      </c>
      <c r="BI27" s="153">
        <f t="shared" si="20"/>
        <v>0</v>
      </c>
      <c r="BJ27" s="154">
        <f t="shared" si="21"/>
        <v>11.613098847786539</v>
      </c>
      <c r="BK27" s="419"/>
      <c r="BL27" s="272"/>
      <c r="BM27" s="55">
        <f t="shared" si="0"/>
        <v>0</v>
      </c>
      <c r="BN27" s="144">
        <f t="shared" si="0"/>
        <v>0</v>
      </c>
      <c r="BO27" s="155">
        <f t="shared" si="22"/>
        <v>0</v>
      </c>
      <c r="BP27" s="156" t="str">
        <f t="shared" si="23"/>
        <v>C</v>
      </c>
      <c r="BQ27" s="157">
        <f t="shared" si="24"/>
        <v>0</v>
      </c>
      <c r="BR27" s="146" t="str">
        <f t="shared" si="25"/>
        <v>C</v>
      </c>
      <c r="BS27" s="155">
        <f t="shared" si="26"/>
        <v>0</v>
      </c>
      <c r="BT27" s="157">
        <f t="shared" si="1"/>
        <v>0</v>
      </c>
      <c r="BU27" s="157">
        <f t="shared" si="1"/>
        <v>0</v>
      </c>
      <c r="BV27" s="158">
        <f t="shared" si="1"/>
        <v>0</v>
      </c>
      <c r="BW27" s="105">
        <f t="shared" si="27"/>
        <v>0</v>
      </c>
      <c r="BX27" s="278">
        <f t="shared" si="28"/>
        <v>0</v>
      </c>
      <c r="BY27" s="105">
        <f t="shared" si="29"/>
        <v>0</v>
      </c>
      <c r="BZ27" s="106">
        <f t="shared" si="30"/>
        <v>0</v>
      </c>
      <c r="CA27" s="107">
        <f t="shared" si="31"/>
        <v>0</v>
      </c>
      <c r="CB27" s="106">
        <f t="shared" si="32"/>
        <v>0</v>
      </c>
      <c r="CC27" s="107">
        <f t="shared" si="33"/>
        <v>0</v>
      </c>
      <c r="CD27" s="106">
        <f t="shared" si="34"/>
        <v>0</v>
      </c>
      <c r="CE27" s="107">
        <f t="shared" si="35"/>
        <v>0</v>
      </c>
      <c r="CF27" s="106">
        <f t="shared" si="36"/>
        <v>0</v>
      </c>
      <c r="CG27" s="107">
        <f t="shared" si="37"/>
        <v>0</v>
      </c>
      <c r="CH27" s="106">
        <f t="shared" si="38"/>
        <v>0</v>
      </c>
      <c r="CI27" s="107">
        <f t="shared" si="39"/>
        <v>0</v>
      </c>
      <c r="CJ27" s="106">
        <f t="shared" si="40"/>
        <v>0</v>
      </c>
      <c r="CK27" s="107">
        <f t="shared" si="41"/>
        <v>0</v>
      </c>
      <c r="CL27" s="278">
        <f t="shared" si="42"/>
        <v>0</v>
      </c>
      <c r="CM27" s="105">
        <f t="shared" si="43"/>
        <v>0</v>
      </c>
      <c r="CN27" s="106">
        <f t="shared" si="44"/>
        <v>0</v>
      </c>
      <c r="CO27" s="108">
        <f t="shared" si="45"/>
        <v>0</v>
      </c>
      <c r="CP27" s="106">
        <f t="shared" si="46"/>
        <v>0</v>
      </c>
      <c r="CQ27" s="107">
        <f t="shared" si="47"/>
        <v>0</v>
      </c>
      <c r="CR27" s="106">
        <f t="shared" si="48"/>
        <v>0</v>
      </c>
      <c r="CS27" s="107">
        <f t="shared" si="49"/>
        <v>0</v>
      </c>
      <c r="CT27" s="109">
        <f t="shared" si="50"/>
        <v>0</v>
      </c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463">
        <v>5</v>
      </c>
      <c r="DI27" s="462">
        <f t="shared" si="9"/>
        <v>0</v>
      </c>
      <c r="DJ27" s="408">
        <f t="shared" si="2"/>
        <v>0</v>
      </c>
      <c r="DK27" s="112">
        <f t="shared" si="3"/>
        <v>0</v>
      </c>
      <c r="DL27" s="293">
        <f t="shared" si="4"/>
        <v>11.613098847786539</v>
      </c>
      <c r="DM27" s="113"/>
      <c r="DN27" s="164"/>
      <c r="DO27" s="164"/>
      <c r="DP27" s="164"/>
      <c r="DQ27" s="164"/>
      <c r="DR27" s="164"/>
      <c r="DS27" s="164"/>
      <c r="EA27" s="140">
        <f t="shared" si="5"/>
        <v>0</v>
      </c>
      <c r="EB27" s="141">
        <f t="shared" si="6"/>
        <v>0</v>
      </c>
      <c r="EC27" s="116">
        <f t="shared" si="7"/>
        <v>0</v>
      </c>
      <c r="ED27" s="117" t="e">
        <f t="shared" si="8"/>
        <v>#DIV/0!</v>
      </c>
      <c r="EE27" s="118" t="e">
        <f t="shared" si="10"/>
        <v>#DIV/0!</v>
      </c>
      <c r="EG27" s="652" t="s">
        <v>125</v>
      </c>
      <c r="EH27" s="652"/>
      <c r="EI27" s="652"/>
      <c r="EJ27" s="652"/>
      <c r="EK27" s="652"/>
      <c r="EL27" s="165" t="e">
        <f>EK25^(1/2)</f>
        <v>#DIV/0!</v>
      </c>
    </row>
    <row r="28" spans="1:142" ht="13.2" customHeight="1" x14ac:dyDescent="0.2">
      <c r="A28" s="120"/>
      <c r="B28" s="121"/>
      <c r="C28" s="122"/>
      <c r="D28" s="474" t="str">
        <f t="shared" si="11"/>
        <v>C</v>
      </c>
      <c r="E28" s="321"/>
      <c r="F28" s="322"/>
      <c r="G28" s="322"/>
      <c r="H28" s="375"/>
      <c r="I28" s="375"/>
      <c r="J28" s="321"/>
      <c r="K28" s="322"/>
      <c r="L28" s="322"/>
      <c r="M28" s="375"/>
      <c r="N28" s="345"/>
      <c r="O28" s="322"/>
      <c r="P28" s="322"/>
      <c r="Q28" s="323"/>
      <c r="R28" s="345"/>
      <c r="S28" s="322"/>
      <c r="T28" s="323"/>
      <c r="U28" s="345"/>
      <c r="V28" s="323"/>
      <c r="W28" s="124"/>
      <c r="X28" s="345"/>
      <c r="Y28" s="322"/>
      <c r="Z28" s="323"/>
      <c r="AA28" s="345"/>
      <c r="AB28" s="322"/>
      <c r="AC28" s="357"/>
      <c r="AD28" s="321"/>
      <c r="AE28" s="322"/>
      <c r="AF28" s="322"/>
      <c r="AG28" s="322"/>
      <c r="AH28" s="323"/>
      <c r="AI28" s="345"/>
      <c r="AJ28" s="322"/>
      <c r="AK28" s="322"/>
      <c r="AL28" s="322"/>
      <c r="AM28" s="322"/>
      <c r="AN28" s="322"/>
      <c r="AO28" s="322"/>
      <c r="AP28" s="322"/>
      <c r="AQ28" s="323"/>
      <c r="AR28" s="345"/>
      <c r="AS28" s="322"/>
      <c r="AT28" s="322"/>
      <c r="AU28" s="323"/>
      <c r="AV28" s="345"/>
      <c r="AW28" s="420"/>
      <c r="AX28" s="375"/>
      <c r="AY28" s="375"/>
      <c r="AZ28" s="357"/>
      <c r="BA28" s="127">
        <f t="shared" si="12"/>
        <v>0</v>
      </c>
      <c r="BB28" s="476" t="str">
        <f t="shared" si="13"/>
        <v>C</v>
      </c>
      <c r="BC28" s="128">
        <f t="shared" si="14"/>
        <v>0</v>
      </c>
      <c r="BD28" s="479" t="str">
        <f t="shared" si="15"/>
        <v>C</v>
      </c>
      <c r="BE28" s="127">
        <f t="shared" si="16"/>
        <v>0</v>
      </c>
      <c r="BF28" s="128">
        <f t="shared" si="17"/>
        <v>0</v>
      </c>
      <c r="BG28" s="128">
        <f t="shared" si="18"/>
        <v>0</v>
      </c>
      <c r="BH28" s="129">
        <f t="shared" si="19"/>
        <v>0</v>
      </c>
      <c r="BI28" s="130">
        <f t="shared" si="20"/>
        <v>0</v>
      </c>
      <c r="BJ28" s="131">
        <f t="shared" si="21"/>
        <v>11.613098847786539</v>
      </c>
      <c r="BK28" s="419"/>
      <c r="BL28" s="272"/>
      <c r="BM28" s="120">
        <f t="shared" si="0"/>
        <v>0</v>
      </c>
      <c r="BN28" s="121">
        <f t="shared" si="0"/>
        <v>0</v>
      </c>
      <c r="BO28" s="132">
        <f t="shared" si="22"/>
        <v>0</v>
      </c>
      <c r="BP28" s="133" t="str">
        <f t="shared" si="23"/>
        <v>C</v>
      </c>
      <c r="BQ28" s="134">
        <f t="shared" si="24"/>
        <v>0</v>
      </c>
      <c r="BR28" s="123" t="str">
        <f t="shared" si="25"/>
        <v>C</v>
      </c>
      <c r="BS28" s="132">
        <f t="shared" si="26"/>
        <v>0</v>
      </c>
      <c r="BT28" s="134">
        <f t="shared" si="1"/>
        <v>0</v>
      </c>
      <c r="BU28" s="134">
        <f t="shared" si="1"/>
        <v>0</v>
      </c>
      <c r="BV28" s="135">
        <f t="shared" si="1"/>
        <v>0</v>
      </c>
      <c r="BW28" s="303">
        <f t="shared" si="27"/>
        <v>0</v>
      </c>
      <c r="BX28" s="306">
        <f t="shared" si="28"/>
        <v>0</v>
      </c>
      <c r="BY28" s="303">
        <f t="shared" si="29"/>
        <v>0</v>
      </c>
      <c r="BZ28" s="304">
        <f t="shared" si="30"/>
        <v>0</v>
      </c>
      <c r="CA28" s="305">
        <f t="shared" si="31"/>
        <v>0</v>
      </c>
      <c r="CB28" s="304">
        <f t="shared" si="32"/>
        <v>0</v>
      </c>
      <c r="CC28" s="305">
        <f t="shared" si="33"/>
        <v>0</v>
      </c>
      <c r="CD28" s="304">
        <f t="shared" si="34"/>
        <v>0</v>
      </c>
      <c r="CE28" s="305">
        <f t="shared" si="35"/>
        <v>0</v>
      </c>
      <c r="CF28" s="304">
        <f t="shared" si="36"/>
        <v>0</v>
      </c>
      <c r="CG28" s="305">
        <f t="shared" si="37"/>
        <v>0</v>
      </c>
      <c r="CH28" s="304">
        <f t="shared" si="38"/>
        <v>0</v>
      </c>
      <c r="CI28" s="305">
        <f t="shared" si="39"/>
        <v>0</v>
      </c>
      <c r="CJ28" s="304">
        <f t="shared" si="40"/>
        <v>0</v>
      </c>
      <c r="CK28" s="305">
        <f t="shared" si="41"/>
        <v>0</v>
      </c>
      <c r="CL28" s="306">
        <f t="shared" si="42"/>
        <v>0</v>
      </c>
      <c r="CM28" s="303">
        <f t="shared" si="43"/>
        <v>0</v>
      </c>
      <c r="CN28" s="304">
        <f t="shared" si="44"/>
        <v>0</v>
      </c>
      <c r="CO28" s="307">
        <f t="shared" si="45"/>
        <v>0</v>
      </c>
      <c r="CP28" s="304">
        <f t="shared" si="46"/>
        <v>0</v>
      </c>
      <c r="CQ28" s="305">
        <f t="shared" si="47"/>
        <v>0</v>
      </c>
      <c r="CR28" s="304">
        <f t="shared" si="48"/>
        <v>0</v>
      </c>
      <c r="CS28" s="305">
        <f t="shared" si="49"/>
        <v>0</v>
      </c>
      <c r="CT28" s="308">
        <f t="shared" si="50"/>
        <v>0</v>
      </c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463">
        <v>6</v>
      </c>
      <c r="DI28" s="462">
        <f t="shared" si="9"/>
        <v>0</v>
      </c>
      <c r="DJ28" s="408">
        <f t="shared" si="2"/>
        <v>0</v>
      </c>
      <c r="DK28" s="112">
        <f t="shared" si="3"/>
        <v>0</v>
      </c>
      <c r="DL28" s="293">
        <f t="shared" si="4"/>
        <v>11.613098847786539</v>
      </c>
      <c r="DM28" s="113"/>
      <c r="DN28" s="166" t="s">
        <v>126</v>
      </c>
      <c r="DO28" s="164"/>
      <c r="DP28" s="164">
        <v>5</v>
      </c>
      <c r="DQ28" s="653" t="s">
        <v>127</v>
      </c>
      <c r="DR28" s="653"/>
      <c r="DS28" s="164"/>
      <c r="DT28" s="167">
        <v>55</v>
      </c>
      <c r="DU28" s="654" t="s">
        <v>128</v>
      </c>
      <c r="DV28" s="654"/>
      <c r="EA28" s="140">
        <f t="shared" si="5"/>
        <v>0</v>
      </c>
      <c r="EB28" s="141">
        <f t="shared" si="6"/>
        <v>0</v>
      </c>
      <c r="EC28" s="116">
        <f t="shared" si="7"/>
        <v>0</v>
      </c>
      <c r="ED28" s="117" t="e">
        <f t="shared" si="8"/>
        <v>#DIV/0!</v>
      </c>
      <c r="EE28" s="118" t="e">
        <f t="shared" si="10"/>
        <v>#DIV/0!</v>
      </c>
    </row>
    <row r="29" spans="1:142" ht="13.2" customHeight="1" x14ac:dyDescent="0.2">
      <c r="A29" s="55"/>
      <c r="B29" s="144"/>
      <c r="C29" s="145"/>
      <c r="D29" s="23" t="str">
        <f t="shared" si="11"/>
        <v>C</v>
      </c>
      <c r="E29" s="324"/>
      <c r="F29" s="325"/>
      <c r="G29" s="325"/>
      <c r="H29" s="376"/>
      <c r="I29" s="376"/>
      <c r="J29" s="324"/>
      <c r="K29" s="325"/>
      <c r="L29" s="325"/>
      <c r="M29" s="376"/>
      <c r="N29" s="346"/>
      <c r="O29" s="325"/>
      <c r="P29" s="325"/>
      <c r="Q29" s="326"/>
      <c r="R29" s="346"/>
      <c r="S29" s="325"/>
      <c r="T29" s="326"/>
      <c r="U29" s="346"/>
      <c r="V29" s="326"/>
      <c r="W29" s="147"/>
      <c r="X29" s="346"/>
      <c r="Y29" s="325"/>
      <c r="Z29" s="326"/>
      <c r="AA29" s="346"/>
      <c r="AB29" s="325"/>
      <c r="AC29" s="358"/>
      <c r="AD29" s="324"/>
      <c r="AE29" s="325"/>
      <c r="AF29" s="325"/>
      <c r="AG29" s="325"/>
      <c r="AH29" s="326"/>
      <c r="AI29" s="346"/>
      <c r="AJ29" s="325"/>
      <c r="AK29" s="325"/>
      <c r="AL29" s="325"/>
      <c r="AM29" s="325"/>
      <c r="AN29" s="325"/>
      <c r="AO29" s="325"/>
      <c r="AP29" s="325"/>
      <c r="AQ29" s="326"/>
      <c r="AR29" s="346"/>
      <c r="AS29" s="325"/>
      <c r="AT29" s="325"/>
      <c r="AU29" s="326"/>
      <c r="AV29" s="346"/>
      <c r="AW29" s="421"/>
      <c r="AX29" s="376"/>
      <c r="AY29" s="376"/>
      <c r="AZ29" s="358"/>
      <c r="BA29" s="150">
        <f t="shared" si="12"/>
        <v>0</v>
      </c>
      <c r="BB29" s="477" t="str">
        <f t="shared" si="13"/>
        <v>C</v>
      </c>
      <c r="BC29" s="151">
        <f t="shared" si="14"/>
        <v>0</v>
      </c>
      <c r="BD29" s="480" t="str">
        <f t="shared" si="15"/>
        <v>C</v>
      </c>
      <c r="BE29" s="150">
        <f t="shared" si="16"/>
        <v>0</v>
      </c>
      <c r="BF29" s="151">
        <f t="shared" si="17"/>
        <v>0</v>
      </c>
      <c r="BG29" s="151">
        <f t="shared" si="18"/>
        <v>0</v>
      </c>
      <c r="BH29" s="152">
        <f t="shared" si="19"/>
        <v>0</v>
      </c>
      <c r="BI29" s="153">
        <f t="shared" si="20"/>
        <v>0</v>
      </c>
      <c r="BJ29" s="154">
        <f t="shared" si="21"/>
        <v>11.613098847786539</v>
      </c>
      <c r="BK29" s="419"/>
      <c r="BL29" s="272"/>
      <c r="BM29" s="55">
        <f t="shared" si="0"/>
        <v>0</v>
      </c>
      <c r="BN29" s="144">
        <f t="shared" si="0"/>
        <v>0</v>
      </c>
      <c r="BO29" s="155">
        <f t="shared" si="22"/>
        <v>0</v>
      </c>
      <c r="BP29" s="156" t="str">
        <f t="shared" si="23"/>
        <v>C</v>
      </c>
      <c r="BQ29" s="157">
        <f t="shared" si="24"/>
        <v>0</v>
      </c>
      <c r="BR29" s="146" t="str">
        <f t="shared" si="25"/>
        <v>C</v>
      </c>
      <c r="BS29" s="155">
        <f t="shared" si="26"/>
        <v>0</v>
      </c>
      <c r="BT29" s="157">
        <f t="shared" si="1"/>
        <v>0</v>
      </c>
      <c r="BU29" s="157">
        <f t="shared" si="1"/>
        <v>0</v>
      </c>
      <c r="BV29" s="158">
        <f t="shared" si="1"/>
        <v>0</v>
      </c>
      <c r="BW29" s="105">
        <f t="shared" si="27"/>
        <v>0</v>
      </c>
      <c r="BX29" s="278">
        <f t="shared" si="28"/>
        <v>0</v>
      </c>
      <c r="BY29" s="105">
        <f t="shared" si="29"/>
        <v>0</v>
      </c>
      <c r="BZ29" s="106">
        <f t="shared" si="30"/>
        <v>0</v>
      </c>
      <c r="CA29" s="107">
        <f t="shared" si="31"/>
        <v>0</v>
      </c>
      <c r="CB29" s="106">
        <f t="shared" si="32"/>
        <v>0</v>
      </c>
      <c r="CC29" s="107">
        <f t="shared" si="33"/>
        <v>0</v>
      </c>
      <c r="CD29" s="106">
        <f t="shared" si="34"/>
        <v>0</v>
      </c>
      <c r="CE29" s="107">
        <f t="shared" si="35"/>
        <v>0</v>
      </c>
      <c r="CF29" s="106">
        <f t="shared" si="36"/>
        <v>0</v>
      </c>
      <c r="CG29" s="107">
        <f t="shared" si="37"/>
        <v>0</v>
      </c>
      <c r="CH29" s="106">
        <f t="shared" si="38"/>
        <v>0</v>
      </c>
      <c r="CI29" s="107">
        <f t="shared" si="39"/>
        <v>0</v>
      </c>
      <c r="CJ29" s="106">
        <f t="shared" si="40"/>
        <v>0</v>
      </c>
      <c r="CK29" s="107">
        <f t="shared" si="41"/>
        <v>0</v>
      </c>
      <c r="CL29" s="278">
        <f t="shared" si="42"/>
        <v>0</v>
      </c>
      <c r="CM29" s="105">
        <f t="shared" si="43"/>
        <v>0</v>
      </c>
      <c r="CN29" s="106">
        <f t="shared" si="44"/>
        <v>0</v>
      </c>
      <c r="CO29" s="108">
        <f t="shared" si="45"/>
        <v>0</v>
      </c>
      <c r="CP29" s="106">
        <f t="shared" si="46"/>
        <v>0</v>
      </c>
      <c r="CQ29" s="107">
        <f t="shared" si="47"/>
        <v>0</v>
      </c>
      <c r="CR29" s="106">
        <f t="shared" si="48"/>
        <v>0</v>
      </c>
      <c r="CS29" s="107">
        <f t="shared" si="49"/>
        <v>0</v>
      </c>
      <c r="CT29" s="109">
        <f t="shared" si="50"/>
        <v>0</v>
      </c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463">
        <v>7</v>
      </c>
      <c r="DI29" s="462">
        <f t="shared" si="9"/>
        <v>0</v>
      </c>
      <c r="DJ29" s="408">
        <f t="shared" si="2"/>
        <v>0</v>
      </c>
      <c r="DK29" s="112">
        <f t="shared" si="3"/>
        <v>0</v>
      </c>
      <c r="DL29" s="293">
        <f t="shared" si="4"/>
        <v>11.613098847786539</v>
      </c>
      <c r="DM29" s="113"/>
      <c r="DN29" s="164"/>
      <c r="DO29" s="164"/>
      <c r="DP29" s="164">
        <v>15</v>
      </c>
      <c r="DQ29" s="653" t="s">
        <v>129</v>
      </c>
      <c r="DR29" s="653"/>
      <c r="DS29" s="164"/>
      <c r="DT29" s="167">
        <v>65</v>
      </c>
      <c r="DU29" s="682" t="s">
        <v>130</v>
      </c>
      <c r="DV29" s="682"/>
      <c r="EA29" s="140">
        <f t="shared" si="5"/>
        <v>0</v>
      </c>
      <c r="EB29" s="141">
        <f t="shared" si="6"/>
        <v>0</v>
      </c>
      <c r="EC29" s="116">
        <f t="shared" si="7"/>
        <v>0</v>
      </c>
      <c r="ED29" s="117" t="e">
        <f t="shared" si="8"/>
        <v>#DIV/0!</v>
      </c>
      <c r="EE29" s="118" t="e">
        <f t="shared" si="10"/>
        <v>#DIV/0!</v>
      </c>
      <c r="EH29" s="168" t="s">
        <v>131</v>
      </c>
      <c r="EI29" s="169" t="s">
        <v>132</v>
      </c>
      <c r="EJ29" s="170" t="s">
        <v>133</v>
      </c>
    </row>
    <row r="30" spans="1:142" ht="13.2" customHeight="1" x14ac:dyDescent="0.2">
      <c r="A30" s="120"/>
      <c r="B30" s="121"/>
      <c r="C30" s="122"/>
      <c r="D30" s="474" t="str">
        <f t="shared" si="11"/>
        <v>C</v>
      </c>
      <c r="E30" s="321"/>
      <c r="F30" s="322"/>
      <c r="G30" s="322"/>
      <c r="H30" s="375"/>
      <c r="I30" s="375"/>
      <c r="J30" s="321"/>
      <c r="K30" s="322"/>
      <c r="L30" s="322"/>
      <c r="M30" s="375"/>
      <c r="N30" s="345"/>
      <c r="O30" s="322"/>
      <c r="P30" s="322"/>
      <c r="Q30" s="323"/>
      <c r="R30" s="345"/>
      <c r="S30" s="322"/>
      <c r="T30" s="323"/>
      <c r="U30" s="345"/>
      <c r="V30" s="323"/>
      <c r="W30" s="124"/>
      <c r="X30" s="345"/>
      <c r="Y30" s="322"/>
      <c r="Z30" s="323"/>
      <c r="AA30" s="345"/>
      <c r="AB30" s="322"/>
      <c r="AC30" s="357"/>
      <c r="AD30" s="321"/>
      <c r="AE30" s="322"/>
      <c r="AF30" s="322"/>
      <c r="AG30" s="322"/>
      <c r="AH30" s="323"/>
      <c r="AI30" s="345"/>
      <c r="AJ30" s="322"/>
      <c r="AK30" s="322"/>
      <c r="AL30" s="322"/>
      <c r="AM30" s="322"/>
      <c r="AN30" s="322"/>
      <c r="AO30" s="322"/>
      <c r="AP30" s="322"/>
      <c r="AQ30" s="323"/>
      <c r="AR30" s="345"/>
      <c r="AS30" s="322"/>
      <c r="AT30" s="322"/>
      <c r="AU30" s="323"/>
      <c r="AV30" s="345"/>
      <c r="AW30" s="420"/>
      <c r="AX30" s="375"/>
      <c r="AY30" s="375"/>
      <c r="AZ30" s="357"/>
      <c r="BA30" s="127">
        <f t="shared" si="12"/>
        <v>0</v>
      </c>
      <c r="BB30" s="476" t="str">
        <f t="shared" si="13"/>
        <v>C</v>
      </c>
      <c r="BC30" s="128">
        <f t="shared" si="14"/>
        <v>0</v>
      </c>
      <c r="BD30" s="479" t="str">
        <f t="shared" si="15"/>
        <v>C</v>
      </c>
      <c r="BE30" s="127">
        <f t="shared" si="16"/>
        <v>0</v>
      </c>
      <c r="BF30" s="128">
        <f t="shared" si="17"/>
        <v>0</v>
      </c>
      <c r="BG30" s="128">
        <f t="shared" si="18"/>
        <v>0</v>
      </c>
      <c r="BH30" s="129">
        <f t="shared" si="19"/>
        <v>0</v>
      </c>
      <c r="BI30" s="130">
        <f t="shared" si="20"/>
        <v>0</v>
      </c>
      <c r="BJ30" s="131">
        <f t="shared" si="21"/>
        <v>11.613098847786539</v>
      </c>
      <c r="BK30" s="419"/>
      <c r="BL30" s="272"/>
      <c r="BM30" s="120">
        <f t="shared" si="0"/>
        <v>0</v>
      </c>
      <c r="BN30" s="121">
        <f t="shared" si="0"/>
        <v>0</v>
      </c>
      <c r="BO30" s="132">
        <f t="shared" si="22"/>
        <v>0</v>
      </c>
      <c r="BP30" s="133" t="str">
        <f t="shared" si="23"/>
        <v>C</v>
      </c>
      <c r="BQ30" s="134">
        <f t="shared" si="24"/>
        <v>0</v>
      </c>
      <c r="BR30" s="123" t="str">
        <f t="shared" si="25"/>
        <v>C</v>
      </c>
      <c r="BS30" s="132">
        <f t="shared" si="26"/>
        <v>0</v>
      </c>
      <c r="BT30" s="134">
        <f t="shared" si="1"/>
        <v>0</v>
      </c>
      <c r="BU30" s="134">
        <f t="shared" si="1"/>
        <v>0</v>
      </c>
      <c r="BV30" s="135">
        <f t="shared" si="1"/>
        <v>0</v>
      </c>
      <c r="BW30" s="303">
        <f t="shared" si="27"/>
        <v>0</v>
      </c>
      <c r="BX30" s="306">
        <f t="shared" si="28"/>
        <v>0</v>
      </c>
      <c r="BY30" s="303">
        <f t="shared" si="29"/>
        <v>0</v>
      </c>
      <c r="BZ30" s="304">
        <f t="shared" si="30"/>
        <v>0</v>
      </c>
      <c r="CA30" s="305">
        <f t="shared" si="31"/>
        <v>0</v>
      </c>
      <c r="CB30" s="304">
        <f t="shared" si="32"/>
        <v>0</v>
      </c>
      <c r="CC30" s="305">
        <f t="shared" si="33"/>
        <v>0</v>
      </c>
      <c r="CD30" s="304">
        <f t="shared" si="34"/>
        <v>0</v>
      </c>
      <c r="CE30" s="305">
        <f t="shared" si="35"/>
        <v>0</v>
      </c>
      <c r="CF30" s="304">
        <f t="shared" si="36"/>
        <v>0</v>
      </c>
      <c r="CG30" s="305">
        <f t="shared" si="37"/>
        <v>0</v>
      </c>
      <c r="CH30" s="304">
        <f t="shared" si="38"/>
        <v>0</v>
      </c>
      <c r="CI30" s="305">
        <f t="shared" si="39"/>
        <v>0</v>
      </c>
      <c r="CJ30" s="304">
        <f t="shared" si="40"/>
        <v>0</v>
      </c>
      <c r="CK30" s="305">
        <f t="shared" si="41"/>
        <v>0</v>
      </c>
      <c r="CL30" s="306">
        <f t="shared" si="42"/>
        <v>0</v>
      </c>
      <c r="CM30" s="303">
        <f t="shared" si="43"/>
        <v>0</v>
      </c>
      <c r="CN30" s="304">
        <f t="shared" si="44"/>
        <v>0</v>
      </c>
      <c r="CO30" s="307">
        <f t="shared" si="45"/>
        <v>0</v>
      </c>
      <c r="CP30" s="304">
        <f t="shared" si="46"/>
        <v>0</v>
      </c>
      <c r="CQ30" s="305">
        <f t="shared" si="47"/>
        <v>0</v>
      </c>
      <c r="CR30" s="304">
        <f t="shared" si="48"/>
        <v>0</v>
      </c>
      <c r="CS30" s="305">
        <f t="shared" si="49"/>
        <v>0</v>
      </c>
      <c r="CT30" s="308">
        <f t="shared" si="50"/>
        <v>0</v>
      </c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463">
        <v>8</v>
      </c>
      <c r="DI30" s="462">
        <f t="shared" si="9"/>
        <v>0</v>
      </c>
      <c r="DJ30" s="408">
        <f t="shared" si="2"/>
        <v>0</v>
      </c>
      <c r="DK30" s="112">
        <f t="shared" si="3"/>
        <v>0</v>
      </c>
      <c r="DL30" s="293">
        <f t="shared" si="4"/>
        <v>11.613098847786539</v>
      </c>
      <c r="DM30" s="113"/>
      <c r="DN30" s="164"/>
      <c r="DO30" s="164"/>
      <c r="DP30" s="164">
        <v>25</v>
      </c>
      <c r="DQ30" s="653" t="s">
        <v>134</v>
      </c>
      <c r="DR30" s="653"/>
      <c r="DS30" s="164"/>
      <c r="DT30" s="167">
        <v>75</v>
      </c>
      <c r="DU30" s="682" t="s">
        <v>135</v>
      </c>
      <c r="DV30" s="682"/>
      <c r="EA30" s="140">
        <f t="shared" si="5"/>
        <v>0</v>
      </c>
      <c r="EB30" s="141">
        <f t="shared" si="6"/>
        <v>0</v>
      </c>
      <c r="EC30" s="116">
        <f t="shared" si="7"/>
        <v>0</v>
      </c>
      <c r="ED30" s="117" t="e">
        <f t="shared" si="8"/>
        <v>#DIV/0!</v>
      </c>
      <c r="EE30" s="118" t="e">
        <f t="shared" si="10"/>
        <v>#DIV/0!</v>
      </c>
    </row>
    <row r="31" spans="1:142" ht="13.2" customHeight="1" x14ac:dyDescent="0.2">
      <c r="A31" s="55"/>
      <c r="B31" s="144"/>
      <c r="C31" s="145"/>
      <c r="D31" s="23" t="str">
        <f t="shared" si="11"/>
        <v>C</v>
      </c>
      <c r="E31" s="324"/>
      <c r="F31" s="325"/>
      <c r="G31" s="325"/>
      <c r="H31" s="376"/>
      <c r="I31" s="376"/>
      <c r="J31" s="324"/>
      <c r="K31" s="325"/>
      <c r="L31" s="325"/>
      <c r="M31" s="376"/>
      <c r="N31" s="346"/>
      <c r="O31" s="325"/>
      <c r="P31" s="325"/>
      <c r="Q31" s="326"/>
      <c r="R31" s="346"/>
      <c r="S31" s="325"/>
      <c r="T31" s="326"/>
      <c r="U31" s="346"/>
      <c r="V31" s="326"/>
      <c r="W31" s="147"/>
      <c r="X31" s="346"/>
      <c r="Y31" s="325"/>
      <c r="Z31" s="326"/>
      <c r="AA31" s="346"/>
      <c r="AB31" s="325"/>
      <c r="AC31" s="358"/>
      <c r="AD31" s="324"/>
      <c r="AE31" s="325"/>
      <c r="AF31" s="325"/>
      <c r="AG31" s="325"/>
      <c r="AH31" s="326"/>
      <c r="AI31" s="346"/>
      <c r="AJ31" s="325"/>
      <c r="AK31" s="325"/>
      <c r="AL31" s="325"/>
      <c r="AM31" s="325"/>
      <c r="AN31" s="325"/>
      <c r="AO31" s="325"/>
      <c r="AP31" s="325"/>
      <c r="AQ31" s="326"/>
      <c r="AR31" s="346"/>
      <c r="AS31" s="325"/>
      <c r="AT31" s="325"/>
      <c r="AU31" s="326"/>
      <c r="AV31" s="346"/>
      <c r="AW31" s="421"/>
      <c r="AX31" s="376"/>
      <c r="AY31" s="376"/>
      <c r="AZ31" s="358"/>
      <c r="BA31" s="150">
        <f t="shared" si="12"/>
        <v>0</v>
      </c>
      <c r="BB31" s="477" t="str">
        <f t="shared" si="13"/>
        <v>C</v>
      </c>
      <c r="BC31" s="151">
        <f t="shared" si="14"/>
        <v>0</v>
      </c>
      <c r="BD31" s="480" t="str">
        <f t="shared" si="15"/>
        <v>C</v>
      </c>
      <c r="BE31" s="150">
        <f t="shared" si="16"/>
        <v>0</v>
      </c>
      <c r="BF31" s="151">
        <f t="shared" si="17"/>
        <v>0</v>
      </c>
      <c r="BG31" s="151">
        <f t="shared" si="18"/>
        <v>0</v>
      </c>
      <c r="BH31" s="152">
        <f t="shared" si="19"/>
        <v>0</v>
      </c>
      <c r="BI31" s="153">
        <f t="shared" si="20"/>
        <v>0</v>
      </c>
      <c r="BJ31" s="154">
        <f t="shared" si="21"/>
        <v>11.613098847786539</v>
      </c>
      <c r="BK31" s="419"/>
      <c r="BL31" s="272"/>
      <c r="BM31" s="55">
        <f t="shared" si="0"/>
        <v>0</v>
      </c>
      <c r="BN31" s="144">
        <f t="shared" si="0"/>
        <v>0</v>
      </c>
      <c r="BO31" s="155">
        <f>BA31/40*100</f>
        <v>0</v>
      </c>
      <c r="BP31" s="156" t="str">
        <f t="shared" si="23"/>
        <v>C</v>
      </c>
      <c r="BQ31" s="157">
        <f>BC31/60*100</f>
        <v>0</v>
      </c>
      <c r="BR31" s="146" t="str">
        <f t="shared" si="25"/>
        <v>C</v>
      </c>
      <c r="BS31" s="155">
        <f>BE31/40*100</f>
        <v>0</v>
      </c>
      <c r="BT31" s="157">
        <f>BF31/20*100</f>
        <v>0</v>
      </c>
      <c r="BU31" s="157">
        <f>BG31/20*100</f>
        <v>0</v>
      </c>
      <c r="BV31" s="158">
        <f>BH31/20*100</f>
        <v>0</v>
      </c>
      <c r="BW31" s="105">
        <f t="shared" si="27"/>
        <v>0</v>
      </c>
      <c r="BX31" s="278">
        <f t="shared" si="28"/>
        <v>0</v>
      </c>
      <c r="BY31" s="105">
        <f t="shared" si="29"/>
        <v>0</v>
      </c>
      <c r="BZ31" s="106">
        <f t="shared" si="30"/>
        <v>0</v>
      </c>
      <c r="CA31" s="107">
        <f t="shared" si="31"/>
        <v>0</v>
      </c>
      <c r="CB31" s="106">
        <f t="shared" si="32"/>
        <v>0</v>
      </c>
      <c r="CC31" s="107">
        <f t="shared" si="33"/>
        <v>0</v>
      </c>
      <c r="CD31" s="106">
        <f t="shared" si="34"/>
        <v>0</v>
      </c>
      <c r="CE31" s="107">
        <f t="shared" si="35"/>
        <v>0</v>
      </c>
      <c r="CF31" s="106">
        <f t="shared" si="36"/>
        <v>0</v>
      </c>
      <c r="CG31" s="107">
        <f t="shared" si="37"/>
        <v>0</v>
      </c>
      <c r="CH31" s="106">
        <f t="shared" si="38"/>
        <v>0</v>
      </c>
      <c r="CI31" s="107">
        <f t="shared" si="39"/>
        <v>0</v>
      </c>
      <c r="CJ31" s="106">
        <f t="shared" si="40"/>
        <v>0</v>
      </c>
      <c r="CK31" s="107">
        <f t="shared" si="41"/>
        <v>0</v>
      </c>
      <c r="CL31" s="278">
        <f t="shared" si="42"/>
        <v>0</v>
      </c>
      <c r="CM31" s="105">
        <f t="shared" si="43"/>
        <v>0</v>
      </c>
      <c r="CN31" s="106">
        <f t="shared" si="44"/>
        <v>0</v>
      </c>
      <c r="CO31" s="108">
        <f t="shared" si="45"/>
        <v>0</v>
      </c>
      <c r="CP31" s="106">
        <f t="shared" si="46"/>
        <v>0</v>
      </c>
      <c r="CQ31" s="107">
        <f t="shared" si="47"/>
        <v>0</v>
      </c>
      <c r="CR31" s="106">
        <f t="shared" si="48"/>
        <v>0</v>
      </c>
      <c r="CS31" s="107">
        <f t="shared" si="49"/>
        <v>0</v>
      </c>
      <c r="CT31" s="109">
        <f t="shared" si="50"/>
        <v>0</v>
      </c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463">
        <v>9</v>
      </c>
      <c r="DI31" s="462">
        <f t="shared" si="9"/>
        <v>0</v>
      </c>
      <c r="DJ31" s="408">
        <f t="shared" si="2"/>
        <v>0</v>
      </c>
      <c r="DK31" s="112">
        <f t="shared" si="3"/>
        <v>0</v>
      </c>
      <c r="DL31" s="293">
        <f t="shared" si="4"/>
        <v>11.613098847786539</v>
      </c>
      <c r="DM31" s="113"/>
      <c r="DN31" s="164"/>
      <c r="DO31" s="171"/>
      <c r="DP31" s="164">
        <v>35</v>
      </c>
      <c r="DQ31" s="653" t="s">
        <v>136</v>
      </c>
      <c r="DR31" s="653"/>
      <c r="DS31" s="164"/>
      <c r="DT31" s="167">
        <v>85</v>
      </c>
      <c r="DU31" s="682" t="s">
        <v>137</v>
      </c>
      <c r="DV31" s="683"/>
      <c r="EA31" s="140">
        <f t="shared" si="5"/>
        <v>0</v>
      </c>
      <c r="EB31" s="141">
        <f t="shared" si="6"/>
        <v>0</v>
      </c>
      <c r="EC31" s="116">
        <f t="shared" si="7"/>
        <v>0</v>
      </c>
      <c r="ED31" s="117" t="e">
        <f t="shared" si="8"/>
        <v>#DIV/0!</v>
      </c>
      <c r="EE31" s="118" t="e">
        <f t="shared" si="10"/>
        <v>#DIV/0!</v>
      </c>
    </row>
    <row r="32" spans="1:142" ht="13.2" customHeight="1" x14ac:dyDescent="0.2">
      <c r="A32" s="172"/>
      <c r="B32" s="173"/>
      <c r="C32" s="174"/>
      <c r="D32" s="474" t="str">
        <f t="shared" si="11"/>
        <v>C</v>
      </c>
      <c r="E32" s="327"/>
      <c r="F32" s="328"/>
      <c r="G32" s="328"/>
      <c r="H32" s="377"/>
      <c r="I32" s="377"/>
      <c r="J32" s="327"/>
      <c r="K32" s="328"/>
      <c r="L32" s="328"/>
      <c r="M32" s="377"/>
      <c r="N32" s="347"/>
      <c r="O32" s="328"/>
      <c r="P32" s="328"/>
      <c r="Q32" s="329"/>
      <c r="R32" s="347"/>
      <c r="S32" s="328"/>
      <c r="T32" s="329"/>
      <c r="U32" s="347"/>
      <c r="V32" s="329"/>
      <c r="W32" s="175"/>
      <c r="X32" s="347"/>
      <c r="Y32" s="328"/>
      <c r="Z32" s="329"/>
      <c r="AA32" s="347"/>
      <c r="AB32" s="328"/>
      <c r="AC32" s="359"/>
      <c r="AD32" s="327"/>
      <c r="AE32" s="328"/>
      <c r="AF32" s="328"/>
      <c r="AG32" s="328"/>
      <c r="AH32" s="329"/>
      <c r="AI32" s="347"/>
      <c r="AJ32" s="328"/>
      <c r="AK32" s="328"/>
      <c r="AL32" s="328"/>
      <c r="AM32" s="328"/>
      <c r="AN32" s="328"/>
      <c r="AO32" s="328"/>
      <c r="AP32" s="328"/>
      <c r="AQ32" s="329"/>
      <c r="AR32" s="347"/>
      <c r="AS32" s="328"/>
      <c r="AT32" s="328"/>
      <c r="AU32" s="329"/>
      <c r="AV32" s="347"/>
      <c r="AW32" s="422"/>
      <c r="AX32" s="377"/>
      <c r="AY32" s="377"/>
      <c r="AZ32" s="359"/>
      <c r="BA32" s="127">
        <f t="shared" si="12"/>
        <v>0</v>
      </c>
      <c r="BB32" s="476" t="str">
        <f t="shared" si="13"/>
        <v>C</v>
      </c>
      <c r="BC32" s="128">
        <f t="shared" si="14"/>
        <v>0</v>
      </c>
      <c r="BD32" s="479" t="str">
        <f t="shared" si="15"/>
        <v>C</v>
      </c>
      <c r="BE32" s="127">
        <f t="shared" si="16"/>
        <v>0</v>
      </c>
      <c r="BF32" s="128">
        <f t="shared" si="17"/>
        <v>0</v>
      </c>
      <c r="BG32" s="128">
        <f t="shared" si="18"/>
        <v>0</v>
      </c>
      <c r="BH32" s="129">
        <f t="shared" si="19"/>
        <v>0</v>
      </c>
      <c r="BI32" s="130">
        <f t="shared" si="20"/>
        <v>0</v>
      </c>
      <c r="BJ32" s="131">
        <f t="shared" si="21"/>
        <v>11.613098847786539</v>
      </c>
      <c r="BK32" s="419"/>
      <c r="BL32" s="272"/>
      <c r="BM32" s="120">
        <f t="shared" si="0"/>
        <v>0</v>
      </c>
      <c r="BN32" s="121">
        <f t="shared" si="0"/>
        <v>0</v>
      </c>
      <c r="BO32" s="132">
        <f t="shared" si="22"/>
        <v>0</v>
      </c>
      <c r="BP32" s="133" t="str">
        <f t="shared" si="23"/>
        <v>C</v>
      </c>
      <c r="BQ32" s="134">
        <f t="shared" si="24"/>
        <v>0</v>
      </c>
      <c r="BR32" s="123" t="str">
        <f t="shared" si="25"/>
        <v>C</v>
      </c>
      <c r="BS32" s="132">
        <f t="shared" si="26"/>
        <v>0</v>
      </c>
      <c r="BT32" s="134">
        <f t="shared" si="1"/>
        <v>0</v>
      </c>
      <c r="BU32" s="134">
        <f t="shared" si="1"/>
        <v>0</v>
      </c>
      <c r="BV32" s="135">
        <f t="shared" si="1"/>
        <v>0</v>
      </c>
      <c r="BW32" s="303">
        <f t="shared" si="27"/>
        <v>0</v>
      </c>
      <c r="BX32" s="306">
        <f t="shared" si="28"/>
        <v>0</v>
      </c>
      <c r="BY32" s="303">
        <f t="shared" si="29"/>
        <v>0</v>
      </c>
      <c r="BZ32" s="304">
        <f t="shared" si="30"/>
        <v>0</v>
      </c>
      <c r="CA32" s="305">
        <f t="shared" si="31"/>
        <v>0</v>
      </c>
      <c r="CB32" s="304">
        <f t="shared" si="32"/>
        <v>0</v>
      </c>
      <c r="CC32" s="305">
        <f t="shared" si="33"/>
        <v>0</v>
      </c>
      <c r="CD32" s="304">
        <f t="shared" si="34"/>
        <v>0</v>
      </c>
      <c r="CE32" s="305">
        <f t="shared" si="35"/>
        <v>0</v>
      </c>
      <c r="CF32" s="304">
        <f t="shared" si="36"/>
        <v>0</v>
      </c>
      <c r="CG32" s="305">
        <f t="shared" si="37"/>
        <v>0</v>
      </c>
      <c r="CH32" s="304">
        <f t="shared" si="38"/>
        <v>0</v>
      </c>
      <c r="CI32" s="305">
        <f t="shared" si="39"/>
        <v>0</v>
      </c>
      <c r="CJ32" s="304">
        <f t="shared" si="40"/>
        <v>0</v>
      </c>
      <c r="CK32" s="305">
        <f t="shared" si="41"/>
        <v>0</v>
      </c>
      <c r="CL32" s="306">
        <f t="shared" si="42"/>
        <v>0</v>
      </c>
      <c r="CM32" s="303">
        <f t="shared" si="43"/>
        <v>0</v>
      </c>
      <c r="CN32" s="304">
        <f t="shared" si="44"/>
        <v>0</v>
      </c>
      <c r="CO32" s="307">
        <f t="shared" si="45"/>
        <v>0</v>
      </c>
      <c r="CP32" s="304">
        <f t="shared" si="46"/>
        <v>0</v>
      </c>
      <c r="CQ32" s="305">
        <f t="shared" si="47"/>
        <v>0</v>
      </c>
      <c r="CR32" s="304">
        <f t="shared" si="48"/>
        <v>0</v>
      </c>
      <c r="CS32" s="305">
        <f t="shared" si="49"/>
        <v>0</v>
      </c>
      <c r="CT32" s="308">
        <f t="shared" si="50"/>
        <v>0</v>
      </c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463">
        <v>10</v>
      </c>
      <c r="DI32" s="462">
        <f t="shared" si="9"/>
        <v>0</v>
      </c>
      <c r="DJ32" s="408">
        <f t="shared" si="2"/>
        <v>0</v>
      </c>
      <c r="DK32" s="112">
        <f t="shared" si="3"/>
        <v>0</v>
      </c>
      <c r="DL32" s="293">
        <f t="shared" si="4"/>
        <v>11.613098847786539</v>
      </c>
      <c r="DM32" s="113"/>
      <c r="DN32" s="164"/>
      <c r="DO32" s="164"/>
      <c r="DP32" s="164">
        <v>45</v>
      </c>
      <c r="DQ32" s="692" t="s">
        <v>138</v>
      </c>
      <c r="DR32" s="692"/>
      <c r="DS32" s="164"/>
      <c r="DT32" s="167">
        <v>95</v>
      </c>
      <c r="DU32" s="693" t="s">
        <v>139</v>
      </c>
      <c r="DV32" s="693"/>
      <c r="DW32" s="693"/>
      <c r="DX32" s="693"/>
      <c r="EA32" s="140">
        <f t="shared" si="5"/>
        <v>0</v>
      </c>
      <c r="EB32" s="141">
        <f t="shared" si="6"/>
        <v>0</v>
      </c>
      <c r="EC32" s="116">
        <f t="shared" si="7"/>
        <v>0</v>
      </c>
      <c r="ED32" s="117" t="e">
        <f t="shared" si="8"/>
        <v>#DIV/0!</v>
      </c>
      <c r="EE32" s="118" t="e">
        <f t="shared" si="10"/>
        <v>#DIV/0!</v>
      </c>
    </row>
    <row r="33" spans="1:146" ht="13.2" customHeight="1" x14ac:dyDescent="0.2">
      <c r="A33" s="72"/>
      <c r="B33" s="177"/>
      <c r="C33" s="178"/>
      <c r="D33" s="23" t="str">
        <f t="shared" si="11"/>
        <v>C</v>
      </c>
      <c r="E33" s="330"/>
      <c r="F33" s="331"/>
      <c r="G33" s="331"/>
      <c r="H33" s="378"/>
      <c r="I33" s="378"/>
      <c r="J33" s="330"/>
      <c r="K33" s="331"/>
      <c r="L33" s="331"/>
      <c r="M33" s="378"/>
      <c r="N33" s="348"/>
      <c r="O33" s="331"/>
      <c r="P33" s="331"/>
      <c r="Q33" s="332"/>
      <c r="R33" s="348"/>
      <c r="S33" s="331"/>
      <c r="T33" s="332"/>
      <c r="U33" s="348"/>
      <c r="V33" s="332"/>
      <c r="W33" s="179"/>
      <c r="X33" s="348"/>
      <c r="Y33" s="331"/>
      <c r="Z33" s="332"/>
      <c r="AA33" s="348"/>
      <c r="AB33" s="331"/>
      <c r="AC33" s="360"/>
      <c r="AD33" s="330"/>
      <c r="AE33" s="331"/>
      <c r="AF33" s="331"/>
      <c r="AG33" s="331"/>
      <c r="AH33" s="332"/>
      <c r="AI33" s="348"/>
      <c r="AJ33" s="331"/>
      <c r="AK33" s="331"/>
      <c r="AL33" s="331"/>
      <c r="AM33" s="331"/>
      <c r="AN33" s="331"/>
      <c r="AO33" s="331"/>
      <c r="AP33" s="331"/>
      <c r="AQ33" s="332"/>
      <c r="AR33" s="348"/>
      <c r="AS33" s="331"/>
      <c r="AT33" s="331"/>
      <c r="AU33" s="332"/>
      <c r="AV33" s="348"/>
      <c r="AW33" s="423"/>
      <c r="AX33" s="378"/>
      <c r="AY33" s="378"/>
      <c r="AZ33" s="360"/>
      <c r="BA33" s="150">
        <f t="shared" si="12"/>
        <v>0</v>
      </c>
      <c r="BB33" s="477" t="str">
        <f t="shared" si="13"/>
        <v>C</v>
      </c>
      <c r="BC33" s="151">
        <f t="shared" si="14"/>
        <v>0</v>
      </c>
      <c r="BD33" s="480" t="str">
        <f t="shared" si="15"/>
        <v>C</v>
      </c>
      <c r="BE33" s="150">
        <f t="shared" si="16"/>
        <v>0</v>
      </c>
      <c r="BF33" s="151">
        <f t="shared" si="17"/>
        <v>0</v>
      </c>
      <c r="BG33" s="151">
        <f t="shared" si="18"/>
        <v>0</v>
      </c>
      <c r="BH33" s="152">
        <f t="shared" si="19"/>
        <v>0</v>
      </c>
      <c r="BI33" s="153">
        <f t="shared" si="20"/>
        <v>0</v>
      </c>
      <c r="BJ33" s="154">
        <f t="shared" si="21"/>
        <v>11.613098847786539</v>
      </c>
      <c r="BK33" s="419"/>
      <c r="BL33" s="272"/>
      <c r="BM33" s="55">
        <f t="shared" si="0"/>
        <v>0</v>
      </c>
      <c r="BN33" s="144">
        <f t="shared" si="0"/>
        <v>0</v>
      </c>
      <c r="BO33" s="155">
        <f t="shared" si="22"/>
        <v>0</v>
      </c>
      <c r="BP33" s="156" t="str">
        <f t="shared" si="23"/>
        <v>C</v>
      </c>
      <c r="BQ33" s="157">
        <f t="shared" si="24"/>
        <v>0</v>
      </c>
      <c r="BR33" s="146" t="str">
        <f>BD33</f>
        <v>C</v>
      </c>
      <c r="BS33" s="155">
        <f t="shared" si="26"/>
        <v>0</v>
      </c>
      <c r="BT33" s="157">
        <f t="shared" si="1"/>
        <v>0</v>
      </c>
      <c r="BU33" s="157">
        <f t="shared" si="1"/>
        <v>0</v>
      </c>
      <c r="BV33" s="158">
        <f t="shared" si="1"/>
        <v>0</v>
      </c>
      <c r="BW33" s="105">
        <f t="shared" si="27"/>
        <v>0</v>
      </c>
      <c r="BX33" s="278">
        <f t="shared" si="28"/>
        <v>0</v>
      </c>
      <c r="BY33" s="105">
        <f t="shared" si="29"/>
        <v>0</v>
      </c>
      <c r="BZ33" s="106">
        <f t="shared" si="30"/>
        <v>0</v>
      </c>
      <c r="CA33" s="107">
        <f t="shared" si="31"/>
        <v>0</v>
      </c>
      <c r="CB33" s="106">
        <f t="shared" si="32"/>
        <v>0</v>
      </c>
      <c r="CC33" s="107">
        <f t="shared" si="33"/>
        <v>0</v>
      </c>
      <c r="CD33" s="106">
        <f t="shared" si="34"/>
        <v>0</v>
      </c>
      <c r="CE33" s="107">
        <f t="shared" si="35"/>
        <v>0</v>
      </c>
      <c r="CF33" s="106">
        <f t="shared" si="36"/>
        <v>0</v>
      </c>
      <c r="CG33" s="107">
        <f t="shared" si="37"/>
        <v>0</v>
      </c>
      <c r="CH33" s="106">
        <f t="shared" si="38"/>
        <v>0</v>
      </c>
      <c r="CI33" s="107">
        <f t="shared" si="39"/>
        <v>0</v>
      </c>
      <c r="CJ33" s="106">
        <f t="shared" si="40"/>
        <v>0</v>
      </c>
      <c r="CK33" s="107">
        <f t="shared" si="41"/>
        <v>0</v>
      </c>
      <c r="CL33" s="278">
        <f t="shared" si="42"/>
        <v>0</v>
      </c>
      <c r="CM33" s="105">
        <f t="shared" si="43"/>
        <v>0</v>
      </c>
      <c r="CN33" s="106">
        <f t="shared" si="44"/>
        <v>0</v>
      </c>
      <c r="CO33" s="108">
        <f t="shared" si="45"/>
        <v>0</v>
      </c>
      <c r="CP33" s="106">
        <f t="shared" si="46"/>
        <v>0</v>
      </c>
      <c r="CQ33" s="107">
        <f t="shared" si="47"/>
        <v>0</v>
      </c>
      <c r="CR33" s="106">
        <f t="shared" si="48"/>
        <v>0</v>
      </c>
      <c r="CS33" s="107">
        <f t="shared" si="49"/>
        <v>0</v>
      </c>
      <c r="CT33" s="109">
        <f t="shared" si="50"/>
        <v>0</v>
      </c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463">
        <v>11</v>
      </c>
      <c r="DI33" s="462">
        <f t="shared" si="9"/>
        <v>0</v>
      </c>
      <c r="DJ33" s="408">
        <f t="shared" si="2"/>
        <v>0</v>
      </c>
      <c r="DK33" s="112">
        <f t="shared" si="3"/>
        <v>0</v>
      </c>
      <c r="DL33" s="293">
        <f t="shared" si="4"/>
        <v>11.613098847786539</v>
      </c>
      <c r="DM33" s="181"/>
      <c r="EA33" s="140">
        <f t="shared" si="5"/>
        <v>0</v>
      </c>
      <c r="EB33" s="141">
        <f t="shared" si="6"/>
        <v>0</v>
      </c>
      <c r="EC33" s="116">
        <f t="shared" si="7"/>
        <v>0</v>
      </c>
      <c r="ED33" s="117" t="e">
        <f t="shared" si="8"/>
        <v>#DIV/0!</v>
      </c>
      <c r="EE33" s="118" t="e">
        <f t="shared" si="10"/>
        <v>#DIV/0!</v>
      </c>
    </row>
    <row r="34" spans="1:146" ht="13.2" customHeight="1" x14ac:dyDescent="0.2">
      <c r="A34" s="172"/>
      <c r="B34" s="173"/>
      <c r="C34" s="174"/>
      <c r="D34" s="474" t="str">
        <f t="shared" si="11"/>
        <v>C</v>
      </c>
      <c r="E34" s="327"/>
      <c r="F34" s="328"/>
      <c r="G34" s="328"/>
      <c r="H34" s="377"/>
      <c r="I34" s="377"/>
      <c r="J34" s="327"/>
      <c r="K34" s="328"/>
      <c r="L34" s="328"/>
      <c r="M34" s="377"/>
      <c r="N34" s="347"/>
      <c r="O34" s="328"/>
      <c r="P34" s="328"/>
      <c r="Q34" s="329"/>
      <c r="R34" s="347"/>
      <c r="S34" s="328"/>
      <c r="T34" s="329"/>
      <c r="U34" s="347"/>
      <c r="V34" s="329"/>
      <c r="W34" s="175"/>
      <c r="X34" s="347"/>
      <c r="Y34" s="328"/>
      <c r="Z34" s="329"/>
      <c r="AA34" s="347"/>
      <c r="AB34" s="328"/>
      <c r="AC34" s="359"/>
      <c r="AD34" s="327"/>
      <c r="AE34" s="328"/>
      <c r="AF34" s="328"/>
      <c r="AG34" s="328"/>
      <c r="AH34" s="329"/>
      <c r="AI34" s="347"/>
      <c r="AJ34" s="328"/>
      <c r="AK34" s="328"/>
      <c r="AL34" s="328"/>
      <c r="AM34" s="328"/>
      <c r="AN34" s="328"/>
      <c r="AO34" s="328"/>
      <c r="AP34" s="328"/>
      <c r="AQ34" s="329"/>
      <c r="AR34" s="347"/>
      <c r="AS34" s="328"/>
      <c r="AT34" s="328"/>
      <c r="AU34" s="329"/>
      <c r="AV34" s="347"/>
      <c r="AW34" s="422"/>
      <c r="AX34" s="377"/>
      <c r="AY34" s="377"/>
      <c r="AZ34" s="359"/>
      <c r="BA34" s="127">
        <f t="shared" si="12"/>
        <v>0</v>
      </c>
      <c r="BB34" s="476" t="str">
        <f t="shared" si="13"/>
        <v>C</v>
      </c>
      <c r="BC34" s="128">
        <f t="shared" si="14"/>
        <v>0</v>
      </c>
      <c r="BD34" s="479" t="str">
        <f t="shared" si="15"/>
        <v>C</v>
      </c>
      <c r="BE34" s="127">
        <f t="shared" si="16"/>
        <v>0</v>
      </c>
      <c r="BF34" s="128">
        <f t="shared" si="17"/>
        <v>0</v>
      </c>
      <c r="BG34" s="128">
        <f t="shared" si="18"/>
        <v>0</v>
      </c>
      <c r="BH34" s="129">
        <f t="shared" si="19"/>
        <v>0</v>
      </c>
      <c r="BI34" s="130">
        <f t="shared" si="20"/>
        <v>0</v>
      </c>
      <c r="BJ34" s="131">
        <f t="shared" si="21"/>
        <v>11.613098847786539</v>
      </c>
      <c r="BK34" s="419"/>
      <c r="BL34" s="272"/>
      <c r="BM34" s="120">
        <f t="shared" si="0"/>
        <v>0</v>
      </c>
      <c r="BN34" s="121">
        <f t="shared" si="0"/>
        <v>0</v>
      </c>
      <c r="BO34" s="132">
        <f t="shared" si="22"/>
        <v>0</v>
      </c>
      <c r="BP34" s="133" t="str">
        <f t="shared" si="23"/>
        <v>C</v>
      </c>
      <c r="BQ34" s="134">
        <f t="shared" si="24"/>
        <v>0</v>
      </c>
      <c r="BR34" s="123" t="str">
        <f t="shared" si="25"/>
        <v>C</v>
      </c>
      <c r="BS34" s="132">
        <f t="shared" si="26"/>
        <v>0</v>
      </c>
      <c r="BT34" s="134">
        <f t="shared" si="1"/>
        <v>0</v>
      </c>
      <c r="BU34" s="134">
        <f t="shared" si="1"/>
        <v>0</v>
      </c>
      <c r="BV34" s="135">
        <f t="shared" si="1"/>
        <v>0</v>
      </c>
      <c r="BW34" s="303">
        <f t="shared" si="27"/>
        <v>0</v>
      </c>
      <c r="BX34" s="306">
        <f t="shared" si="28"/>
        <v>0</v>
      </c>
      <c r="BY34" s="303">
        <f t="shared" si="29"/>
        <v>0</v>
      </c>
      <c r="BZ34" s="304">
        <f t="shared" si="30"/>
        <v>0</v>
      </c>
      <c r="CA34" s="305">
        <f t="shared" si="31"/>
        <v>0</v>
      </c>
      <c r="CB34" s="304">
        <f t="shared" si="32"/>
        <v>0</v>
      </c>
      <c r="CC34" s="305">
        <f t="shared" si="33"/>
        <v>0</v>
      </c>
      <c r="CD34" s="304">
        <f t="shared" si="34"/>
        <v>0</v>
      </c>
      <c r="CE34" s="305">
        <f t="shared" si="35"/>
        <v>0</v>
      </c>
      <c r="CF34" s="304">
        <f t="shared" si="36"/>
        <v>0</v>
      </c>
      <c r="CG34" s="305">
        <f t="shared" si="37"/>
        <v>0</v>
      </c>
      <c r="CH34" s="304">
        <f t="shared" si="38"/>
        <v>0</v>
      </c>
      <c r="CI34" s="305">
        <f t="shared" si="39"/>
        <v>0</v>
      </c>
      <c r="CJ34" s="304">
        <f t="shared" si="40"/>
        <v>0</v>
      </c>
      <c r="CK34" s="305">
        <f t="shared" si="41"/>
        <v>0</v>
      </c>
      <c r="CL34" s="306">
        <f t="shared" si="42"/>
        <v>0</v>
      </c>
      <c r="CM34" s="303">
        <f t="shared" si="43"/>
        <v>0</v>
      </c>
      <c r="CN34" s="304">
        <f t="shared" si="44"/>
        <v>0</v>
      </c>
      <c r="CO34" s="307">
        <f t="shared" si="45"/>
        <v>0</v>
      </c>
      <c r="CP34" s="304">
        <f t="shared" si="46"/>
        <v>0</v>
      </c>
      <c r="CQ34" s="305">
        <f t="shared" si="47"/>
        <v>0</v>
      </c>
      <c r="CR34" s="304">
        <f t="shared" si="48"/>
        <v>0</v>
      </c>
      <c r="CS34" s="305">
        <f t="shared" si="49"/>
        <v>0</v>
      </c>
      <c r="CT34" s="308">
        <f t="shared" si="50"/>
        <v>0</v>
      </c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463">
        <v>12</v>
      </c>
      <c r="DI34" s="462">
        <f t="shared" si="9"/>
        <v>0</v>
      </c>
      <c r="DJ34" s="408">
        <f t="shared" si="2"/>
        <v>0</v>
      </c>
      <c r="DK34" s="112">
        <f t="shared" si="3"/>
        <v>0</v>
      </c>
      <c r="DL34" s="293">
        <f t="shared" si="4"/>
        <v>11.613098847786539</v>
      </c>
      <c r="DM34" s="181"/>
      <c r="EA34" s="140">
        <f t="shared" si="5"/>
        <v>0</v>
      </c>
      <c r="EB34" s="141">
        <f t="shared" si="6"/>
        <v>0</v>
      </c>
      <c r="EC34" s="116">
        <f t="shared" si="7"/>
        <v>0</v>
      </c>
      <c r="ED34" s="117" t="e">
        <f t="shared" si="8"/>
        <v>#DIV/0!</v>
      </c>
      <c r="EE34" s="118" t="e">
        <f t="shared" si="10"/>
        <v>#DIV/0!</v>
      </c>
      <c r="EG34" s="182" t="s">
        <v>140</v>
      </c>
    </row>
    <row r="35" spans="1:146" ht="13.2" customHeight="1" x14ac:dyDescent="0.2">
      <c r="A35" s="72"/>
      <c r="B35" s="177"/>
      <c r="C35" s="178"/>
      <c r="D35" s="23" t="str">
        <f t="shared" si="11"/>
        <v>C</v>
      </c>
      <c r="E35" s="330"/>
      <c r="F35" s="331"/>
      <c r="G35" s="331"/>
      <c r="H35" s="378"/>
      <c r="I35" s="378"/>
      <c r="J35" s="330"/>
      <c r="K35" s="331"/>
      <c r="L35" s="331"/>
      <c r="M35" s="378"/>
      <c r="N35" s="348"/>
      <c r="O35" s="331"/>
      <c r="P35" s="331"/>
      <c r="Q35" s="332"/>
      <c r="R35" s="348"/>
      <c r="S35" s="331"/>
      <c r="T35" s="332"/>
      <c r="U35" s="348"/>
      <c r="V35" s="332"/>
      <c r="W35" s="179"/>
      <c r="X35" s="348"/>
      <c r="Y35" s="331"/>
      <c r="Z35" s="332"/>
      <c r="AA35" s="348"/>
      <c r="AB35" s="331"/>
      <c r="AC35" s="360"/>
      <c r="AD35" s="330"/>
      <c r="AE35" s="331"/>
      <c r="AF35" s="331"/>
      <c r="AG35" s="331"/>
      <c r="AH35" s="332"/>
      <c r="AI35" s="348"/>
      <c r="AJ35" s="331"/>
      <c r="AK35" s="331"/>
      <c r="AL35" s="331"/>
      <c r="AM35" s="331"/>
      <c r="AN35" s="331"/>
      <c r="AO35" s="331"/>
      <c r="AP35" s="331"/>
      <c r="AQ35" s="332"/>
      <c r="AR35" s="348"/>
      <c r="AS35" s="331"/>
      <c r="AT35" s="331"/>
      <c r="AU35" s="332"/>
      <c r="AV35" s="348"/>
      <c r="AW35" s="423"/>
      <c r="AX35" s="378"/>
      <c r="AY35" s="378"/>
      <c r="AZ35" s="360"/>
      <c r="BA35" s="150">
        <f t="shared" si="12"/>
        <v>0</v>
      </c>
      <c r="BB35" s="477" t="str">
        <f t="shared" si="13"/>
        <v>C</v>
      </c>
      <c r="BC35" s="151">
        <f t="shared" si="14"/>
        <v>0</v>
      </c>
      <c r="BD35" s="480" t="str">
        <f t="shared" si="15"/>
        <v>C</v>
      </c>
      <c r="BE35" s="150">
        <f t="shared" si="16"/>
        <v>0</v>
      </c>
      <c r="BF35" s="151">
        <f t="shared" si="17"/>
        <v>0</v>
      </c>
      <c r="BG35" s="151">
        <f t="shared" si="18"/>
        <v>0</v>
      </c>
      <c r="BH35" s="152">
        <f t="shared" si="19"/>
        <v>0</v>
      </c>
      <c r="BI35" s="153">
        <f t="shared" si="20"/>
        <v>0</v>
      </c>
      <c r="BJ35" s="154">
        <f t="shared" si="21"/>
        <v>11.613098847786539</v>
      </c>
      <c r="BK35" s="419"/>
      <c r="BL35" s="272"/>
      <c r="BM35" s="55">
        <f t="shared" si="0"/>
        <v>0</v>
      </c>
      <c r="BN35" s="144">
        <f t="shared" si="0"/>
        <v>0</v>
      </c>
      <c r="BO35" s="155">
        <f t="shared" si="22"/>
        <v>0</v>
      </c>
      <c r="BP35" s="156" t="str">
        <f t="shared" si="23"/>
        <v>C</v>
      </c>
      <c r="BQ35" s="157">
        <f t="shared" si="24"/>
        <v>0</v>
      </c>
      <c r="BR35" s="146" t="str">
        <f t="shared" si="25"/>
        <v>C</v>
      </c>
      <c r="BS35" s="155">
        <f t="shared" si="26"/>
        <v>0</v>
      </c>
      <c r="BT35" s="157">
        <f t="shared" si="1"/>
        <v>0</v>
      </c>
      <c r="BU35" s="157">
        <f t="shared" si="1"/>
        <v>0</v>
      </c>
      <c r="BV35" s="158">
        <f t="shared" si="1"/>
        <v>0</v>
      </c>
      <c r="BW35" s="105">
        <f t="shared" si="27"/>
        <v>0</v>
      </c>
      <c r="BX35" s="278">
        <f t="shared" si="28"/>
        <v>0</v>
      </c>
      <c r="BY35" s="105">
        <f t="shared" si="29"/>
        <v>0</v>
      </c>
      <c r="BZ35" s="106">
        <f t="shared" si="30"/>
        <v>0</v>
      </c>
      <c r="CA35" s="107">
        <f t="shared" si="31"/>
        <v>0</v>
      </c>
      <c r="CB35" s="106">
        <f t="shared" si="32"/>
        <v>0</v>
      </c>
      <c r="CC35" s="107">
        <f t="shared" si="33"/>
        <v>0</v>
      </c>
      <c r="CD35" s="106">
        <f t="shared" si="34"/>
        <v>0</v>
      </c>
      <c r="CE35" s="107">
        <f t="shared" si="35"/>
        <v>0</v>
      </c>
      <c r="CF35" s="106">
        <f t="shared" si="36"/>
        <v>0</v>
      </c>
      <c r="CG35" s="107">
        <f t="shared" si="37"/>
        <v>0</v>
      </c>
      <c r="CH35" s="106">
        <f t="shared" si="38"/>
        <v>0</v>
      </c>
      <c r="CI35" s="107">
        <f t="shared" si="39"/>
        <v>0</v>
      </c>
      <c r="CJ35" s="106">
        <f t="shared" si="40"/>
        <v>0</v>
      </c>
      <c r="CK35" s="107">
        <f t="shared" si="41"/>
        <v>0</v>
      </c>
      <c r="CL35" s="278">
        <f t="shared" si="42"/>
        <v>0</v>
      </c>
      <c r="CM35" s="105">
        <f t="shared" si="43"/>
        <v>0</v>
      </c>
      <c r="CN35" s="106">
        <f t="shared" si="44"/>
        <v>0</v>
      </c>
      <c r="CO35" s="108">
        <f t="shared" si="45"/>
        <v>0</v>
      </c>
      <c r="CP35" s="106">
        <f t="shared" si="46"/>
        <v>0</v>
      </c>
      <c r="CQ35" s="107">
        <f t="shared" si="47"/>
        <v>0</v>
      </c>
      <c r="CR35" s="106">
        <f t="shared" si="48"/>
        <v>0</v>
      </c>
      <c r="CS35" s="107">
        <f t="shared" si="49"/>
        <v>0</v>
      </c>
      <c r="CT35" s="109">
        <f t="shared" si="50"/>
        <v>0</v>
      </c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463">
        <v>13</v>
      </c>
      <c r="DI35" s="462">
        <f t="shared" si="9"/>
        <v>0</v>
      </c>
      <c r="DJ35" s="408">
        <f t="shared" si="2"/>
        <v>0</v>
      </c>
      <c r="DK35" s="112">
        <f t="shared" si="3"/>
        <v>0</v>
      </c>
      <c r="DL35" s="293">
        <f t="shared" si="4"/>
        <v>11.613098847786539</v>
      </c>
      <c r="DM35" s="181"/>
      <c r="DN35" s="694" t="s">
        <v>141</v>
      </c>
      <c r="DO35" s="694"/>
      <c r="DP35" s="694"/>
      <c r="DY35" s="260"/>
      <c r="EA35" s="140">
        <f t="shared" si="5"/>
        <v>0</v>
      </c>
      <c r="EB35" s="141">
        <f t="shared" si="6"/>
        <v>0</v>
      </c>
      <c r="EC35" s="116">
        <f t="shared" si="7"/>
        <v>0</v>
      </c>
      <c r="ED35" s="117" t="e">
        <f t="shared" si="8"/>
        <v>#DIV/0!</v>
      </c>
      <c r="EE35" s="118" t="e">
        <f t="shared" si="10"/>
        <v>#DIV/0!</v>
      </c>
      <c r="EG35" s="166" t="s">
        <v>142</v>
      </c>
    </row>
    <row r="36" spans="1:146" ht="13.2" customHeight="1" x14ac:dyDescent="0.2">
      <c r="A36" s="172"/>
      <c r="B36" s="173"/>
      <c r="C36" s="174"/>
      <c r="D36" s="474" t="str">
        <f t="shared" si="11"/>
        <v>C</v>
      </c>
      <c r="E36" s="327"/>
      <c r="F36" s="328"/>
      <c r="G36" s="328"/>
      <c r="H36" s="377"/>
      <c r="I36" s="377"/>
      <c r="J36" s="327"/>
      <c r="K36" s="328"/>
      <c r="L36" s="328"/>
      <c r="M36" s="377"/>
      <c r="N36" s="347"/>
      <c r="O36" s="328"/>
      <c r="P36" s="328"/>
      <c r="Q36" s="329"/>
      <c r="R36" s="347"/>
      <c r="S36" s="328"/>
      <c r="T36" s="329"/>
      <c r="U36" s="347"/>
      <c r="V36" s="329"/>
      <c r="W36" s="175"/>
      <c r="X36" s="347"/>
      <c r="Y36" s="328"/>
      <c r="Z36" s="329"/>
      <c r="AA36" s="347"/>
      <c r="AB36" s="328"/>
      <c r="AC36" s="359"/>
      <c r="AD36" s="327"/>
      <c r="AE36" s="328"/>
      <c r="AF36" s="328"/>
      <c r="AG36" s="328"/>
      <c r="AH36" s="329"/>
      <c r="AI36" s="347"/>
      <c r="AJ36" s="328"/>
      <c r="AK36" s="328"/>
      <c r="AL36" s="328"/>
      <c r="AM36" s="328"/>
      <c r="AN36" s="328"/>
      <c r="AO36" s="328"/>
      <c r="AP36" s="328"/>
      <c r="AQ36" s="329"/>
      <c r="AR36" s="347"/>
      <c r="AS36" s="328"/>
      <c r="AT36" s="328"/>
      <c r="AU36" s="329"/>
      <c r="AV36" s="347"/>
      <c r="AW36" s="422"/>
      <c r="AX36" s="377"/>
      <c r="AY36" s="377"/>
      <c r="AZ36" s="359"/>
      <c r="BA36" s="127">
        <f t="shared" si="12"/>
        <v>0</v>
      </c>
      <c r="BB36" s="476" t="str">
        <f t="shared" si="13"/>
        <v>C</v>
      </c>
      <c r="BC36" s="128">
        <f t="shared" si="14"/>
        <v>0</v>
      </c>
      <c r="BD36" s="479" t="str">
        <f t="shared" si="15"/>
        <v>C</v>
      </c>
      <c r="BE36" s="127">
        <f t="shared" si="16"/>
        <v>0</v>
      </c>
      <c r="BF36" s="128">
        <f t="shared" si="17"/>
        <v>0</v>
      </c>
      <c r="BG36" s="128">
        <f t="shared" si="18"/>
        <v>0</v>
      </c>
      <c r="BH36" s="129">
        <f t="shared" si="19"/>
        <v>0</v>
      </c>
      <c r="BI36" s="130">
        <f t="shared" si="20"/>
        <v>0</v>
      </c>
      <c r="BJ36" s="131">
        <f t="shared" si="21"/>
        <v>11.613098847786539</v>
      </c>
      <c r="BK36" s="419"/>
      <c r="BL36" s="272"/>
      <c r="BM36" s="120">
        <f t="shared" si="0"/>
        <v>0</v>
      </c>
      <c r="BN36" s="121">
        <f t="shared" si="0"/>
        <v>0</v>
      </c>
      <c r="BO36" s="132">
        <f t="shared" si="22"/>
        <v>0</v>
      </c>
      <c r="BP36" s="133" t="str">
        <f t="shared" si="23"/>
        <v>C</v>
      </c>
      <c r="BQ36" s="134">
        <f t="shared" si="24"/>
        <v>0</v>
      </c>
      <c r="BR36" s="123" t="str">
        <f t="shared" si="25"/>
        <v>C</v>
      </c>
      <c r="BS36" s="132">
        <f t="shared" si="26"/>
        <v>0</v>
      </c>
      <c r="BT36" s="134">
        <f t="shared" si="1"/>
        <v>0</v>
      </c>
      <c r="BU36" s="134">
        <f t="shared" si="1"/>
        <v>0</v>
      </c>
      <c r="BV36" s="135">
        <f t="shared" si="1"/>
        <v>0</v>
      </c>
      <c r="BW36" s="303">
        <f t="shared" si="27"/>
        <v>0</v>
      </c>
      <c r="BX36" s="306">
        <f t="shared" si="28"/>
        <v>0</v>
      </c>
      <c r="BY36" s="303">
        <f t="shared" si="29"/>
        <v>0</v>
      </c>
      <c r="BZ36" s="304">
        <f t="shared" si="30"/>
        <v>0</v>
      </c>
      <c r="CA36" s="305">
        <f t="shared" si="31"/>
        <v>0</v>
      </c>
      <c r="CB36" s="304">
        <f t="shared" si="32"/>
        <v>0</v>
      </c>
      <c r="CC36" s="305">
        <f t="shared" si="33"/>
        <v>0</v>
      </c>
      <c r="CD36" s="304">
        <f t="shared" si="34"/>
        <v>0</v>
      </c>
      <c r="CE36" s="305">
        <f t="shared" si="35"/>
        <v>0</v>
      </c>
      <c r="CF36" s="304">
        <f t="shared" si="36"/>
        <v>0</v>
      </c>
      <c r="CG36" s="305">
        <f t="shared" si="37"/>
        <v>0</v>
      </c>
      <c r="CH36" s="304">
        <f t="shared" si="38"/>
        <v>0</v>
      </c>
      <c r="CI36" s="305">
        <f t="shared" si="39"/>
        <v>0</v>
      </c>
      <c r="CJ36" s="304">
        <f t="shared" si="40"/>
        <v>0</v>
      </c>
      <c r="CK36" s="305">
        <f t="shared" si="41"/>
        <v>0</v>
      </c>
      <c r="CL36" s="306">
        <f t="shared" si="42"/>
        <v>0</v>
      </c>
      <c r="CM36" s="303">
        <f t="shared" si="43"/>
        <v>0</v>
      </c>
      <c r="CN36" s="304">
        <f t="shared" si="44"/>
        <v>0</v>
      </c>
      <c r="CO36" s="307">
        <f t="shared" si="45"/>
        <v>0</v>
      </c>
      <c r="CP36" s="304">
        <f t="shared" si="46"/>
        <v>0</v>
      </c>
      <c r="CQ36" s="305">
        <f t="shared" si="47"/>
        <v>0</v>
      </c>
      <c r="CR36" s="304">
        <f t="shared" si="48"/>
        <v>0</v>
      </c>
      <c r="CS36" s="305">
        <f t="shared" si="49"/>
        <v>0</v>
      </c>
      <c r="CT36" s="308">
        <f t="shared" si="50"/>
        <v>0</v>
      </c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463">
        <v>14</v>
      </c>
      <c r="DI36" s="462">
        <f t="shared" si="9"/>
        <v>0</v>
      </c>
      <c r="DJ36" s="408">
        <f t="shared" si="2"/>
        <v>0</v>
      </c>
      <c r="DK36" s="112">
        <f t="shared" si="3"/>
        <v>0</v>
      </c>
      <c r="DL36" s="293">
        <f t="shared" si="4"/>
        <v>11.613098847786539</v>
      </c>
      <c r="DM36" s="181"/>
      <c r="EA36" s="140">
        <f t="shared" si="5"/>
        <v>0</v>
      </c>
      <c r="EB36" s="141">
        <f t="shared" si="6"/>
        <v>0</v>
      </c>
      <c r="EC36" s="116">
        <f t="shared" si="7"/>
        <v>0</v>
      </c>
      <c r="ED36" s="117" t="e">
        <f t="shared" si="8"/>
        <v>#DIV/0!</v>
      </c>
      <c r="EE36" s="118" t="e">
        <f t="shared" si="10"/>
        <v>#DIV/0!</v>
      </c>
    </row>
    <row r="37" spans="1:146" ht="13.2" customHeight="1" x14ac:dyDescent="0.2">
      <c r="A37" s="72"/>
      <c r="B37" s="177"/>
      <c r="C37" s="178"/>
      <c r="D37" s="23" t="str">
        <f t="shared" si="11"/>
        <v>C</v>
      </c>
      <c r="E37" s="330"/>
      <c r="F37" s="331"/>
      <c r="G37" s="331"/>
      <c r="H37" s="378"/>
      <c r="I37" s="378"/>
      <c r="J37" s="330"/>
      <c r="K37" s="331"/>
      <c r="L37" s="331"/>
      <c r="M37" s="378"/>
      <c r="N37" s="348"/>
      <c r="O37" s="331"/>
      <c r="P37" s="331"/>
      <c r="Q37" s="332"/>
      <c r="R37" s="348"/>
      <c r="S37" s="331"/>
      <c r="T37" s="332"/>
      <c r="U37" s="348"/>
      <c r="V37" s="332"/>
      <c r="W37" s="179"/>
      <c r="X37" s="348"/>
      <c r="Y37" s="331"/>
      <c r="Z37" s="332"/>
      <c r="AA37" s="348"/>
      <c r="AB37" s="331"/>
      <c r="AC37" s="360"/>
      <c r="AD37" s="330"/>
      <c r="AE37" s="331"/>
      <c r="AF37" s="331"/>
      <c r="AG37" s="331"/>
      <c r="AH37" s="332"/>
      <c r="AI37" s="348"/>
      <c r="AJ37" s="331"/>
      <c r="AK37" s="331"/>
      <c r="AL37" s="331"/>
      <c r="AM37" s="331"/>
      <c r="AN37" s="331"/>
      <c r="AO37" s="331"/>
      <c r="AP37" s="331"/>
      <c r="AQ37" s="332"/>
      <c r="AR37" s="348"/>
      <c r="AS37" s="331"/>
      <c r="AT37" s="331"/>
      <c r="AU37" s="332"/>
      <c r="AV37" s="348"/>
      <c r="AW37" s="423"/>
      <c r="AX37" s="378"/>
      <c r="AY37" s="378"/>
      <c r="AZ37" s="360"/>
      <c r="BA37" s="150">
        <f t="shared" si="12"/>
        <v>0</v>
      </c>
      <c r="BB37" s="477" t="str">
        <f t="shared" si="13"/>
        <v>C</v>
      </c>
      <c r="BC37" s="151">
        <f t="shared" si="14"/>
        <v>0</v>
      </c>
      <c r="BD37" s="480" t="str">
        <f t="shared" si="15"/>
        <v>C</v>
      </c>
      <c r="BE37" s="150">
        <f t="shared" si="16"/>
        <v>0</v>
      </c>
      <c r="BF37" s="151">
        <f t="shared" si="17"/>
        <v>0</v>
      </c>
      <c r="BG37" s="151">
        <f t="shared" si="18"/>
        <v>0</v>
      </c>
      <c r="BH37" s="152">
        <f t="shared" si="19"/>
        <v>0</v>
      </c>
      <c r="BI37" s="153">
        <f t="shared" si="20"/>
        <v>0</v>
      </c>
      <c r="BJ37" s="154">
        <f t="shared" si="21"/>
        <v>11.613098847786539</v>
      </c>
      <c r="BK37" s="419"/>
      <c r="BL37" s="272"/>
      <c r="BM37" s="55">
        <f t="shared" si="0"/>
        <v>0</v>
      </c>
      <c r="BN37" s="144">
        <f t="shared" si="0"/>
        <v>0</v>
      </c>
      <c r="BO37" s="155">
        <f t="shared" si="22"/>
        <v>0</v>
      </c>
      <c r="BP37" s="156" t="str">
        <f t="shared" si="23"/>
        <v>C</v>
      </c>
      <c r="BQ37" s="157">
        <f t="shared" si="24"/>
        <v>0</v>
      </c>
      <c r="BR37" s="146" t="str">
        <f t="shared" si="25"/>
        <v>C</v>
      </c>
      <c r="BS37" s="155">
        <f t="shared" si="26"/>
        <v>0</v>
      </c>
      <c r="BT37" s="157">
        <f t="shared" si="1"/>
        <v>0</v>
      </c>
      <c r="BU37" s="157">
        <f t="shared" si="1"/>
        <v>0</v>
      </c>
      <c r="BV37" s="158">
        <f t="shared" si="1"/>
        <v>0</v>
      </c>
      <c r="BW37" s="105">
        <f t="shared" si="27"/>
        <v>0</v>
      </c>
      <c r="BX37" s="278">
        <f t="shared" si="28"/>
        <v>0</v>
      </c>
      <c r="BY37" s="105">
        <f t="shared" si="29"/>
        <v>0</v>
      </c>
      <c r="BZ37" s="106">
        <f t="shared" si="30"/>
        <v>0</v>
      </c>
      <c r="CA37" s="107">
        <f t="shared" si="31"/>
        <v>0</v>
      </c>
      <c r="CB37" s="106">
        <f t="shared" si="32"/>
        <v>0</v>
      </c>
      <c r="CC37" s="107">
        <f t="shared" si="33"/>
        <v>0</v>
      </c>
      <c r="CD37" s="106">
        <f t="shared" si="34"/>
        <v>0</v>
      </c>
      <c r="CE37" s="107">
        <f t="shared" si="35"/>
        <v>0</v>
      </c>
      <c r="CF37" s="106">
        <f t="shared" si="36"/>
        <v>0</v>
      </c>
      <c r="CG37" s="107">
        <f t="shared" si="37"/>
        <v>0</v>
      </c>
      <c r="CH37" s="106">
        <f t="shared" si="38"/>
        <v>0</v>
      </c>
      <c r="CI37" s="107">
        <f t="shared" si="39"/>
        <v>0</v>
      </c>
      <c r="CJ37" s="106">
        <f t="shared" si="40"/>
        <v>0</v>
      </c>
      <c r="CK37" s="107">
        <f t="shared" si="41"/>
        <v>0</v>
      </c>
      <c r="CL37" s="278">
        <f t="shared" si="42"/>
        <v>0</v>
      </c>
      <c r="CM37" s="105">
        <f t="shared" si="43"/>
        <v>0</v>
      </c>
      <c r="CN37" s="106">
        <f t="shared" si="44"/>
        <v>0</v>
      </c>
      <c r="CO37" s="108">
        <f t="shared" si="45"/>
        <v>0</v>
      </c>
      <c r="CP37" s="106">
        <f t="shared" si="46"/>
        <v>0</v>
      </c>
      <c r="CQ37" s="107">
        <f t="shared" si="47"/>
        <v>0</v>
      </c>
      <c r="CR37" s="106">
        <f t="shared" si="48"/>
        <v>0</v>
      </c>
      <c r="CS37" s="107">
        <f t="shared" si="49"/>
        <v>0</v>
      </c>
      <c r="CT37" s="109">
        <f t="shared" si="50"/>
        <v>0</v>
      </c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463">
        <v>15</v>
      </c>
      <c r="DI37" s="462">
        <f t="shared" si="9"/>
        <v>0</v>
      </c>
      <c r="DJ37" s="408">
        <f t="shared" si="2"/>
        <v>0</v>
      </c>
      <c r="DK37" s="112">
        <f t="shared" si="3"/>
        <v>0</v>
      </c>
      <c r="DL37" s="293">
        <f t="shared" si="4"/>
        <v>11.613098847786539</v>
      </c>
      <c r="DM37" s="181"/>
      <c r="EA37" s="140">
        <f t="shared" si="5"/>
        <v>0</v>
      </c>
      <c r="EB37" s="141">
        <f t="shared" si="6"/>
        <v>0</v>
      </c>
      <c r="EC37" s="116">
        <f t="shared" si="7"/>
        <v>0</v>
      </c>
      <c r="ED37" s="117" t="e">
        <f t="shared" si="8"/>
        <v>#DIV/0!</v>
      </c>
      <c r="EE37" s="118" t="e">
        <f t="shared" si="10"/>
        <v>#DIV/0!</v>
      </c>
    </row>
    <row r="38" spans="1:146" ht="13.2" customHeight="1" x14ac:dyDescent="0.2">
      <c r="A38" s="172"/>
      <c r="B38" s="173"/>
      <c r="C38" s="174"/>
      <c r="D38" s="474" t="str">
        <f t="shared" si="11"/>
        <v>C</v>
      </c>
      <c r="E38" s="327"/>
      <c r="F38" s="328"/>
      <c r="G38" s="328"/>
      <c r="H38" s="377"/>
      <c r="I38" s="377"/>
      <c r="J38" s="327"/>
      <c r="K38" s="328"/>
      <c r="L38" s="328"/>
      <c r="M38" s="377"/>
      <c r="N38" s="347"/>
      <c r="O38" s="328"/>
      <c r="P38" s="328"/>
      <c r="Q38" s="329"/>
      <c r="R38" s="347"/>
      <c r="S38" s="328"/>
      <c r="T38" s="329"/>
      <c r="U38" s="347"/>
      <c r="V38" s="329"/>
      <c r="W38" s="175"/>
      <c r="X38" s="347"/>
      <c r="Y38" s="328"/>
      <c r="Z38" s="329"/>
      <c r="AA38" s="347"/>
      <c r="AB38" s="328"/>
      <c r="AC38" s="359"/>
      <c r="AD38" s="327"/>
      <c r="AE38" s="328"/>
      <c r="AF38" s="328"/>
      <c r="AG38" s="328"/>
      <c r="AH38" s="329"/>
      <c r="AI38" s="347"/>
      <c r="AJ38" s="328"/>
      <c r="AK38" s="328"/>
      <c r="AL38" s="328"/>
      <c r="AM38" s="328"/>
      <c r="AN38" s="328"/>
      <c r="AO38" s="328"/>
      <c r="AP38" s="328"/>
      <c r="AQ38" s="329"/>
      <c r="AR38" s="347"/>
      <c r="AS38" s="328"/>
      <c r="AT38" s="328"/>
      <c r="AU38" s="329"/>
      <c r="AV38" s="347"/>
      <c r="AW38" s="422"/>
      <c r="AX38" s="377"/>
      <c r="AY38" s="377"/>
      <c r="AZ38" s="359"/>
      <c r="BA38" s="127">
        <f t="shared" si="12"/>
        <v>0</v>
      </c>
      <c r="BB38" s="476" t="str">
        <f t="shared" si="13"/>
        <v>C</v>
      </c>
      <c r="BC38" s="128">
        <f t="shared" si="14"/>
        <v>0</v>
      </c>
      <c r="BD38" s="479" t="str">
        <f t="shared" si="15"/>
        <v>C</v>
      </c>
      <c r="BE38" s="127">
        <f t="shared" si="16"/>
        <v>0</v>
      </c>
      <c r="BF38" s="128">
        <f t="shared" si="17"/>
        <v>0</v>
      </c>
      <c r="BG38" s="128">
        <f t="shared" si="18"/>
        <v>0</v>
      </c>
      <c r="BH38" s="129">
        <f t="shared" si="19"/>
        <v>0</v>
      </c>
      <c r="BI38" s="130">
        <f t="shared" si="20"/>
        <v>0</v>
      </c>
      <c r="BJ38" s="131">
        <f t="shared" si="21"/>
        <v>11.613098847786539</v>
      </c>
      <c r="BK38" s="419"/>
      <c r="BL38" s="272"/>
      <c r="BM38" s="120">
        <f t="shared" si="0"/>
        <v>0</v>
      </c>
      <c r="BN38" s="121">
        <f t="shared" si="0"/>
        <v>0</v>
      </c>
      <c r="BO38" s="132">
        <f t="shared" si="22"/>
        <v>0</v>
      </c>
      <c r="BP38" s="133" t="str">
        <f t="shared" si="23"/>
        <v>C</v>
      </c>
      <c r="BQ38" s="134">
        <f t="shared" si="24"/>
        <v>0</v>
      </c>
      <c r="BR38" s="123" t="str">
        <f t="shared" si="25"/>
        <v>C</v>
      </c>
      <c r="BS38" s="132">
        <f t="shared" si="26"/>
        <v>0</v>
      </c>
      <c r="BT38" s="134">
        <f t="shared" si="1"/>
        <v>0</v>
      </c>
      <c r="BU38" s="134">
        <f t="shared" si="1"/>
        <v>0</v>
      </c>
      <c r="BV38" s="135">
        <f t="shared" si="1"/>
        <v>0</v>
      </c>
      <c r="BW38" s="303">
        <f t="shared" si="27"/>
        <v>0</v>
      </c>
      <c r="BX38" s="306">
        <f t="shared" si="28"/>
        <v>0</v>
      </c>
      <c r="BY38" s="303">
        <f t="shared" si="29"/>
        <v>0</v>
      </c>
      <c r="BZ38" s="304">
        <f t="shared" si="30"/>
        <v>0</v>
      </c>
      <c r="CA38" s="305">
        <f t="shared" si="31"/>
        <v>0</v>
      </c>
      <c r="CB38" s="304">
        <f t="shared" si="32"/>
        <v>0</v>
      </c>
      <c r="CC38" s="305">
        <f t="shared" si="33"/>
        <v>0</v>
      </c>
      <c r="CD38" s="304">
        <f t="shared" si="34"/>
        <v>0</v>
      </c>
      <c r="CE38" s="305">
        <f t="shared" si="35"/>
        <v>0</v>
      </c>
      <c r="CF38" s="304">
        <f t="shared" si="36"/>
        <v>0</v>
      </c>
      <c r="CG38" s="305">
        <f t="shared" si="37"/>
        <v>0</v>
      </c>
      <c r="CH38" s="304">
        <f t="shared" si="38"/>
        <v>0</v>
      </c>
      <c r="CI38" s="305">
        <f t="shared" si="39"/>
        <v>0</v>
      </c>
      <c r="CJ38" s="304">
        <f t="shared" si="40"/>
        <v>0</v>
      </c>
      <c r="CK38" s="305">
        <f t="shared" si="41"/>
        <v>0</v>
      </c>
      <c r="CL38" s="306">
        <f t="shared" si="42"/>
        <v>0</v>
      </c>
      <c r="CM38" s="303">
        <f t="shared" si="43"/>
        <v>0</v>
      </c>
      <c r="CN38" s="304">
        <f t="shared" si="44"/>
        <v>0</v>
      </c>
      <c r="CO38" s="307">
        <f t="shared" si="45"/>
        <v>0</v>
      </c>
      <c r="CP38" s="304">
        <f t="shared" si="46"/>
        <v>0</v>
      </c>
      <c r="CQ38" s="305">
        <f t="shared" si="47"/>
        <v>0</v>
      </c>
      <c r="CR38" s="304">
        <f t="shared" si="48"/>
        <v>0</v>
      </c>
      <c r="CS38" s="305">
        <f t="shared" si="49"/>
        <v>0</v>
      </c>
      <c r="CT38" s="308">
        <f t="shared" si="50"/>
        <v>0</v>
      </c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463">
        <v>16</v>
      </c>
      <c r="DI38" s="462">
        <f t="shared" si="9"/>
        <v>0</v>
      </c>
      <c r="DJ38" s="408">
        <f t="shared" si="2"/>
        <v>0</v>
      </c>
      <c r="DK38" s="112">
        <f t="shared" si="3"/>
        <v>0</v>
      </c>
      <c r="DL38" s="293">
        <f t="shared" si="4"/>
        <v>11.613098847786539</v>
      </c>
      <c r="DM38" s="181"/>
      <c r="EA38" s="140">
        <f t="shared" si="5"/>
        <v>0</v>
      </c>
      <c r="EB38" s="141">
        <f t="shared" si="6"/>
        <v>0</v>
      </c>
      <c r="EC38" s="116">
        <f t="shared" si="7"/>
        <v>0</v>
      </c>
      <c r="ED38" s="117" t="e">
        <f t="shared" si="8"/>
        <v>#DIV/0!</v>
      </c>
      <c r="EE38" s="118" t="e">
        <f t="shared" si="10"/>
        <v>#DIV/0!</v>
      </c>
    </row>
    <row r="39" spans="1:146" ht="13.2" customHeight="1" x14ac:dyDescent="0.2">
      <c r="A39" s="72"/>
      <c r="B39" s="177"/>
      <c r="C39" s="178"/>
      <c r="D39" s="23" t="str">
        <f t="shared" si="11"/>
        <v>C</v>
      </c>
      <c r="E39" s="330"/>
      <c r="F39" s="331"/>
      <c r="G39" s="331"/>
      <c r="H39" s="378"/>
      <c r="I39" s="378"/>
      <c r="J39" s="330"/>
      <c r="K39" s="331"/>
      <c r="L39" s="331"/>
      <c r="M39" s="378"/>
      <c r="N39" s="348"/>
      <c r="O39" s="331"/>
      <c r="P39" s="331"/>
      <c r="Q39" s="332"/>
      <c r="R39" s="348"/>
      <c r="S39" s="331"/>
      <c r="T39" s="332"/>
      <c r="U39" s="348"/>
      <c r="V39" s="332"/>
      <c r="W39" s="179"/>
      <c r="X39" s="348"/>
      <c r="Y39" s="331"/>
      <c r="Z39" s="332"/>
      <c r="AA39" s="348"/>
      <c r="AB39" s="331"/>
      <c r="AC39" s="360"/>
      <c r="AD39" s="330"/>
      <c r="AE39" s="331"/>
      <c r="AF39" s="331"/>
      <c r="AG39" s="331"/>
      <c r="AH39" s="332"/>
      <c r="AI39" s="348"/>
      <c r="AJ39" s="331"/>
      <c r="AK39" s="331"/>
      <c r="AL39" s="331"/>
      <c r="AM39" s="331"/>
      <c r="AN39" s="331"/>
      <c r="AO39" s="331"/>
      <c r="AP39" s="331"/>
      <c r="AQ39" s="332"/>
      <c r="AR39" s="348"/>
      <c r="AS39" s="331"/>
      <c r="AT39" s="331"/>
      <c r="AU39" s="332"/>
      <c r="AV39" s="348"/>
      <c r="AW39" s="423"/>
      <c r="AX39" s="378"/>
      <c r="AY39" s="378"/>
      <c r="AZ39" s="360"/>
      <c r="BA39" s="150">
        <f t="shared" si="12"/>
        <v>0</v>
      </c>
      <c r="BB39" s="477" t="str">
        <f t="shared" si="13"/>
        <v>C</v>
      </c>
      <c r="BC39" s="151">
        <f t="shared" si="14"/>
        <v>0</v>
      </c>
      <c r="BD39" s="480" t="str">
        <f t="shared" si="15"/>
        <v>C</v>
      </c>
      <c r="BE39" s="150">
        <f t="shared" si="16"/>
        <v>0</v>
      </c>
      <c r="BF39" s="151">
        <f t="shared" si="17"/>
        <v>0</v>
      </c>
      <c r="BG39" s="151">
        <f t="shared" si="18"/>
        <v>0</v>
      </c>
      <c r="BH39" s="152">
        <f t="shared" si="19"/>
        <v>0</v>
      </c>
      <c r="BI39" s="153">
        <f t="shared" si="20"/>
        <v>0</v>
      </c>
      <c r="BJ39" s="154">
        <f t="shared" si="21"/>
        <v>11.613098847786539</v>
      </c>
      <c r="BK39" s="419"/>
      <c r="BL39" s="272"/>
      <c r="BM39" s="55">
        <f t="shared" si="0"/>
        <v>0</v>
      </c>
      <c r="BN39" s="144">
        <f t="shared" si="0"/>
        <v>0</v>
      </c>
      <c r="BO39" s="155">
        <f t="shared" si="22"/>
        <v>0</v>
      </c>
      <c r="BP39" s="156" t="str">
        <f t="shared" si="23"/>
        <v>C</v>
      </c>
      <c r="BQ39" s="157">
        <f t="shared" si="24"/>
        <v>0</v>
      </c>
      <c r="BR39" s="146" t="str">
        <f t="shared" si="25"/>
        <v>C</v>
      </c>
      <c r="BS39" s="155">
        <f t="shared" si="26"/>
        <v>0</v>
      </c>
      <c r="BT39" s="157">
        <f t="shared" ref="BT39:BV62" si="51">BF39/20*100</f>
        <v>0</v>
      </c>
      <c r="BU39" s="157">
        <f t="shared" si="51"/>
        <v>0</v>
      </c>
      <c r="BV39" s="158">
        <f t="shared" si="51"/>
        <v>0</v>
      </c>
      <c r="BW39" s="105">
        <f t="shared" si="27"/>
        <v>0</v>
      </c>
      <c r="BX39" s="278">
        <f t="shared" si="28"/>
        <v>0</v>
      </c>
      <c r="BY39" s="105">
        <f t="shared" si="29"/>
        <v>0</v>
      </c>
      <c r="BZ39" s="106">
        <f t="shared" si="30"/>
        <v>0</v>
      </c>
      <c r="CA39" s="107">
        <f t="shared" si="31"/>
        <v>0</v>
      </c>
      <c r="CB39" s="106">
        <f t="shared" si="32"/>
        <v>0</v>
      </c>
      <c r="CC39" s="107">
        <f t="shared" si="33"/>
        <v>0</v>
      </c>
      <c r="CD39" s="106">
        <f t="shared" si="34"/>
        <v>0</v>
      </c>
      <c r="CE39" s="107">
        <f t="shared" si="35"/>
        <v>0</v>
      </c>
      <c r="CF39" s="106">
        <f t="shared" si="36"/>
        <v>0</v>
      </c>
      <c r="CG39" s="107">
        <f t="shared" si="37"/>
        <v>0</v>
      </c>
      <c r="CH39" s="106">
        <f t="shared" si="38"/>
        <v>0</v>
      </c>
      <c r="CI39" s="107">
        <f t="shared" si="39"/>
        <v>0</v>
      </c>
      <c r="CJ39" s="106">
        <f t="shared" si="40"/>
        <v>0</v>
      </c>
      <c r="CK39" s="107">
        <f t="shared" si="41"/>
        <v>0</v>
      </c>
      <c r="CL39" s="278">
        <f t="shared" si="42"/>
        <v>0</v>
      </c>
      <c r="CM39" s="105">
        <f t="shared" si="43"/>
        <v>0</v>
      </c>
      <c r="CN39" s="106">
        <f t="shared" si="44"/>
        <v>0</v>
      </c>
      <c r="CO39" s="108">
        <f t="shared" si="45"/>
        <v>0</v>
      </c>
      <c r="CP39" s="106">
        <f t="shared" si="46"/>
        <v>0</v>
      </c>
      <c r="CQ39" s="107">
        <f t="shared" si="47"/>
        <v>0</v>
      </c>
      <c r="CR39" s="106">
        <f t="shared" si="48"/>
        <v>0</v>
      </c>
      <c r="CS39" s="107">
        <f t="shared" si="49"/>
        <v>0</v>
      </c>
      <c r="CT39" s="109">
        <f t="shared" si="50"/>
        <v>0</v>
      </c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463">
        <v>17</v>
      </c>
      <c r="DI39" s="462">
        <f t="shared" si="9"/>
        <v>0</v>
      </c>
      <c r="DJ39" s="408">
        <f t="shared" si="2"/>
        <v>0</v>
      </c>
      <c r="DK39" s="112">
        <f t="shared" si="3"/>
        <v>0</v>
      </c>
      <c r="DL39" s="293">
        <f t="shared" si="4"/>
        <v>11.613098847786539</v>
      </c>
      <c r="DM39" s="181"/>
      <c r="EA39" s="140">
        <f t="shared" si="5"/>
        <v>0</v>
      </c>
      <c r="EB39" s="141">
        <f t="shared" si="6"/>
        <v>0</v>
      </c>
      <c r="EC39" s="116">
        <f t="shared" si="7"/>
        <v>0</v>
      </c>
      <c r="ED39" s="117" t="e">
        <f t="shared" si="8"/>
        <v>#DIV/0!</v>
      </c>
      <c r="EE39" s="118" t="e">
        <f t="shared" si="10"/>
        <v>#DIV/0!</v>
      </c>
    </row>
    <row r="40" spans="1:146" ht="13.2" customHeight="1" x14ac:dyDescent="0.2">
      <c r="A40" s="172"/>
      <c r="B40" s="173"/>
      <c r="C40" s="174"/>
      <c r="D40" s="474" t="str">
        <f t="shared" si="11"/>
        <v>C</v>
      </c>
      <c r="E40" s="327"/>
      <c r="F40" s="328"/>
      <c r="G40" s="328"/>
      <c r="H40" s="377"/>
      <c r="I40" s="377"/>
      <c r="J40" s="327"/>
      <c r="K40" s="328"/>
      <c r="L40" s="328"/>
      <c r="M40" s="377"/>
      <c r="N40" s="347"/>
      <c r="O40" s="328"/>
      <c r="P40" s="328"/>
      <c r="Q40" s="329"/>
      <c r="R40" s="347"/>
      <c r="S40" s="328"/>
      <c r="T40" s="329"/>
      <c r="U40" s="347"/>
      <c r="V40" s="329"/>
      <c r="W40" s="175"/>
      <c r="X40" s="347"/>
      <c r="Y40" s="328"/>
      <c r="Z40" s="329"/>
      <c r="AA40" s="347"/>
      <c r="AB40" s="328"/>
      <c r="AC40" s="359"/>
      <c r="AD40" s="327"/>
      <c r="AE40" s="328"/>
      <c r="AF40" s="328"/>
      <c r="AG40" s="328"/>
      <c r="AH40" s="329"/>
      <c r="AI40" s="347"/>
      <c r="AJ40" s="328"/>
      <c r="AK40" s="328"/>
      <c r="AL40" s="328"/>
      <c r="AM40" s="328"/>
      <c r="AN40" s="328"/>
      <c r="AO40" s="328"/>
      <c r="AP40" s="328"/>
      <c r="AQ40" s="329"/>
      <c r="AR40" s="347"/>
      <c r="AS40" s="328"/>
      <c r="AT40" s="328"/>
      <c r="AU40" s="329"/>
      <c r="AV40" s="347"/>
      <c r="AW40" s="422"/>
      <c r="AX40" s="377"/>
      <c r="AY40" s="377"/>
      <c r="AZ40" s="359"/>
      <c r="BA40" s="127">
        <f t="shared" si="12"/>
        <v>0</v>
      </c>
      <c r="BB40" s="476" t="str">
        <f t="shared" si="13"/>
        <v>C</v>
      </c>
      <c r="BC40" s="128">
        <f t="shared" si="14"/>
        <v>0</v>
      </c>
      <c r="BD40" s="479" t="str">
        <f t="shared" si="15"/>
        <v>C</v>
      </c>
      <c r="BE40" s="127">
        <f t="shared" si="16"/>
        <v>0</v>
      </c>
      <c r="BF40" s="128">
        <f t="shared" si="17"/>
        <v>0</v>
      </c>
      <c r="BG40" s="128">
        <f t="shared" si="18"/>
        <v>0</v>
      </c>
      <c r="BH40" s="129">
        <f t="shared" si="19"/>
        <v>0</v>
      </c>
      <c r="BI40" s="130">
        <f t="shared" si="20"/>
        <v>0</v>
      </c>
      <c r="BJ40" s="131">
        <f t="shared" si="21"/>
        <v>11.613098847786539</v>
      </c>
      <c r="BK40" s="419"/>
      <c r="BL40" s="272"/>
      <c r="BM40" s="120">
        <f t="shared" si="0"/>
        <v>0</v>
      </c>
      <c r="BN40" s="121">
        <f t="shared" si="0"/>
        <v>0</v>
      </c>
      <c r="BO40" s="132">
        <f t="shared" si="22"/>
        <v>0</v>
      </c>
      <c r="BP40" s="133" t="str">
        <f t="shared" si="23"/>
        <v>C</v>
      </c>
      <c r="BQ40" s="134">
        <f t="shared" si="24"/>
        <v>0</v>
      </c>
      <c r="BR40" s="123" t="str">
        <f t="shared" si="25"/>
        <v>C</v>
      </c>
      <c r="BS40" s="132">
        <f t="shared" si="26"/>
        <v>0</v>
      </c>
      <c r="BT40" s="134">
        <f t="shared" si="51"/>
        <v>0</v>
      </c>
      <c r="BU40" s="134">
        <f t="shared" si="51"/>
        <v>0</v>
      </c>
      <c r="BV40" s="135">
        <f t="shared" si="51"/>
        <v>0</v>
      </c>
      <c r="BW40" s="303">
        <f t="shared" si="27"/>
        <v>0</v>
      </c>
      <c r="BX40" s="306">
        <f t="shared" si="28"/>
        <v>0</v>
      </c>
      <c r="BY40" s="303">
        <f t="shared" si="29"/>
        <v>0</v>
      </c>
      <c r="BZ40" s="304">
        <f t="shared" si="30"/>
        <v>0</v>
      </c>
      <c r="CA40" s="305">
        <f t="shared" si="31"/>
        <v>0</v>
      </c>
      <c r="CB40" s="304">
        <f t="shared" si="32"/>
        <v>0</v>
      </c>
      <c r="CC40" s="305">
        <f t="shared" si="33"/>
        <v>0</v>
      </c>
      <c r="CD40" s="304">
        <f t="shared" si="34"/>
        <v>0</v>
      </c>
      <c r="CE40" s="305">
        <f t="shared" si="35"/>
        <v>0</v>
      </c>
      <c r="CF40" s="304">
        <f t="shared" si="36"/>
        <v>0</v>
      </c>
      <c r="CG40" s="305">
        <f t="shared" si="37"/>
        <v>0</v>
      </c>
      <c r="CH40" s="304">
        <f t="shared" si="38"/>
        <v>0</v>
      </c>
      <c r="CI40" s="305">
        <f t="shared" si="39"/>
        <v>0</v>
      </c>
      <c r="CJ40" s="304">
        <f t="shared" si="40"/>
        <v>0</v>
      </c>
      <c r="CK40" s="305">
        <f t="shared" si="41"/>
        <v>0</v>
      </c>
      <c r="CL40" s="306">
        <f t="shared" si="42"/>
        <v>0</v>
      </c>
      <c r="CM40" s="303">
        <f t="shared" si="43"/>
        <v>0</v>
      </c>
      <c r="CN40" s="304">
        <f t="shared" si="44"/>
        <v>0</v>
      </c>
      <c r="CO40" s="307">
        <f t="shared" si="45"/>
        <v>0</v>
      </c>
      <c r="CP40" s="304">
        <f t="shared" si="46"/>
        <v>0</v>
      </c>
      <c r="CQ40" s="305">
        <f t="shared" si="47"/>
        <v>0</v>
      </c>
      <c r="CR40" s="304">
        <f t="shared" si="48"/>
        <v>0</v>
      </c>
      <c r="CS40" s="305">
        <f t="shared" si="49"/>
        <v>0</v>
      </c>
      <c r="CT40" s="308">
        <f t="shared" si="50"/>
        <v>0</v>
      </c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463">
        <v>18</v>
      </c>
      <c r="DI40" s="462">
        <f t="shared" si="9"/>
        <v>0</v>
      </c>
      <c r="DJ40" s="408">
        <f t="shared" si="2"/>
        <v>0</v>
      </c>
      <c r="DK40" s="112">
        <f t="shared" si="3"/>
        <v>0</v>
      </c>
      <c r="DL40" s="293">
        <f t="shared" si="4"/>
        <v>11.613098847786539</v>
      </c>
      <c r="DM40" s="181"/>
      <c r="EA40" s="140">
        <f t="shared" si="5"/>
        <v>0</v>
      </c>
      <c r="EB40" s="141">
        <f t="shared" si="6"/>
        <v>0</v>
      </c>
      <c r="EC40" s="116">
        <f t="shared" si="7"/>
        <v>0</v>
      </c>
      <c r="ED40" s="117" t="e">
        <f t="shared" si="8"/>
        <v>#DIV/0!</v>
      </c>
      <c r="EE40" s="118" t="e">
        <f t="shared" si="10"/>
        <v>#DIV/0!</v>
      </c>
      <c r="EG40" s="669" t="s">
        <v>241</v>
      </c>
      <c r="EH40" s="669"/>
      <c r="EI40" s="669"/>
      <c r="EJ40" s="669"/>
      <c r="EK40" s="669"/>
      <c r="EL40" s="669"/>
      <c r="EM40" s="669"/>
      <c r="EN40" s="669"/>
      <c r="EO40" s="183"/>
      <c r="EP40" s="183"/>
    </row>
    <row r="41" spans="1:146" ht="13.2" customHeight="1" x14ac:dyDescent="0.2">
      <c r="A41" s="72"/>
      <c r="B41" s="177"/>
      <c r="C41" s="178"/>
      <c r="D41" s="23" t="str">
        <f t="shared" si="11"/>
        <v>C</v>
      </c>
      <c r="E41" s="330"/>
      <c r="F41" s="331"/>
      <c r="G41" s="331"/>
      <c r="H41" s="378"/>
      <c r="I41" s="378"/>
      <c r="J41" s="330"/>
      <c r="K41" s="331"/>
      <c r="L41" s="331"/>
      <c r="M41" s="378"/>
      <c r="N41" s="348"/>
      <c r="O41" s="331"/>
      <c r="P41" s="331"/>
      <c r="Q41" s="332"/>
      <c r="R41" s="348"/>
      <c r="S41" s="331"/>
      <c r="T41" s="332"/>
      <c r="U41" s="348"/>
      <c r="V41" s="332"/>
      <c r="W41" s="179"/>
      <c r="X41" s="348"/>
      <c r="Y41" s="331"/>
      <c r="Z41" s="332"/>
      <c r="AA41" s="348"/>
      <c r="AB41" s="331"/>
      <c r="AC41" s="360"/>
      <c r="AD41" s="330"/>
      <c r="AE41" s="331"/>
      <c r="AF41" s="331"/>
      <c r="AG41" s="331"/>
      <c r="AH41" s="332"/>
      <c r="AI41" s="348"/>
      <c r="AJ41" s="331"/>
      <c r="AK41" s="331"/>
      <c r="AL41" s="331"/>
      <c r="AM41" s="331"/>
      <c r="AN41" s="331"/>
      <c r="AO41" s="331"/>
      <c r="AP41" s="331"/>
      <c r="AQ41" s="332"/>
      <c r="AR41" s="348"/>
      <c r="AS41" s="331"/>
      <c r="AT41" s="331"/>
      <c r="AU41" s="332"/>
      <c r="AV41" s="348"/>
      <c r="AW41" s="423"/>
      <c r="AX41" s="378"/>
      <c r="AY41" s="378"/>
      <c r="AZ41" s="360"/>
      <c r="BA41" s="150">
        <f t="shared" si="12"/>
        <v>0</v>
      </c>
      <c r="BB41" s="477" t="str">
        <f t="shared" si="13"/>
        <v>C</v>
      </c>
      <c r="BC41" s="151">
        <f t="shared" si="14"/>
        <v>0</v>
      </c>
      <c r="BD41" s="480" t="str">
        <f t="shared" si="15"/>
        <v>C</v>
      </c>
      <c r="BE41" s="150">
        <f t="shared" si="16"/>
        <v>0</v>
      </c>
      <c r="BF41" s="151">
        <f t="shared" si="17"/>
        <v>0</v>
      </c>
      <c r="BG41" s="151">
        <f t="shared" si="18"/>
        <v>0</v>
      </c>
      <c r="BH41" s="152">
        <f t="shared" si="19"/>
        <v>0</v>
      </c>
      <c r="BI41" s="153">
        <f t="shared" si="20"/>
        <v>0</v>
      </c>
      <c r="BJ41" s="154">
        <f t="shared" si="21"/>
        <v>11.613098847786539</v>
      </c>
      <c r="BK41" s="419"/>
      <c r="BL41" s="272"/>
      <c r="BM41" s="55">
        <f t="shared" si="0"/>
        <v>0</v>
      </c>
      <c r="BN41" s="144">
        <f t="shared" si="0"/>
        <v>0</v>
      </c>
      <c r="BO41" s="155">
        <f t="shared" si="22"/>
        <v>0</v>
      </c>
      <c r="BP41" s="156" t="str">
        <f t="shared" si="23"/>
        <v>C</v>
      </c>
      <c r="BQ41" s="157">
        <f t="shared" si="24"/>
        <v>0</v>
      </c>
      <c r="BR41" s="146" t="str">
        <f t="shared" si="25"/>
        <v>C</v>
      </c>
      <c r="BS41" s="155">
        <f t="shared" si="26"/>
        <v>0</v>
      </c>
      <c r="BT41" s="157">
        <f t="shared" si="51"/>
        <v>0</v>
      </c>
      <c r="BU41" s="157">
        <f t="shared" si="51"/>
        <v>0</v>
      </c>
      <c r="BV41" s="158">
        <f t="shared" si="51"/>
        <v>0</v>
      </c>
      <c r="BW41" s="105">
        <f t="shared" si="27"/>
        <v>0</v>
      </c>
      <c r="BX41" s="278">
        <f t="shared" si="28"/>
        <v>0</v>
      </c>
      <c r="BY41" s="105">
        <f t="shared" si="29"/>
        <v>0</v>
      </c>
      <c r="BZ41" s="106">
        <f t="shared" si="30"/>
        <v>0</v>
      </c>
      <c r="CA41" s="107">
        <f t="shared" si="31"/>
        <v>0</v>
      </c>
      <c r="CB41" s="106">
        <f t="shared" si="32"/>
        <v>0</v>
      </c>
      <c r="CC41" s="107">
        <f t="shared" si="33"/>
        <v>0</v>
      </c>
      <c r="CD41" s="106">
        <f t="shared" si="34"/>
        <v>0</v>
      </c>
      <c r="CE41" s="107">
        <f t="shared" si="35"/>
        <v>0</v>
      </c>
      <c r="CF41" s="106">
        <f t="shared" si="36"/>
        <v>0</v>
      </c>
      <c r="CG41" s="107">
        <f t="shared" si="37"/>
        <v>0</v>
      </c>
      <c r="CH41" s="106">
        <f t="shared" si="38"/>
        <v>0</v>
      </c>
      <c r="CI41" s="107">
        <f t="shared" si="39"/>
        <v>0</v>
      </c>
      <c r="CJ41" s="106">
        <f t="shared" si="40"/>
        <v>0</v>
      </c>
      <c r="CK41" s="107">
        <f t="shared" si="41"/>
        <v>0</v>
      </c>
      <c r="CL41" s="278">
        <f t="shared" si="42"/>
        <v>0</v>
      </c>
      <c r="CM41" s="105">
        <f t="shared" si="43"/>
        <v>0</v>
      </c>
      <c r="CN41" s="106">
        <f t="shared" si="44"/>
        <v>0</v>
      </c>
      <c r="CO41" s="108">
        <f t="shared" si="45"/>
        <v>0</v>
      </c>
      <c r="CP41" s="106">
        <f t="shared" si="46"/>
        <v>0</v>
      </c>
      <c r="CQ41" s="107">
        <f t="shared" si="47"/>
        <v>0</v>
      </c>
      <c r="CR41" s="106">
        <f t="shared" si="48"/>
        <v>0</v>
      </c>
      <c r="CS41" s="107">
        <f t="shared" si="49"/>
        <v>0</v>
      </c>
      <c r="CT41" s="109">
        <f t="shared" si="50"/>
        <v>0</v>
      </c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463">
        <v>19</v>
      </c>
      <c r="DI41" s="462">
        <f t="shared" si="9"/>
        <v>0</v>
      </c>
      <c r="DJ41" s="408">
        <f t="shared" si="2"/>
        <v>0</v>
      </c>
      <c r="DK41" s="112">
        <f t="shared" si="3"/>
        <v>0</v>
      </c>
      <c r="DL41" s="293">
        <f t="shared" si="4"/>
        <v>11.613098847786539</v>
      </c>
      <c r="DM41" s="181"/>
      <c r="EA41" s="140">
        <f t="shared" si="5"/>
        <v>0</v>
      </c>
      <c r="EB41" s="141">
        <f t="shared" si="6"/>
        <v>0</v>
      </c>
      <c r="EC41" s="116">
        <f t="shared" si="7"/>
        <v>0</v>
      </c>
      <c r="ED41" s="117" t="e">
        <f t="shared" si="8"/>
        <v>#DIV/0!</v>
      </c>
      <c r="EE41" s="118" t="e">
        <f t="shared" si="10"/>
        <v>#DIV/0!</v>
      </c>
      <c r="EG41" s="669"/>
      <c r="EH41" s="669"/>
      <c r="EI41" s="669"/>
      <c r="EJ41" s="669"/>
      <c r="EK41" s="669"/>
      <c r="EL41" s="669"/>
      <c r="EM41" s="669"/>
      <c r="EN41" s="669"/>
      <c r="EO41" s="183"/>
      <c r="EP41" s="183"/>
    </row>
    <row r="42" spans="1:146" ht="13.2" customHeight="1" x14ac:dyDescent="0.2">
      <c r="A42" s="172"/>
      <c r="B42" s="173"/>
      <c r="C42" s="174"/>
      <c r="D42" s="474" t="str">
        <f t="shared" si="11"/>
        <v>C</v>
      </c>
      <c r="E42" s="327"/>
      <c r="F42" s="328"/>
      <c r="G42" s="328"/>
      <c r="H42" s="377"/>
      <c r="I42" s="377"/>
      <c r="J42" s="327"/>
      <c r="K42" s="328"/>
      <c r="L42" s="328"/>
      <c r="M42" s="377"/>
      <c r="N42" s="347"/>
      <c r="O42" s="328"/>
      <c r="P42" s="328"/>
      <c r="Q42" s="329"/>
      <c r="R42" s="347"/>
      <c r="S42" s="328"/>
      <c r="T42" s="329"/>
      <c r="U42" s="347"/>
      <c r="V42" s="329"/>
      <c r="W42" s="175"/>
      <c r="X42" s="347"/>
      <c r="Y42" s="328"/>
      <c r="Z42" s="329"/>
      <c r="AA42" s="347"/>
      <c r="AB42" s="328"/>
      <c r="AC42" s="359"/>
      <c r="AD42" s="327"/>
      <c r="AE42" s="328"/>
      <c r="AF42" s="328"/>
      <c r="AG42" s="328"/>
      <c r="AH42" s="329"/>
      <c r="AI42" s="347"/>
      <c r="AJ42" s="328"/>
      <c r="AK42" s="328"/>
      <c r="AL42" s="328"/>
      <c r="AM42" s="328"/>
      <c r="AN42" s="328"/>
      <c r="AO42" s="328"/>
      <c r="AP42" s="328"/>
      <c r="AQ42" s="329"/>
      <c r="AR42" s="347"/>
      <c r="AS42" s="328"/>
      <c r="AT42" s="328"/>
      <c r="AU42" s="329"/>
      <c r="AV42" s="347"/>
      <c r="AW42" s="422"/>
      <c r="AX42" s="377"/>
      <c r="AY42" s="377"/>
      <c r="AZ42" s="359"/>
      <c r="BA42" s="127">
        <f t="shared" si="12"/>
        <v>0</v>
      </c>
      <c r="BB42" s="476" t="str">
        <f t="shared" si="13"/>
        <v>C</v>
      </c>
      <c r="BC42" s="128">
        <f t="shared" si="14"/>
        <v>0</v>
      </c>
      <c r="BD42" s="479" t="str">
        <f t="shared" si="15"/>
        <v>C</v>
      </c>
      <c r="BE42" s="127">
        <f t="shared" si="16"/>
        <v>0</v>
      </c>
      <c r="BF42" s="128">
        <f t="shared" si="17"/>
        <v>0</v>
      </c>
      <c r="BG42" s="128">
        <f t="shared" si="18"/>
        <v>0</v>
      </c>
      <c r="BH42" s="129">
        <f t="shared" si="19"/>
        <v>0</v>
      </c>
      <c r="BI42" s="130">
        <f t="shared" si="20"/>
        <v>0</v>
      </c>
      <c r="BJ42" s="131">
        <f t="shared" si="21"/>
        <v>11.613098847786539</v>
      </c>
      <c r="BK42" s="419"/>
      <c r="BL42" s="272"/>
      <c r="BM42" s="120">
        <f t="shared" si="0"/>
        <v>0</v>
      </c>
      <c r="BN42" s="121">
        <f t="shared" si="0"/>
        <v>0</v>
      </c>
      <c r="BO42" s="132">
        <f t="shared" si="22"/>
        <v>0</v>
      </c>
      <c r="BP42" s="133" t="str">
        <f t="shared" si="23"/>
        <v>C</v>
      </c>
      <c r="BQ42" s="134">
        <f t="shared" si="24"/>
        <v>0</v>
      </c>
      <c r="BR42" s="123" t="str">
        <f t="shared" si="25"/>
        <v>C</v>
      </c>
      <c r="BS42" s="132">
        <f t="shared" si="26"/>
        <v>0</v>
      </c>
      <c r="BT42" s="134">
        <f t="shared" si="51"/>
        <v>0</v>
      </c>
      <c r="BU42" s="134">
        <f t="shared" si="51"/>
        <v>0</v>
      </c>
      <c r="BV42" s="135">
        <f t="shared" si="51"/>
        <v>0</v>
      </c>
      <c r="BW42" s="303">
        <f t="shared" si="27"/>
        <v>0</v>
      </c>
      <c r="BX42" s="306">
        <f t="shared" si="28"/>
        <v>0</v>
      </c>
      <c r="BY42" s="303">
        <f t="shared" si="29"/>
        <v>0</v>
      </c>
      <c r="BZ42" s="304">
        <f t="shared" si="30"/>
        <v>0</v>
      </c>
      <c r="CA42" s="305">
        <f t="shared" si="31"/>
        <v>0</v>
      </c>
      <c r="CB42" s="304">
        <f t="shared" si="32"/>
        <v>0</v>
      </c>
      <c r="CC42" s="305">
        <f t="shared" si="33"/>
        <v>0</v>
      </c>
      <c r="CD42" s="304">
        <f t="shared" si="34"/>
        <v>0</v>
      </c>
      <c r="CE42" s="305">
        <f t="shared" si="35"/>
        <v>0</v>
      </c>
      <c r="CF42" s="304">
        <f t="shared" si="36"/>
        <v>0</v>
      </c>
      <c r="CG42" s="305">
        <f t="shared" si="37"/>
        <v>0</v>
      </c>
      <c r="CH42" s="304">
        <f t="shared" si="38"/>
        <v>0</v>
      </c>
      <c r="CI42" s="305">
        <f t="shared" si="39"/>
        <v>0</v>
      </c>
      <c r="CJ42" s="304">
        <f t="shared" si="40"/>
        <v>0</v>
      </c>
      <c r="CK42" s="305">
        <f t="shared" si="41"/>
        <v>0</v>
      </c>
      <c r="CL42" s="306">
        <f t="shared" si="42"/>
        <v>0</v>
      </c>
      <c r="CM42" s="303">
        <f t="shared" si="43"/>
        <v>0</v>
      </c>
      <c r="CN42" s="304">
        <f t="shared" si="44"/>
        <v>0</v>
      </c>
      <c r="CO42" s="307">
        <f t="shared" si="45"/>
        <v>0</v>
      </c>
      <c r="CP42" s="304">
        <f t="shared" si="46"/>
        <v>0</v>
      </c>
      <c r="CQ42" s="305">
        <f t="shared" si="47"/>
        <v>0</v>
      </c>
      <c r="CR42" s="304">
        <f t="shared" si="48"/>
        <v>0</v>
      </c>
      <c r="CS42" s="305">
        <f t="shared" si="49"/>
        <v>0</v>
      </c>
      <c r="CT42" s="308">
        <f t="shared" si="50"/>
        <v>0</v>
      </c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463">
        <v>20</v>
      </c>
      <c r="DI42" s="462">
        <f t="shared" si="9"/>
        <v>0</v>
      </c>
      <c r="DJ42" s="408">
        <f t="shared" si="2"/>
        <v>0</v>
      </c>
      <c r="DK42" s="112">
        <f t="shared" si="3"/>
        <v>0</v>
      </c>
      <c r="DL42" s="293">
        <f t="shared" si="4"/>
        <v>11.613098847786539</v>
      </c>
      <c r="DM42" s="181"/>
      <c r="EA42" s="140">
        <f t="shared" si="5"/>
        <v>0</v>
      </c>
      <c r="EB42" s="141">
        <f t="shared" si="6"/>
        <v>0</v>
      </c>
      <c r="EC42" s="116">
        <f t="shared" si="7"/>
        <v>0</v>
      </c>
      <c r="ED42" s="117" t="e">
        <f t="shared" si="8"/>
        <v>#DIV/0!</v>
      </c>
      <c r="EE42" s="118" t="e">
        <f t="shared" si="10"/>
        <v>#DIV/0!</v>
      </c>
      <c r="EG42" s="669"/>
      <c r="EH42" s="669"/>
      <c r="EI42" s="669"/>
      <c r="EJ42" s="669"/>
      <c r="EK42" s="669"/>
      <c r="EL42" s="669"/>
      <c r="EM42" s="669"/>
      <c r="EN42" s="669"/>
      <c r="EO42" s="183"/>
      <c r="EP42" s="183"/>
    </row>
    <row r="43" spans="1:146" ht="13.2" customHeight="1" x14ac:dyDescent="0.2">
      <c r="A43" s="72"/>
      <c r="B43" s="177"/>
      <c r="C43" s="178"/>
      <c r="D43" s="23" t="str">
        <f t="shared" si="11"/>
        <v>C</v>
      </c>
      <c r="E43" s="330"/>
      <c r="F43" s="331"/>
      <c r="G43" s="331"/>
      <c r="H43" s="378"/>
      <c r="I43" s="378"/>
      <c r="J43" s="330"/>
      <c r="K43" s="331"/>
      <c r="L43" s="331"/>
      <c r="M43" s="378"/>
      <c r="N43" s="348"/>
      <c r="O43" s="331"/>
      <c r="P43" s="331"/>
      <c r="Q43" s="332"/>
      <c r="R43" s="348"/>
      <c r="S43" s="331"/>
      <c r="T43" s="332"/>
      <c r="U43" s="348"/>
      <c r="V43" s="332"/>
      <c r="W43" s="179"/>
      <c r="X43" s="348"/>
      <c r="Y43" s="331"/>
      <c r="Z43" s="332"/>
      <c r="AA43" s="348"/>
      <c r="AB43" s="331"/>
      <c r="AC43" s="360"/>
      <c r="AD43" s="330"/>
      <c r="AE43" s="331"/>
      <c r="AF43" s="331"/>
      <c r="AG43" s="331"/>
      <c r="AH43" s="332"/>
      <c r="AI43" s="348"/>
      <c r="AJ43" s="331"/>
      <c r="AK43" s="331"/>
      <c r="AL43" s="331"/>
      <c r="AM43" s="331"/>
      <c r="AN43" s="331"/>
      <c r="AO43" s="331"/>
      <c r="AP43" s="331"/>
      <c r="AQ43" s="332"/>
      <c r="AR43" s="348"/>
      <c r="AS43" s="331"/>
      <c r="AT43" s="331"/>
      <c r="AU43" s="332"/>
      <c r="AV43" s="348"/>
      <c r="AW43" s="423"/>
      <c r="AX43" s="378"/>
      <c r="AY43" s="378"/>
      <c r="AZ43" s="360"/>
      <c r="BA43" s="150">
        <f t="shared" si="12"/>
        <v>0</v>
      </c>
      <c r="BB43" s="477" t="str">
        <f t="shared" si="13"/>
        <v>C</v>
      </c>
      <c r="BC43" s="151">
        <f t="shared" si="14"/>
        <v>0</v>
      </c>
      <c r="BD43" s="480" t="str">
        <f t="shared" si="15"/>
        <v>C</v>
      </c>
      <c r="BE43" s="150">
        <f t="shared" si="16"/>
        <v>0</v>
      </c>
      <c r="BF43" s="151">
        <f t="shared" si="17"/>
        <v>0</v>
      </c>
      <c r="BG43" s="151">
        <f t="shared" si="18"/>
        <v>0</v>
      </c>
      <c r="BH43" s="152">
        <f t="shared" si="19"/>
        <v>0</v>
      </c>
      <c r="BI43" s="153">
        <f t="shared" si="20"/>
        <v>0</v>
      </c>
      <c r="BJ43" s="154">
        <f t="shared" si="21"/>
        <v>11.613098847786539</v>
      </c>
      <c r="BK43" s="419"/>
      <c r="BL43" s="272"/>
      <c r="BM43" s="55">
        <f t="shared" si="0"/>
        <v>0</v>
      </c>
      <c r="BN43" s="144">
        <f t="shared" si="0"/>
        <v>0</v>
      </c>
      <c r="BO43" s="155">
        <f t="shared" si="22"/>
        <v>0</v>
      </c>
      <c r="BP43" s="156" t="str">
        <f t="shared" si="23"/>
        <v>C</v>
      </c>
      <c r="BQ43" s="157">
        <f t="shared" si="24"/>
        <v>0</v>
      </c>
      <c r="BR43" s="146" t="str">
        <f t="shared" si="25"/>
        <v>C</v>
      </c>
      <c r="BS43" s="155">
        <f t="shared" si="26"/>
        <v>0</v>
      </c>
      <c r="BT43" s="157">
        <f t="shared" si="51"/>
        <v>0</v>
      </c>
      <c r="BU43" s="157">
        <f t="shared" si="51"/>
        <v>0</v>
      </c>
      <c r="BV43" s="158">
        <f t="shared" si="51"/>
        <v>0</v>
      </c>
      <c r="BW43" s="105">
        <f t="shared" si="27"/>
        <v>0</v>
      </c>
      <c r="BX43" s="278">
        <f t="shared" si="28"/>
        <v>0</v>
      </c>
      <c r="BY43" s="105">
        <f t="shared" si="29"/>
        <v>0</v>
      </c>
      <c r="BZ43" s="106">
        <f t="shared" si="30"/>
        <v>0</v>
      </c>
      <c r="CA43" s="107">
        <f t="shared" si="31"/>
        <v>0</v>
      </c>
      <c r="CB43" s="106">
        <f t="shared" si="32"/>
        <v>0</v>
      </c>
      <c r="CC43" s="107">
        <f t="shared" si="33"/>
        <v>0</v>
      </c>
      <c r="CD43" s="106">
        <f t="shared" si="34"/>
        <v>0</v>
      </c>
      <c r="CE43" s="107">
        <f t="shared" si="35"/>
        <v>0</v>
      </c>
      <c r="CF43" s="106">
        <f t="shared" si="36"/>
        <v>0</v>
      </c>
      <c r="CG43" s="107">
        <f t="shared" si="37"/>
        <v>0</v>
      </c>
      <c r="CH43" s="106">
        <f t="shared" si="38"/>
        <v>0</v>
      </c>
      <c r="CI43" s="107">
        <f t="shared" si="39"/>
        <v>0</v>
      </c>
      <c r="CJ43" s="106">
        <f t="shared" si="40"/>
        <v>0</v>
      </c>
      <c r="CK43" s="107">
        <f t="shared" si="41"/>
        <v>0</v>
      </c>
      <c r="CL43" s="278">
        <f t="shared" si="42"/>
        <v>0</v>
      </c>
      <c r="CM43" s="105">
        <f t="shared" si="43"/>
        <v>0</v>
      </c>
      <c r="CN43" s="106">
        <f t="shared" si="44"/>
        <v>0</v>
      </c>
      <c r="CO43" s="108">
        <f t="shared" si="45"/>
        <v>0</v>
      </c>
      <c r="CP43" s="106">
        <f t="shared" si="46"/>
        <v>0</v>
      </c>
      <c r="CQ43" s="107">
        <f t="shared" si="47"/>
        <v>0</v>
      </c>
      <c r="CR43" s="106">
        <f t="shared" si="48"/>
        <v>0</v>
      </c>
      <c r="CS43" s="107">
        <f t="shared" si="49"/>
        <v>0</v>
      </c>
      <c r="CT43" s="109">
        <f t="shared" si="50"/>
        <v>0</v>
      </c>
      <c r="CU43" s="161"/>
      <c r="CV43" s="161"/>
      <c r="CW43" s="161"/>
      <c r="CX43" s="161"/>
      <c r="CY43" s="161"/>
      <c r="CZ43" s="161"/>
      <c r="DA43" s="161"/>
      <c r="DB43" s="161"/>
      <c r="DC43" s="161"/>
      <c r="DD43" s="161"/>
      <c r="DE43" s="161"/>
      <c r="DF43" s="161"/>
      <c r="DG43" s="161"/>
      <c r="DH43" s="463">
        <v>21</v>
      </c>
      <c r="DI43" s="462">
        <f t="shared" si="9"/>
        <v>0</v>
      </c>
      <c r="DJ43" s="408">
        <f t="shared" si="2"/>
        <v>0</v>
      </c>
      <c r="DK43" s="112">
        <f t="shared" si="3"/>
        <v>0</v>
      </c>
      <c r="DL43" s="293">
        <f t="shared" si="4"/>
        <v>11.613098847786539</v>
      </c>
      <c r="DM43" s="181"/>
      <c r="EA43" s="140">
        <f t="shared" si="5"/>
        <v>0</v>
      </c>
      <c r="EB43" s="141">
        <f t="shared" si="6"/>
        <v>0</v>
      </c>
      <c r="EC43" s="116">
        <f t="shared" si="7"/>
        <v>0</v>
      </c>
      <c r="ED43" s="117" t="e">
        <f t="shared" si="8"/>
        <v>#DIV/0!</v>
      </c>
      <c r="EE43" s="118" t="e">
        <f t="shared" si="10"/>
        <v>#DIV/0!</v>
      </c>
    </row>
    <row r="44" spans="1:146" ht="13.2" customHeight="1" x14ac:dyDescent="0.2">
      <c r="A44" s="172"/>
      <c r="B44" s="173"/>
      <c r="C44" s="174"/>
      <c r="D44" s="474" t="str">
        <f t="shared" si="11"/>
        <v>C</v>
      </c>
      <c r="E44" s="327"/>
      <c r="F44" s="328"/>
      <c r="G44" s="328"/>
      <c r="H44" s="377"/>
      <c r="I44" s="377"/>
      <c r="J44" s="327"/>
      <c r="K44" s="328"/>
      <c r="L44" s="328"/>
      <c r="M44" s="377"/>
      <c r="N44" s="347"/>
      <c r="O44" s="328"/>
      <c r="P44" s="328"/>
      <c r="Q44" s="329"/>
      <c r="R44" s="347"/>
      <c r="S44" s="328"/>
      <c r="T44" s="329"/>
      <c r="U44" s="347"/>
      <c r="V44" s="329"/>
      <c r="W44" s="175"/>
      <c r="X44" s="347"/>
      <c r="Y44" s="328"/>
      <c r="Z44" s="329"/>
      <c r="AA44" s="347"/>
      <c r="AB44" s="328"/>
      <c r="AC44" s="359"/>
      <c r="AD44" s="327"/>
      <c r="AE44" s="328"/>
      <c r="AF44" s="328"/>
      <c r="AG44" s="328"/>
      <c r="AH44" s="329"/>
      <c r="AI44" s="347"/>
      <c r="AJ44" s="328"/>
      <c r="AK44" s="328"/>
      <c r="AL44" s="328"/>
      <c r="AM44" s="328"/>
      <c r="AN44" s="328"/>
      <c r="AO44" s="328"/>
      <c r="AP44" s="328"/>
      <c r="AQ44" s="329"/>
      <c r="AR44" s="347"/>
      <c r="AS44" s="328"/>
      <c r="AT44" s="328"/>
      <c r="AU44" s="329"/>
      <c r="AV44" s="347"/>
      <c r="AW44" s="422"/>
      <c r="AX44" s="377"/>
      <c r="AY44" s="377"/>
      <c r="AZ44" s="359"/>
      <c r="BA44" s="127">
        <f t="shared" si="12"/>
        <v>0</v>
      </c>
      <c r="BB44" s="476" t="str">
        <f t="shared" si="13"/>
        <v>C</v>
      </c>
      <c r="BC44" s="128">
        <f t="shared" si="14"/>
        <v>0</v>
      </c>
      <c r="BD44" s="479" t="str">
        <f t="shared" si="15"/>
        <v>C</v>
      </c>
      <c r="BE44" s="127">
        <f t="shared" si="16"/>
        <v>0</v>
      </c>
      <c r="BF44" s="128">
        <f t="shared" si="17"/>
        <v>0</v>
      </c>
      <c r="BG44" s="128">
        <f t="shared" si="18"/>
        <v>0</v>
      </c>
      <c r="BH44" s="129">
        <f t="shared" si="19"/>
        <v>0</v>
      </c>
      <c r="BI44" s="130">
        <f t="shared" si="20"/>
        <v>0</v>
      </c>
      <c r="BJ44" s="131">
        <f t="shared" si="21"/>
        <v>11.613098847786539</v>
      </c>
      <c r="BK44" s="419"/>
      <c r="BL44" s="272"/>
      <c r="BM44" s="120">
        <f t="shared" si="0"/>
        <v>0</v>
      </c>
      <c r="BN44" s="121">
        <f t="shared" si="0"/>
        <v>0</v>
      </c>
      <c r="BO44" s="132">
        <f t="shared" si="22"/>
        <v>0</v>
      </c>
      <c r="BP44" s="133" t="str">
        <f t="shared" si="23"/>
        <v>C</v>
      </c>
      <c r="BQ44" s="134">
        <f t="shared" si="24"/>
        <v>0</v>
      </c>
      <c r="BR44" s="123" t="str">
        <f t="shared" si="25"/>
        <v>C</v>
      </c>
      <c r="BS44" s="132">
        <f t="shared" si="26"/>
        <v>0</v>
      </c>
      <c r="BT44" s="134">
        <f t="shared" si="51"/>
        <v>0</v>
      </c>
      <c r="BU44" s="134">
        <f t="shared" si="51"/>
        <v>0</v>
      </c>
      <c r="BV44" s="135">
        <f t="shared" si="51"/>
        <v>0</v>
      </c>
      <c r="BW44" s="303">
        <f t="shared" si="27"/>
        <v>0</v>
      </c>
      <c r="BX44" s="306">
        <f t="shared" si="28"/>
        <v>0</v>
      </c>
      <c r="BY44" s="303">
        <f t="shared" si="29"/>
        <v>0</v>
      </c>
      <c r="BZ44" s="304">
        <f t="shared" si="30"/>
        <v>0</v>
      </c>
      <c r="CA44" s="305">
        <f t="shared" si="31"/>
        <v>0</v>
      </c>
      <c r="CB44" s="304">
        <f t="shared" si="32"/>
        <v>0</v>
      </c>
      <c r="CC44" s="305">
        <f t="shared" si="33"/>
        <v>0</v>
      </c>
      <c r="CD44" s="304">
        <f t="shared" si="34"/>
        <v>0</v>
      </c>
      <c r="CE44" s="305">
        <f t="shared" si="35"/>
        <v>0</v>
      </c>
      <c r="CF44" s="304">
        <f t="shared" si="36"/>
        <v>0</v>
      </c>
      <c r="CG44" s="305">
        <f t="shared" si="37"/>
        <v>0</v>
      </c>
      <c r="CH44" s="304">
        <f t="shared" si="38"/>
        <v>0</v>
      </c>
      <c r="CI44" s="305">
        <f t="shared" si="39"/>
        <v>0</v>
      </c>
      <c r="CJ44" s="304">
        <f t="shared" si="40"/>
        <v>0</v>
      </c>
      <c r="CK44" s="305">
        <f t="shared" si="41"/>
        <v>0</v>
      </c>
      <c r="CL44" s="306">
        <f t="shared" si="42"/>
        <v>0</v>
      </c>
      <c r="CM44" s="303">
        <f t="shared" si="43"/>
        <v>0</v>
      </c>
      <c r="CN44" s="304">
        <f t="shared" si="44"/>
        <v>0</v>
      </c>
      <c r="CO44" s="307">
        <f t="shared" si="45"/>
        <v>0</v>
      </c>
      <c r="CP44" s="304">
        <f t="shared" si="46"/>
        <v>0</v>
      </c>
      <c r="CQ44" s="305">
        <f t="shared" si="47"/>
        <v>0</v>
      </c>
      <c r="CR44" s="304">
        <f t="shared" si="48"/>
        <v>0</v>
      </c>
      <c r="CS44" s="305">
        <f t="shared" si="49"/>
        <v>0</v>
      </c>
      <c r="CT44" s="308">
        <f t="shared" si="50"/>
        <v>0</v>
      </c>
      <c r="CU44" s="161"/>
      <c r="CV44" s="161"/>
      <c r="CW44" s="161"/>
      <c r="CX44" s="161"/>
      <c r="CY44" s="161"/>
      <c r="CZ44" s="161"/>
      <c r="DA44" s="161"/>
      <c r="DB44" s="161"/>
      <c r="DC44" s="161"/>
      <c r="DD44" s="161"/>
      <c r="DE44" s="161"/>
      <c r="DF44" s="161"/>
      <c r="DG44" s="161"/>
      <c r="DH44" s="463">
        <v>22</v>
      </c>
      <c r="DI44" s="462">
        <f t="shared" si="9"/>
        <v>0</v>
      </c>
      <c r="DJ44" s="408">
        <f t="shared" si="2"/>
        <v>0</v>
      </c>
      <c r="DK44" s="112">
        <f t="shared" si="3"/>
        <v>0</v>
      </c>
      <c r="DL44" s="293">
        <f t="shared" si="4"/>
        <v>11.613098847786539</v>
      </c>
      <c r="DM44" s="181"/>
      <c r="EA44" s="140">
        <f t="shared" si="5"/>
        <v>0</v>
      </c>
      <c r="EB44" s="141">
        <f t="shared" si="6"/>
        <v>0</v>
      </c>
      <c r="EC44" s="116">
        <f t="shared" si="7"/>
        <v>0</v>
      </c>
      <c r="ED44" s="117" t="e">
        <f t="shared" si="8"/>
        <v>#DIV/0!</v>
      </c>
      <c r="EE44" s="118" t="e">
        <f t="shared" si="10"/>
        <v>#DIV/0!</v>
      </c>
    </row>
    <row r="45" spans="1:146" ht="13.2" customHeight="1" x14ac:dyDescent="0.2">
      <c r="A45" s="72"/>
      <c r="B45" s="177"/>
      <c r="C45" s="178"/>
      <c r="D45" s="23" t="str">
        <f t="shared" si="11"/>
        <v>C</v>
      </c>
      <c r="E45" s="330"/>
      <c r="F45" s="331"/>
      <c r="G45" s="331"/>
      <c r="H45" s="378"/>
      <c r="I45" s="378"/>
      <c r="J45" s="330"/>
      <c r="K45" s="331"/>
      <c r="L45" s="331"/>
      <c r="M45" s="378"/>
      <c r="N45" s="348"/>
      <c r="O45" s="331"/>
      <c r="P45" s="331"/>
      <c r="Q45" s="332"/>
      <c r="R45" s="348"/>
      <c r="S45" s="331"/>
      <c r="T45" s="332"/>
      <c r="U45" s="348"/>
      <c r="V45" s="332"/>
      <c r="W45" s="179"/>
      <c r="X45" s="348"/>
      <c r="Y45" s="331"/>
      <c r="Z45" s="332"/>
      <c r="AA45" s="348"/>
      <c r="AB45" s="331"/>
      <c r="AC45" s="360"/>
      <c r="AD45" s="330"/>
      <c r="AE45" s="331"/>
      <c r="AF45" s="331"/>
      <c r="AG45" s="331"/>
      <c r="AH45" s="332"/>
      <c r="AI45" s="348"/>
      <c r="AJ45" s="331"/>
      <c r="AK45" s="331"/>
      <c r="AL45" s="331"/>
      <c r="AM45" s="331"/>
      <c r="AN45" s="331"/>
      <c r="AO45" s="331"/>
      <c r="AP45" s="331"/>
      <c r="AQ45" s="332"/>
      <c r="AR45" s="348"/>
      <c r="AS45" s="331"/>
      <c r="AT45" s="331"/>
      <c r="AU45" s="332"/>
      <c r="AV45" s="348"/>
      <c r="AW45" s="423"/>
      <c r="AX45" s="378"/>
      <c r="AY45" s="378"/>
      <c r="AZ45" s="360"/>
      <c r="BA45" s="150">
        <f t="shared" si="12"/>
        <v>0</v>
      </c>
      <c r="BB45" s="477" t="str">
        <f t="shared" si="13"/>
        <v>C</v>
      </c>
      <c r="BC45" s="151">
        <f t="shared" si="14"/>
        <v>0</v>
      </c>
      <c r="BD45" s="480" t="str">
        <f t="shared" si="15"/>
        <v>C</v>
      </c>
      <c r="BE45" s="150">
        <f t="shared" si="16"/>
        <v>0</v>
      </c>
      <c r="BF45" s="151">
        <f t="shared" si="17"/>
        <v>0</v>
      </c>
      <c r="BG45" s="151">
        <f t="shared" si="18"/>
        <v>0</v>
      </c>
      <c r="BH45" s="152">
        <f t="shared" si="19"/>
        <v>0</v>
      </c>
      <c r="BI45" s="153">
        <f t="shared" si="20"/>
        <v>0</v>
      </c>
      <c r="BJ45" s="154">
        <f t="shared" si="21"/>
        <v>11.613098847786539</v>
      </c>
      <c r="BK45" s="419"/>
      <c r="BL45" s="272"/>
      <c r="BM45" s="55">
        <f t="shared" si="0"/>
        <v>0</v>
      </c>
      <c r="BN45" s="144">
        <f t="shared" si="0"/>
        <v>0</v>
      </c>
      <c r="BO45" s="155">
        <f t="shared" si="22"/>
        <v>0</v>
      </c>
      <c r="BP45" s="156" t="str">
        <f t="shared" si="23"/>
        <v>C</v>
      </c>
      <c r="BQ45" s="157">
        <f t="shared" si="24"/>
        <v>0</v>
      </c>
      <c r="BR45" s="146" t="str">
        <f t="shared" si="25"/>
        <v>C</v>
      </c>
      <c r="BS45" s="155">
        <f t="shared" si="26"/>
        <v>0</v>
      </c>
      <c r="BT45" s="157">
        <f t="shared" si="51"/>
        <v>0</v>
      </c>
      <c r="BU45" s="157">
        <f t="shared" si="51"/>
        <v>0</v>
      </c>
      <c r="BV45" s="158">
        <f t="shared" si="51"/>
        <v>0</v>
      </c>
      <c r="BW45" s="105">
        <f t="shared" si="27"/>
        <v>0</v>
      </c>
      <c r="BX45" s="278">
        <f t="shared" si="28"/>
        <v>0</v>
      </c>
      <c r="BY45" s="105">
        <f t="shared" si="29"/>
        <v>0</v>
      </c>
      <c r="BZ45" s="106">
        <f t="shared" si="30"/>
        <v>0</v>
      </c>
      <c r="CA45" s="107">
        <f t="shared" si="31"/>
        <v>0</v>
      </c>
      <c r="CB45" s="106">
        <f t="shared" si="32"/>
        <v>0</v>
      </c>
      <c r="CC45" s="107">
        <f t="shared" si="33"/>
        <v>0</v>
      </c>
      <c r="CD45" s="106">
        <f t="shared" si="34"/>
        <v>0</v>
      </c>
      <c r="CE45" s="107">
        <f t="shared" si="35"/>
        <v>0</v>
      </c>
      <c r="CF45" s="106">
        <f t="shared" si="36"/>
        <v>0</v>
      </c>
      <c r="CG45" s="107">
        <f t="shared" si="37"/>
        <v>0</v>
      </c>
      <c r="CH45" s="106">
        <f t="shared" si="38"/>
        <v>0</v>
      </c>
      <c r="CI45" s="107">
        <f t="shared" si="39"/>
        <v>0</v>
      </c>
      <c r="CJ45" s="106">
        <f t="shared" si="40"/>
        <v>0</v>
      </c>
      <c r="CK45" s="107">
        <f t="shared" si="41"/>
        <v>0</v>
      </c>
      <c r="CL45" s="278">
        <f t="shared" si="42"/>
        <v>0</v>
      </c>
      <c r="CM45" s="105">
        <f t="shared" si="43"/>
        <v>0</v>
      </c>
      <c r="CN45" s="106">
        <f t="shared" si="44"/>
        <v>0</v>
      </c>
      <c r="CO45" s="108">
        <f t="shared" si="45"/>
        <v>0</v>
      </c>
      <c r="CP45" s="106">
        <f t="shared" si="46"/>
        <v>0</v>
      </c>
      <c r="CQ45" s="107">
        <f t="shared" si="47"/>
        <v>0</v>
      </c>
      <c r="CR45" s="106">
        <f t="shared" si="48"/>
        <v>0</v>
      </c>
      <c r="CS45" s="107">
        <f t="shared" si="49"/>
        <v>0</v>
      </c>
      <c r="CT45" s="109">
        <f t="shared" si="50"/>
        <v>0</v>
      </c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463">
        <v>23</v>
      </c>
      <c r="DI45" s="462">
        <f t="shared" si="9"/>
        <v>0</v>
      </c>
      <c r="DJ45" s="408">
        <f t="shared" si="2"/>
        <v>0</v>
      </c>
      <c r="DK45" s="112">
        <f t="shared" si="3"/>
        <v>0</v>
      </c>
      <c r="DL45" s="293">
        <f t="shared" si="4"/>
        <v>11.613098847786539</v>
      </c>
      <c r="DM45" s="181"/>
      <c r="EA45" s="140">
        <f t="shared" si="5"/>
        <v>0</v>
      </c>
      <c r="EB45" s="141">
        <f t="shared" si="6"/>
        <v>0</v>
      </c>
      <c r="EC45" s="116">
        <f t="shared" si="7"/>
        <v>0</v>
      </c>
      <c r="ED45" s="117" t="e">
        <f t="shared" si="8"/>
        <v>#DIV/0!</v>
      </c>
      <c r="EE45" s="118" t="e">
        <f t="shared" si="10"/>
        <v>#DIV/0!</v>
      </c>
    </row>
    <row r="46" spans="1:146" ht="13.2" customHeight="1" x14ac:dyDescent="0.2">
      <c r="A46" s="172"/>
      <c r="B46" s="173"/>
      <c r="C46" s="174"/>
      <c r="D46" s="474" t="str">
        <f t="shared" si="11"/>
        <v>C</v>
      </c>
      <c r="E46" s="327"/>
      <c r="F46" s="328"/>
      <c r="G46" s="328"/>
      <c r="H46" s="377"/>
      <c r="I46" s="377"/>
      <c r="J46" s="327"/>
      <c r="K46" s="328"/>
      <c r="L46" s="328"/>
      <c r="M46" s="377"/>
      <c r="N46" s="347"/>
      <c r="O46" s="328"/>
      <c r="P46" s="328"/>
      <c r="Q46" s="329"/>
      <c r="R46" s="347"/>
      <c r="S46" s="328"/>
      <c r="T46" s="329"/>
      <c r="U46" s="347"/>
      <c r="V46" s="329"/>
      <c r="W46" s="175"/>
      <c r="X46" s="347"/>
      <c r="Y46" s="328"/>
      <c r="Z46" s="329"/>
      <c r="AA46" s="347"/>
      <c r="AB46" s="328"/>
      <c r="AC46" s="359"/>
      <c r="AD46" s="327"/>
      <c r="AE46" s="328"/>
      <c r="AF46" s="328"/>
      <c r="AG46" s="328"/>
      <c r="AH46" s="329"/>
      <c r="AI46" s="347"/>
      <c r="AJ46" s="328"/>
      <c r="AK46" s="328"/>
      <c r="AL46" s="328"/>
      <c r="AM46" s="328"/>
      <c r="AN46" s="328"/>
      <c r="AO46" s="328"/>
      <c r="AP46" s="328"/>
      <c r="AQ46" s="329"/>
      <c r="AR46" s="347"/>
      <c r="AS46" s="328"/>
      <c r="AT46" s="328"/>
      <c r="AU46" s="329"/>
      <c r="AV46" s="347"/>
      <c r="AW46" s="422"/>
      <c r="AX46" s="377"/>
      <c r="AY46" s="377"/>
      <c r="AZ46" s="359"/>
      <c r="BA46" s="127">
        <f t="shared" si="12"/>
        <v>0</v>
      </c>
      <c r="BB46" s="476" t="str">
        <f t="shared" si="13"/>
        <v>C</v>
      </c>
      <c r="BC46" s="128">
        <f t="shared" si="14"/>
        <v>0</v>
      </c>
      <c r="BD46" s="479" t="str">
        <f t="shared" si="15"/>
        <v>C</v>
      </c>
      <c r="BE46" s="127">
        <f t="shared" si="16"/>
        <v>0</v>
      </c>
      <c r="BF46" s="128">
        <f t="shared" si="17"/>
        <v>0</v>
      </c>
      <c r="BG46" s="128">
        <f t="shared" si="18"/>
        <v>0</v>
      </c>
      <c r="BH46" s="129">
        <f t="shared" si="19"/>
        <v>0</v>
      </c>
      <c r="BI46" s="130">
        <f t="shared" si="20"/>
        <v>0</v>
      </c>
      <c r="BJ46" s="131">
        <f t="shared" si="21"/>
        <v>11.613098847786539</v>
      </c>
      <c r="BK46" s="419"/>
      <c r="BL46" s="272"/>
      <c r="BM46" s="120">
        <f t="shared" si="0"/>
        <v>0</v>
      </c>
      <c r="BN46" s="121">
        <f t="shared" si="0"/>
        <v>0</v>
      </c>
      <c r="BO46" s="132">
        <f t="shared" si="22"/>
        <v>0</v>
      </c>
      <c r="BP46" s="133" t="str">
        <f t="shared" si="23"/>
        <v>C</v>
      </c>
      <c r="BQ46" s="134">
        <f t="shared" si="24"/>
        <v>0</v>
      </c>
      <c r="BR46" s="123" t="str">
        <f t="shared" si="25"/>
        <v>C</v>
      </c>
      <c r="BS46" s="132">
        <f t="shared" si="26"/>
        <v>0</v>
      </c>
      <c r="BT46" s="134">
        <f t="shared" si="51"/>
        <v>0</v>
      </c>
      <c r="BU46" s="134">
        <f t="shared" si="51"/>
        <v>0</v>
      </c>
      <c r="BV46" s="135">
        <f t="shared" si="51"/>
        <v>0</v>
      </c>
      <c r="BW46" s="303">
        <f t="shared" si="27"/>
        <v>0</v>
      </c>
      <c r="BX46" s="306">
        <f t="shared" si="28"/>
        <v>0</v>
      </c>
      <c r="BY46" s="303">
        <f t="shared" si="29"/>
        <v>0</v>
      </c>
      <c r="BZ46" s="304">
        <f t="shared" si="30"/>
        <v>0</v>
      </c>
      <c r="CA46" s="305">
        <f t="shared" si="31"/>
        <v>0</v>
      </c>
      <c r="CB46" s="304">
        <f t="shared" si="32"/>
        <v>0</v>
      </c>
      <c r="CC46" s="305">
        <f t="shared" si="33"/>
        <v>0</v>
      </c>
      <c r="CD46" s="304">
        <f t="shared" si="34"/>
        <v>0</v>
      </c>
      <c r="CE46" s="305">
        <f t="shared" si="35"/>
        <v>0</v>
      </c>
      <c r="CF46" s="304">
        <f t="shared" si="36"/>
        <v>0</v>
      </c>
      <c r="CG46" s="305">
        <f t="shared" si="37"/>
        <v>0</v>
      </c>
      <c r="CH46" s="304">
        <f t="shared" si="38"/>
        <v>0</v>
      </c>
      <c r="CI46" s="305">
        <f t="shared" si="39"/>
        <v>0</v>
      </c>
      <c r="CJ46" s="304">
        <f t="shared" si="40"/>
        <v>0</v>
      </c>
      <c r="CK46" s="305">
        <f t="shared" si="41"/>
        <v>0</v>
      </c>
      <c r="CL46" s="306">
        <f t="shared" si="42"/>
        <v>0</v>
      </c>
      <c r="CM46" s="303">
        <f t="shared" si="43"/>
        <v>0</v>
      </c>
      <c r="CN46" s="304">
        <f t="shared" si="44"/>
        <v>0</v>
      </c>
      <c r="CO46" s="307">
        <f t="shared" si="45"/>
        <v>0</v>
      </c>
      <c r="CP46" s="304">
        <f t="shared" si="46"/>
        <v>0</v>
      </c>
      <c r="CQ46" s="305">
        <f t="shared" si="47"/>
        <v>0</v>
      </c>
      <c r="CR46" s="304">
        <f t="shared" si="48"/>
        <v>0</v>
      </c>
      <c r="CS46" s="305">
        <f t="shared" si="49"/>
        <v>0</v>
      </c>
      <c r="CT46" s="308">
        <f t="shared" si="50"/>
        <v>0</v>
      </c>
      <c r="CU46" s="161"/>
      <c r="CV46" s="161"/>
      <c r="CW46" s="161"/>
      <c r="CX46" s="161"/>
      <c r="CY46" s="161"/>
      <c r="CZ46" s="161"/>
      <c r="DA46" s="161"/>
      <c r="DB46" s="161"/>
      <c r="DC46" s="161"/>
      <c r="DD46" s="161"/>
      <c r="DE46" s="161"/>
      <c r="DF46" s="161"/>
      <c r="DG46" s="161"/>
      <c r="DH46" s="463">
        <v>24</v>
      </c>
      <c r="DI46" s="462">
        <f t="shared" si="9"/>
        <v>0</v>
      </c>
      <c r="DJ46" s="408">
        <f t="shared" si="2"/>
        <v>0</v>
      </c>
      <c r="DK46" s="112">
        <f t="shared" si="3"/>
        <v>0</v>
      </c>
      <c r="DL46" s="293">
        <f t="shared" si="4"/>
        <v>11.613098847786539</v>
      </c>
      <c r="DM46" s="181"/>
      <c r="EA46" s="140">
        <f t="shared" si="5"/>
        <v>0</v>
      </c>
      <c r="EB46" s="141">
        <f t="shared" si="6"/>
        <v>0</v>
      </c>
      <c r="EC46" s="116">
        <f t="shared" si="7"/>
        <v>0</v>
      </c>
      <c r="ED46" s="117" t="e">
        <f t="shared" si="8"/>
        <v>#DIV/0!</v>
      </c>
      <c r="EE46" s="118" t="e">
        <f t="shared" si="10"/>
        <v>#DIV/0!</v>
      </c>
    </row>
    <row r="47" spans="1:146" ht="13.2" customHeight="1" x14ac:dyDescent="0.2">
      <c r="A47" s="72"/>
      <c r="B47" s="177"/>
      <c r="C47" s="178"/>
      <c r="D47" s="23" t="str">
        <f t="shared" si="11"/>
        <v>C</v>
      </c>
      <c r="E47" s="330"/>
      <c r="F47" s="331"/>
      <c r="G47" s="331"/>
      <c r="H47" s="378"/>
      <c r="I47" s="378"/>
      <c r="J47" s="330"/>
      <c r="K47" s="331"/>
      <c r="L47" s="331"/>
      <c r="M47" s="378"/>
      <c r="N47" s="348"/>
      <c r="O47" s="331"/>
      <c r="P47" s="331"/>
      <c r="Q47" s="332"/>
      <c r="R47" s="348"/>
      <c r="S47" s="331"/>
      <c r="T47" s="332"/>
      <c r="U47" s="348"/>
      <c r="V47" s="332"/>
      <c r="W47" s="179"/>
      <c r="X47" s="348"/>
      <c r="Y47" s="331"/>
      <c r="Z47" s="332"/>
      <c r="AA47" s="348"/>
      <c r="AB47" s="331"/>
      <c r="AC47" s="360"/>
      <c r="AD47" s="330"/>
      <c r="AE47" s="331"/>
      <c r="AF47" s="331"/>
      <c r="AG47" s="331"/>
      <c r="AH47" s="332"/>
      <c r="AI47" s="348"/>
      <c r="AJ47" s="331"/>
      <c r="AK47" s="331"/>
      <c r="AL47" s="331"/>
      <c r="AM47" s="331"/>
      <c r="AN47" s="331"/>
      <c r="AO47" s="331"/>
      <c r="AP47" s="331"/>
      <c r="AQ47" s="332"/>
      <c r="AR47" s="348"/>
      <c r="AS47" s="331"/>
      <c r="AT47" s="331"/>
      <c r="AU47" s="332"/>
      <c r="AV47" s="348"/>
      <c r="AW47" s="423"/>
      <c r="AX47" s="378"/>
      <c r="AY47" s="378"/>
      <c r="AZ47" s="360"/>
      <c r="BA47" s="150">
        <f t="shared" si="12"/>
        <v>0</v>
      </c>
      <c r="BB47" s="477" t="str">
        <f t="shared" si="13"/>
        <v>C</v>
      </c>
      <c r="BC47" s="151">
        <f t="shared" si="14"/>
        <v>0</v>
      </c>
      <c r="BD47" s="480" t="str">
        <f t="shared" si="15"/>
        <v>C</v>
      </c>
      <c r="BE47" s="150">
        <f t="shared" si="16"/>
        <v>0</v>
      </c>
      <c r="BF47" s="151">
        <f t="shared" si="17"/>
        <v>0</v>
      </c>
      <c r="BG47" s="151">
        <f t="shared" si="18"/>
        <v>0</v>
      </c>
      <c r="BH47" s="152">
        <f t="shared" si="19"/>
        <v>0</v>
      </c>
      <c r="BI47" s="153">
        <f t="shared" si="20"/>
        <v>0</v>
      </c>
      <c r="BJ47" s="154">
        <f t="shared" si="21"/>
        <v>11.613098847786539</v>
      </c>
      <c r="BK47" s="419"/>
      <c r="BL47" s="272"/>
      <c r="BM47" s="55">
        <f t="shared" si="0"/>
        <v>0</v>
      </c>
      <c r="BN47" s="144">
        <f t="shared" si="0"/>
        <v>0</v>
      </c>
      <c r="BO47" s="155">
        <f t="shared" si="22"/>
        <v>0</v>
      </c>
      <c r="BP47" s="156" t="str">
        <f t="shared" si="23"/>
        <v>C</v>
      </c>
      <c r="BQ47" s="157">
        <f t="shared" si="24"/>
        <v>0</v>
      </c>
      <c r="BR47" s="146" t="str">
        <f t="shared" si="25"/>
        <v>C</v>
      </c>
      <c r="BS47" s="155">
        <f t="shared" si="26"/>
        <v>0</v>
      </c>
      <c r="BT47" s="157">
        <f t="shared" si="51"/>
        <v>0</v>
      </c>
      <c r="BU47" s="157">
        <f t="shared" si="51"/>
        <v>0</v>
      </c>
      <c r="BV47" s="158">
        <f t="shared" si="51"/>
        <v>0</v>
      </c>
      <c r="BW47" s="105">
        <f t="shared" si="27"/>
        <v>0</v>
      </c>
      <c r="BX47" s="278">
        <f t="shared" si="28"/>
        <v>0</v>
      </c>
      <c r="BY47" s="105">
        <f t="shared" si="29"/>
        <v>0</v>
      </c>
      <c r="BZ47" s="106">
        <f t="shared" si="30"/>
        <v>0</v>
      </c>
      <c r="CA47" s="107">
        <f t="shared" si="31"/>
        <v>0</v>
      </c>
      <c r="CB47" s="106">
        <f t="shared" si="32"/>
        <v>0</v>
      </c>
      <c r="CC47" s="107">
        <f t="shared" si="33"/>
        <v>0</v>
      </c>
      <c r="CD47" s="106">
        <f t="shared" si="34"/>
        <v>0</v>
      </c>
      <c r="CE47" s="107">
        <f t="shared" si="35"/>
        <v>0</v>
      </c>
      <c r="CF47" s="106">
        <f t="shared" si="36"/>
        <v>0</v>
      </c>
      <c r="CG47" s="107">
        <f t="shared" si="37"/>
        <v>0</v>
      </c>
      <c r="CH47" s="106">
        <f t="shared" si="38"/>
        <v>0</v>
      </c>
      <c r="CI47" s="107">
        <f t="shared" si="39"/>
        <v>0</v>
      </c>
      <c r="CJ47" s="106">
        <f t="shared" si="40"/>
        <v>0</v>
      </c>
      <c r="CK47" s="107">
        <f t="shared" si="41"/>
        <v>0</v>
      </c>
      <c r="CL47" s="278">
        <f t="shared" si="42"/>
        <v>0</v>
      </c>
      <c r="CM47" s="105">
        <f t="shared" si="43"/>
        <v>0</v>
      </c>
      <c r="CN47" s="106">
        <f t="shared" si="44"/>
        <v>0</v>
      </c>
      <c r="CO47" s="108">
        <f t="shared" si="45"/>
        <v>0</v>
      </c>
      <c r="CP47" s="106">
        <f t="shared" si="46"/>
        <v>0</v>
      </c>
      <c r="CQ47" s="107">
        <f t="shared" si="47"/>
        <v>0</v>
      </c>
      <c r="CR47" s="106">
        <f t="shared" si="48"/>
        <v>0</v>
      </c>
      <c r="CS47" s="107">
        <f t="shared" si="49"/>
        <v>0</v>
      </c>
      <c r="CT47" s="109">
        <f t="shared" si="50"/>
        <v>0</v>
      </c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463">
        <v>25</v>
      </c>
      <c r="DI47" s="462">
        <f t="shared" si="9"/>
        <v>0</v>
      </c>
      <c r="DJ47" s="408">
        <f t="shared" si="2"/>
        <v>0</v>
      </c>
      <c r="DK47" s="112">
        <f t="shared" si="3"/>
        <v>0</v>
      </c>
      <c r="DL47" s="293">
        <f t="shared" si="4"/>
        <v>11.613098847786539</v>
      </c>
      <c r="DM47" s="181"/>
      <c r="EA47" s="140">
        <f t="shared" si="5"/>
        <v>0</v>
      </c>
      <c r="EB47" s="141">
        <f t="shared" si="6"/>
        <v>0</v>
      </c>
      <c r="EC47" s="116">
        <f t="shared" si="7"/>
        <v>0</v>
      </c>
      <c r="ED47" s="117" t="e">
        <f t="shared" si="8"/>
        <v>#DIV/0!</v>
      </c>
      <c r="EE47" s="118" t="e">
        <f t="shared" si="10"/>
        <v>#DIV/0!</v>
      </c>
    </row>
    <row r="48" spans="1:146" ht="13.2" customHeight="1" x14ac:dyDescent="0.2">
      <c r="A48" s="172"/>
      <c r="B48" s="173"/>
      <c r="C48" s="174"/>
      <c r="D48" s="474" t="str">
        <f t="shared" si="11"/>
        <v>C</v>
      </c>
      <c r="E48" s="327"/>
      <c r="F48" s="328"/>
      <c r="G48" s="328"/>
      <c r="H48" s="377"/>
      <c r="I48" s="377"/>
      <c r="J48" s="327"/>
      <c r="K48" s="328"/>
      <c r="L48" s="328"/>
      <c r="M48" s="377"/>
      <c r="N48" s="347"/>
      <c r="O48" s="328"/>
      <c r="P48" s="328"/>
      <c r="Q48" s="329"/>
      <c r="R48" s="347"/>
      <c r="S48" s="328"/>
      <c r="T48" s="329"/>
      <c r="U48" s="347"/>
      <c r="V48" s="329"/>
      <c r="W48" s="175"/>
      <c r="X48" s="347"/>
      <c r="Y48" s="328"/>
      <c r="Z48" s="329"/>
      <c r="AA48" s="347"/>
      <c r="AB48" s="328"/>
      <c r="AC48" s="359"/>
      <c r="AD48" s="327"/>
      <c r="AE48" s="328"/>
      <c r="AF48" s="328"/>
      <c r="AG48" s="328"/>
      <c r="AH48" s="329"/>
      <c r="AI48" s="347"/>
      <c r="AJ48" s="328"/>
      <c r="AK48" s="328"/>
      <c r="AL48" s="328"/>
      <c r="AM48" s="328"/>
      <c r="AN48" s="328"/>
      <c r="AO48" s="328"/>
      <c r="AP48" s="328"/>
      <c r="AQ48" s="329"/>
      <c r="AR48" s="347"/>
      <c r="AS48" s="328"/>
      <c r="AT48" s="328"/>
      <c r="AU48" s="329"/>
      <c r="AV48" s="347"/>
      <c r="AW48" s="422"/>
      <c r="AX48" s="377"/>
      <c r="AY48" s="377"/>
      <c r="AZ48" s="359"/>
      <c r="BA48" s="127">
        <f t="shared" si="12"/>
        <v>0</v>
      </c>
      <c r="BB48" s="476" t="str">
        <f t="shared" si="13"/>
        <v>C</v>
      </c>
      <c r="BC48" s="128">
        <f t="shared" si="14"/>
        <v>0</v>
      </c>
      <c r="BD48" s="479" t="str">
        <f t="shared" si="15"/>
        <v>C</v>
      </c>
      <c r="BE48" s="127">
        <f t="shared" si="16"/>
        <v>0</v>
      </c>
      <c r="BF48" s="128">
        <f t="shared" si="17"/>
        <v>0</v>
      </c>
      <c r="BG48" s="128">
        <f t="shared" si="18"/>
        <v>0</v>
      </c>
      <c r="BH48" s="129">
        <f t="shared" si="19"/>
        <v>0</v>
      </c>
      <c r="BI48" s="130">
        <f t="shared" si="20"/>
        <v>0</v>
      </c>
      <c r="BJ48" s="131">
        <f t="shared" si="21"/>
        <v>11.613098847786539</v>
      </c>
      <c r="BK48" s="419"/>
      <c r="BL48" s="272"/>
      <c r="BM48" s="120">
        <f t="shared" si="0"/>
        <v>0</v>
      </c>
      <c r="BN48" s="121">
        <f t="shared" si="0"/>
        <v>0</v>
      </c>
      <c r="BO48" s="132">
        <f t="shared" si="22"/>
        <v>0</v>
      </c>
      <c r="BP48" s="133" t="str">
        <f t="shared" si="23"/>
        <v>C</v>
      </c>
      <c r="BQ48" s="134">
        <f t="shared" si="24"/>
        <v>0</v>
      </c>
      <c r="BR48" s="123" t="str">
        <f t="shared" si="25"/>
        <v>C</v>
      </c>
      <c r="BS48" s="132">
        <f t="shared" si="26"/>
        <v>0</v>
      </c>
      <c r="BT48" s="134">
        <f t="shared" si="51"/>
        <v>0</v>
      </c>
      <c r="BU48" s="134">
        <f t="shared" si="51"/>
        <v>0</v>
      </c>
      <c r="BV48" s="135">
        <f t="shared" si="51"/>
        <v>0</v>
      </c>
      <c r="BW48" s="303">
        <f t="shared" si="27"/>
        <v>0</v>
      </c>
      <c r="BX48" s="306">
        <f t="shared" si="28"/>
        <v>0</v>
      </c>
      <c r="BY48" s="303">
        <f t="shared" si="29"/>
        <v>0</v>
      </c>
      <c r="BZ48" s="304">
        <f t="shared" si="30"/>
        <v>0</v>
      </c>
      <c r="CA48" s="305">
        <f t="shared" si="31"/>
        <v>0</v>
      </c>
      <c r="CB48" s="304">
        <f t="shared" si="32"/>
        <v>0</v>
      </c>
      <c r="CC48" s="305">
        <f t="shared" si="33"/>
        <v>0</v>
      </c>
      <c r="CD48" s="304">
        <f t="shared" si="34"/>
        <v>0</v>
      </c>
      <c r="CE48" s="305">
        <f t="shared" si="35"/>
        <v>0</v>
      </c>
      <c r="CF48" s="304">
        <f t="shared" si="36"/>
        <v>0</v>
      </c>
      <c r="CG48" s="305">
        <f t="shared" si="37"/>
        <v>0</v>
      </c>
      <c r="CH48" s="304">
        <f t="shared" si="38"/>
        <v>0</v>
      </c>
      <c r="CI48" s="305">
        <f t="shared" si="39"/>
        <v>0</v>
      </c>
      <c r="CJ48" s="304">
        <f t="shared" si="40"/>
        <v>0</v>
      </c>
      <c r="CK48" s="305">
        <f t="shared" si="41"/>
        <v>0</v>
      </c>
      <c r="CL48" s="306">
        <f t="shared" si="42"/>
        <v>0</v>
      </c>
      <c r="CM48" s="303">
        <f t="shared" si="43"/>
        <v>0</v>
      </c>
      <c r="CN48" s="304">
        <f t="shared" si="44"/>
        <v>0</v>
      </c>
      <c r="CO48" s="307">
        <f t="shared" si="45"/>
        <v>0</v>
      </c>
      <c r="CP48" s="304">
        <f t="shared" si="46"/>
        <v>0</v>
      </c>
      <c r="CQ48" s="305">
        <f t="shared" si="47"/>
        <v>0</v>
      </c>
      <c r="CR48" s="304">
        <f t="shared" si="48"/>
        <v>0</v>
      </c>
      <c r="CS48" s="305">
        <f t="shared" si="49"/>
        <v>0</v>
      </c>
      <c r="CT48" s="308">
        <f t="shared" si="50"/>
        <v>0</v>
      </c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463">
        <v>26</v>
      </c>
      <c r="DI48" s="462">
        <f t="shared" si="9"/>
        <v>0</v>
      </c>
      <c r="DJ48" s="408">
        <f t="shared" si="2"/>
        <v>0</v>
      </c>
      <c r="DK48" s="112">
        <f t="shared" si="3"/>
        <v>0</v>
      </c>
      <c r="DL48" s="293">
        <f t="shared" si="4"/>
        <v>11.613098847786539</v>
      </c>
      <c r="DM48" s="181"/>
      <c r="EA48" s="140">
        <f t="shared" si="5"/>
        <v>0</v>
      </c>
      <c r="EB48" s="141">
        <f t="shared" si="6"/>
        <v>0</v>
      </c>
      <c r="EC48" s="116">
        <f t="shared" si="7"/>
        <v>0</v>
      </c>
      <c r="ED48" s="117" t="e">
        <f t="shared" si="8"/>
        <v>#DIV/0!</v>
      </c>
      <c r="EE48" s="118" t="e">
        <f t="shared" si="10"/>
        <v>#DIV/0!</v>
      </c>
    </row>
    <row r="49" spans="1:135" ht="13.2" customHeight="1" x14ac:dyDescent="0.2">
      <c r="A49" s="72"/>
      <c r="B49" s="177"/>
      <c r="C49" s="178"/>
      <c r="D49" s="23" t="str">
        <f t="shared" si="11"/>
        <v>C</v>
      </c>
      <c r="E49" s="330"/>
      <c r="F49" s="331"/>
      <c r="G49" s="331"/>
      <c r="H49" s="378"/>
      <c r="I49" s="378"/>
      <c r="J49" s="330"/>
      <c r="K49" s="331"/>
      <c r="L49" s="331"/>
      <c r="M49" s="378"/>
      <c r="N49" s="348"/>
      <c r="O49" s="331"/>
      <c r="P49" s="331"/>
      <c r="Q49" s="332"/>
      <c r="R49" s="348"/>
      <c r="S49" s="331"/>
      <c r="T49" s="332"/>
      <c r="U49" s="348"/>
      <c r="V49" s="332"/>
      <c r="W49" s="179"/>
      <c r="X49" s="348"/>
      <c r="Y49" s="331"/>
      <c r="Z49" s="332"/>
      <c r="AA49" s="348"/>
      <c r="AB49" s="331"/>
      <c r="AC49" s="360"/>
      <c r="AD49" s="330"/>
      <c r="AE49" s="331"/>
      <c r="AF49" s="331"/>
      <c r="AG49" s="331"/>
      <c r="AH49" s="332"/>
      <c r="AI49" s="348"/>
      <c r="AJ49" s="331"/>
      <c r="AK49" s="331"/>
      <c r="AL49" s="331"/>
      <c r="AM49" s="331"/>
      <c r="AN49" s="331"/>
      <c r="AO49" s="331"/>
      <c r="AP49" s="331"/>
      <c r="AQ49" s="332"/>
      <c r="AR49" s="348"/>
      <c r="AS49" s="331"/>
      <c r="AT49" s="331"/>
      <c r="AU49" s="332"/>
      <c r="AV49" s="348"/>
      <c r="AW49" s="423"/>
      <c r="AX49" s="378"/>
      <c r="AY49" s="378"/>
      <c r="AZ49" s="360"/>
      <c r="BA49" s="150">
        <f t="shared" si="12"/>
        <v>0</v>
      </c>
      <c r="BB49" s="477" t="str">
        <f t="shared" si="13"/>
        <v>C</v>
      </c>
      <c r="BC49" s="151">
        <f t="shared" si="14"/>
        <v>0</v>
      </c>
      <c r="BD49" s="480" t="str">
        <f t="shared" si="15"/>
        <v>C</v>
      </c>
      <c r="BE49" s="150">
        <f t="shared" si="16"/>
        <v>0</v>
      </c>
      <c r="BF49" s="151">
        <f t="shared" si="17"/>
        <v>0</v>
      </c>
      <c r="BG49" s="151">
        <f t="shared" si="18"/>
        <v>0</v>
      </c>
      <c r="BH49" s="152">
        <f t="shared" si="19"/>
        <v>0</v>
      </c>
      <c r="BI49" s="153">
        <f t="shared" si="20"/>
        <v>0</v>
      </c>
      <c r="BJ49" s="154">
        <f t="shared" si="21"/>
        <v>11.613098847786539</v>
      </c>
      <c r="BK49" s="419"/>
      <c r="BL49" s="272"/>
      <c r="BM49" s="55">
        <f t="shared" si="0"/>
        <v>0</v>
      </c>
      <c r="BN49" s="144">
        <f t="shared" si="0"/>
        <v>0</v>
      </c>
      <c r="BO49" s="155">
        <f t="shared" si="22"/>
        <v>0</v>
      </c>
      <c r="BP49" s="156" t="str">
        <f t="shared" si="23"/>
        <v>C</v>
      </c>
      <c r="BQ49" s="157">
        <f t="shared" si="24"/>
        <v>0</v>
      </c>
      <c r="BR49" s="146" t="str">
        <f t="shared" si="25"/>
        <v>C</v>
      </c>
      <c r="BS49" s="155">
        <f t="shared" si="26"/>
        <v>0</v>
      </c>
      <c r="BT49" s="157">
        <f t="shared" si="51"/>
        <v>0</v>
      </c>
      <c r="BU49" s="157">
        <f t="shared" si="51"/>
        <v>0</v>
      </c>
      <c r="BV49" s="158">
        <f t="shared" si="51"/>
        <v>0</v>
      </c>
      <c r="BW49" s="105">
        <f t="shared" si="27"/>
        <v>0</v>
      </c>
      <c r="BX49" s="278">
        <f t="shared" si="28"/>
        <v>0</v>
      </c>
      <c r="BY49" s="105">
        <f t="shared" si="29"/>
        <v>0</v>
      </c>
      <c r="BZ49" s="106">
        <f t="shared" si="30"/>
        <v>0</v>
      </c>
      <c r="CA49" s="107">
        <f t="shared" si="31"/>
        <v>0</v>
      </c>
      <c r="CB49" s="106">
        <f t="shared" si="32"/>
        <v>0</v>
      </c>
      <c r="CC49" s="107">
        <f t="shared" si="33"/>
        <v>0</v>
      </c>
      <c r="CD49" s="106">
        <f t="shared" si="34"/>
        <v>0</v>
      </c>
      <c r="CE49" s="107">
        <f t="shared" si="35"/>
        <v>0</v>
      </c>
      <c r="CF49" s="106">
        <f t="shared" si="36"/>
        <v>0</v>
      </c>
      <c r="CG49" s="107">
        <f t="shared" si="37"/>
        <v>0</v>
      </c>
      <c r="CH49" s="106">
        <f t="shared" si="38"/>
        <v>0</v>
      </c>
      <c r="CI49" s="107">
        <f t="shared" si="39"/>
        <v>0</v>
      </c>
      <c r="CJ49" s="106">
        <f t="shared" si="40"/>
        <v>0</v>
      </c>
      <c r="CK49" s="107">
        <f t="shared" si="41"/>
        <v>0</v>
      </c>
      <c r="CL49" s="278">
        <f t="shared" si="42"/>
        <v>0</v>
      </c>
      <c r="CM49" s="105">
        <f t="shared" si="43"/>
        <v>0</v>
      </c>
      <c r="CN49" s="106">
        <f t="shared" si="44"/>
        <v>0</v>
      </c>
      <c r="CO49" s="108">
        <f t="shared" si="45"/>
        <v>0</v>
      </c>
      <c r="CP49" s="106">
        <f t="shared" si="46"/>
        <v>0</v>
      </c>
      <c r="CQ49" s="107">
        <f t="shared" si="47"/>
        <v>0</v>
      </c>
      <c r="CR49" s="106">
        <f t="shared" si="48"/>
        <v>0</v>
      </c>
      <c r="CS49" s="107">
        <f t="shared" si="49"/>
        <v>0</v>
      </c>
      <c r="CT49" s="109">
        <f t="shared" si="50"/>
        <v>0</v>
      </c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463">
        <v>27</v>
      </c>
      <c r="DI49" s="462">
        <f t="shared" si="9"/>
        <v>0</v>
      </c>
      <c r="DJ49" s="408">
        <f t="shared" si="2"/>
        <v>0</v>
      </c>
      <c r="DK49" s="112">
        <f t="shared" si="3"/>
        <v>0</v>
      </c>
      <c r="DL49" s="293">
        <f t="shared" si="4"/>
        <v>11.613098847786539</v>
      </c>
      <c r="DM49" s="181"/>
      <c r="EA49" s="140">
        <f t="shared" si="5"/>
        <v>0</v>
      </c>
      <c r="EB49" s="141">
        <f t="shared" si="6"/>
        <v>0</v>
      </c>
      <c r="EC49" s="116">
        <f t="shared" si="7"/>
        <v>0</v>
      </c>
      <c r="ED49" s="117" t="e">
        <f t="shared" si="8"/>
        <v>#DIV/0!</v>
      </c>
      <c r="EE49" s="118" t="e">
        <f t="shared" si="10"/>
        <v>#DIV/0!</v>
      </c>
    </row>
    <row r="50" spans="1:135" ht="13.2" customHeight="1" x14ac:dyDescent="0.2">
      <c r="A50" s="172"/>
      <c r="B50" s="173"/>
      <c r="C50" s="174"/>
      <c r="D50" s="474" t="str">
        <f t="shared" si="11"/>
        <v>C</v>
      </c>
      <c r="E50" s="327"/>
      <c r="F50" s="328"/>
      <c r="G50" s="328"/>
      <c r="H50" s="377"/>
      <c r="I50" s="377"/>
      <c r="J50" s="327"/>
      <c r="K50" s="328"/>
      <c r="L50" s="328"/>
      <c r="M50" s="377"/>
      <c r="N50" s="347"/>
      <c r="O50" s="328"/>
      <c r="P50" s="328"/>
      <c r="Q50" s="329"/>
      <c r="R50" s="347"/>
      <c r="S50" s="328"/>
      <c r="T50" s="329"/>
      <c r="U50" s="347"/>
      <c r="V50" s="329"/>
      <c r="W50" s="175"/>
      <c r="X50" s="347"/>
      <c r="Y50" s="328"/>
      <c r="Z50" s="329"/>
      <c r="AA50" s="347"/>
      <c r="AB50" s="328"/>
      <c r="AC50" s="359"/>
      <c r="AD50" s="327"/>
      <c r="AE50" s="328"/>
      <c r="AF50" s="328"/>
      <c r="AG50" s="328"/>
      <c r="AH50" s="329"/>
      <c r="AI50" s="347"/>
      <c r="AJ50" s="328"/>
      <c r="AK50" s="328"/>
      <c r="AL50" s="328"/>
      <c r="AM50" s="328"/>
      <c r="AN50" s="328"/>
      <c r="AO50" s="328"/>
      <c r="AP50" s="328"/>
      <c r="AQ50" s="329"/>
      <c r="AR50" s="347"/>
      <c r="AS50" s="328"/>
      <c r="AT50" s="328"/>
      <c r="AU50" s="329"/>
      <c r="AV50" s="347"/>
      <c r="AW50" s="422"/>
      <c r="AX50" s="377"/>
      <c r="AY50" s="377"/>
      <c r="AZ50" s="359"/>
      <c r="BA50" s="127">
        <f t="shared" si="12"/>
        <v>0</v>
      </c>
      <c r="BB50" s="476" t="str">
        <f t="shared" si="13"/>
        <v>C</v>
      </c>
      <c r="BC50" s="128">
        <f t="shared" si="14"/>
        <v>0</v>
      </c>
      <c r="BD50" s="479" t="str">
        <f t="shared" si="15"/>
        <v>C</v>
      </c>
      <c r="BE50" s="127">
        <f t="shared" si="16"/>
        <v>0</v>
      </c>
      <c r="BF50" s="128">
        <f t="shared" si="17"/>
        <v>0</v>
      </c>
      <c r="BG50" s="128">
        <f t="shared" si="18"/>
        <v>0</v>
      </c>
      <c r="BH50" s="129">
        <f t="shared" si="19"/>
        <v>0</v>
      </c>
      <c r="BI50" s="130">
        <f t="shared" si="20"/>
        <v>0</v>
      </c>
      <c r="BJ50" s="131">
        <f t="shared" si="21"/>
        <v>11.613098847786539</v>
      </c>
      <c r="BK50" s="419"/>
      <c r="BL50" s="272"/>
      <c r="BM50" s="120">
        <f t="shared" si="0"/>
        <v>0</v>
      </c>
      <c r="BN50" s="121">
        <f t="shared" si="0"/>
        <v>0</v>
      </c>
      <c r="BO50" s="132">
        <f t="shared" si="22"/>
        <v>0</v>
      </c>
      <c r="BP50" s="133" t="str">
        <f t="shared" si="23"/>
        <v>C</v>
      </c>
      <c r="BQ50" s="134">
        <f t="shared" si="24"/>
        <v>0</v>
      </c>
      <c r="BR50" s="123" t="str">
        <f t="shared" si="25"/>
        <v>C</v>
      </c>
      <c r="BS50" s="132">
        <f t="shared" si="26"/>
        <v>0</v>
      </c>
      <c r="BT50" s="134">
        <f t="shared" si="51"/>
        <v>0</v>
      </c>
      <c r="BU50" s="134">
        <f t="shared" si="51"/>
        <v>0</v>
      </c>
      <c r="BV50" s="135">
        <f t="shared" si="51"/>
        <v>0</v>
      </c>
      <c r="BW50" s="303">
        <f t="shared" si="27"/>
        <v>0</v>
      </c>
      <c r="BX50" s="306">
        <f t="shared" si="28"/>
        <v>0</v>
      </c>
      <c r="BY50" s="303">
        <f t="shared" si="29"/>
        <v>0</v>
      </c>
      <c r="BZ50" s="304">
        <f t="shared" si="30"/>
        <v>0</v>
      </c>
      <c r="CA50" s="305">
        <f t="shared" si="31"/>
        <v>0</v>
      </c>
      <c r="CB50" s="304">
        <f t="shared" si="32"/>
        <v>0</v>
      </c>
      <c r="CC50" s="305">
        <f t="shared" si="33"/>
        <v>0</v>
      </c>
      <c r="CD50" s="304">
        <f t="shared" si="34"/>
        <v>0</v>
      </c>
      <c r="CE50" s="305">
        <f t="shared" si="35"/>
        <v>0</v>
      </c>
      <c r="CF50" s="304">
        <f t="shared" si="36"/>
        <v>0</v>
      </c>
      <c r="CG50" s="305">
        <f t="shared" si="37"/>
        <v>0</v>
      </c>
      <c r="CH50" s="304">
        <f t="shared" si="38"/>
        <v>0</v>
      </c>
      <c r="CI50" s="305">
        <f t="shared" si="39"/>
        <v>0</v>
      </c>
      <c r="CJ50" s="304">
        <f t="shared" si="40"/>
        <v>0</v>
      </c>
      <c r="CK50" s="305">
        <f t="shared" si="41"/>
        <v>0</v>
      </c>
      <c r="CL50" s="306">
        <f t="shared" si="42"/>
        <v>0</v>
      </c>
      <c r="CM50" s="303">
        <f t="shared" si="43"/>
        <v>0</v>
      </c>
      <c r="CN50" s="304">
        <f t="shared" si="44"/>
        <v>0</v>
      </c>
      <c r="CO50" s="307">
        <f t="shared" si="45"/>
        <v>0</v>
      </c>
      <c r="CP50" s="304">
        <f t="shared" si="46"/>
        <v>0</v>
      </c>
      <c r="CQ50" s="305">
        <f t="shared" si="47"/>
        <v>0</v>
      </c>
      <c r="CR50" s="304">
        <f t="shared" si="48"/>
        <v>0</v>
      </c>
      <c r="CS50" s="305">
        <f t="shared" si="49"/>
        <v>0</v>
      </c>
      <c r="CT50" s="308">
        <f t="shared" si="50"/>
        <v>0</v>
      </c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463">
        <v>28</v>
      </c>
      <c r="DI50" s="462">
        <f t="shared" si="9"/>
        <v>0</v>
      </c>
      <c r="DJ50" s="408">
        <f t="shared" si="2"/>
        <v>0</v>
      </c>
      <c r="DK50" s="112">
        <f t="shared" si="3"/>
        <v>0</v>
      </c>
      <c r="DL50" s="293">
        <f t="shared" si="4"/>
        <v>11.613098847786539</v>
      </c>
      <c r="DM50" s="181"/>
      <c r="DN50" s="182"/>
      <c r="DO50" s="181"/>
      <c r="DP50" s="181"/>
      <c r="DQ50" s="181"/>
      <c r="DR50" s="181"/>
      <c r="DS50" s="181"/>
      <c r="EA50" s="140">
        <f t="shared" si="5"/>
        <v>0</v>
      </c>
      <c r="EB50" s="141">
        <f t="shared" si="6"/>
        <v>0</v>
      </c>
      <c r="EC50" s="116">
        <f t="shared" si="7"/>
        <v>0</v>
      </c>
      <c r="ED50" s="117" t="e">
        <f t="shared" si="8"/>
        <v>#DIV/0!</v>
      </c>
      <c r="EE50" s="118" t="e">
        <f t="shared" si="10"/>
        <v>#DIV/0!</v>
      </c>
    </row>
    <row r="51" spans="1:135" ht="13.2" customHeight="1" x14ac:dyDescent="0.2">
      <c r="A51" s="72"/>
      <c r="B51" s="177"/>
      <c r="C51" s="178"/>
      <c r="D51" s="23" t="str">
        <f t="shared" si="11"/>
        <v>C</v>
      </c>
      <c r="E51" s="330"/>
      <c r="F51" s="331"/>
      <c r="G51" s="331"/>
      <c r="H51" s="378"/>
      <c r="I51" s="378"/>
      <c r="J51" s="330"/>
      <c r="K51" s="331"/>
      <c r="L51" s="331"/>
      <c r="M51" s="378"/>
      <c r="N51" s="348"/>
      <c r="O51" s="331"/>
      <c r="P51" s="331"/>
      <c r="Q51" s="332"/>
      <c r="R51" s="348"/>
      <c r="S51" s="331"/>
      <c r="T51" s="332"/>
      <c r="U51" s="348"/>
      <c r="V51" s="332"/>
      <c r="W51" s="179"/>
      <c r="X51" s="348"/>
      <c r="Y51" s="331"/>
      <c r="Z51" s="332"/>
      <c r="AA51" s="348"/>
      <c r="AB51" s="331"/>
      <c r="AC51" s="360"/>
      <c r="AD51" s="330"/>
      <c r="AE51" s="331"/>
      <c r="AF51" s="331"/>
      <c r="AG51" s="331"/>
      <c r="AH51" s="332"/>
      <c r="AI51" s="348"/>
      <c r="AJ51" s="331"/>
      <c r="AK51" s="331"/>
      <c r="AL51" s="331"/>
      <c r="AM51" s="331"/>
      <c r="AN51" s="331"/>
      <c r="AO51" s="331"/>
      <c r="AP51" s="331"/>
      <c r="AQ51" s="332"/>
      <c r="AR51" s="348"/>
      <c r="AS51" s="331"/>
      <c r="AT51" s="331"/>
      <c r="AU51" s="332"/>
      <c r="AV51" s="348"/>
      <c r="AW51" s="423"/>
      <c r="AX51" s="378"/>
      <c r="AY51" s="378"/>
      <c r="AZ51" s="360"/>
      <c r="BA51" s="150">
        <f t="shared" si="12"/>
        <v>0</v>
      </c>
      <c r="BB51" s="477" t="str">
        <f t="shared" si="13"/>
        <v>C</v>
      </c>
      <c r="BC51" s="151">
        <f t="shared" si="14"/>
        <v>0</v>
      </c>
      <c r="BD51" s="480" t="str">
        <f t="shared" si="15"/>
        <v>C</v>
      </c>
      <c r="BE51" s="150">
        <f t="shared" si="16"/>
        <v>0</v>
      </c>
      <c r="BF51" s="151">
        <f t="shared" si="17"/>
        <v>0</v>
      </c>
      <c r="BG51" s="151">
        <f t="shared" si="18"/>
        <v>0</v>
      </c>
      <c r="BH51" s="152">
        <f t="shared" si="19"/>
        <v>0</v>
      </c>
      <c r="BI51" s="153">
        <f t="shared" si="20"/>
        <v>0</v>
      </c>
      <c r="BJ51" s="154">
        <f t="shared" si="21"/>
        <v>11.613098847786539</v>
      </c>
      <c r="BK51" s="419"/>
      <c r="BL51" s="272"/>
      <c r="BM51" s="55">
        <f t="shared" si="0"/>
        <v>0</v>
      </c>
      <c r="BN51" s="144">
        <f t="shared" si="0"/>
        <v>0</v>
      </c>
      <c r="BO51" s="155">
        <f t="shared" si="22"/>
        <v>0</v>
      </c>
      <c r="BP51" s="156" t="str">
        <f t="shared" si="23"/>
        <v>C</v>
      </c>
      <c r="BQ51" s="157">
        <f t="shared" si="24"/>
        <v>0</v>
      </c>
      <c r="BR51" s="146" t="str">
        <f t="shared" si="25"/>
        <v>C</v>
      </c>
      <c r="BS51" s="155">
        <f t="shared" si="26"/>
        <v>0</v>
      </c>
      <c r="BT51" s="157">
        <f t="shared" si="51"/>
        <v>0</v>
      </c>
      <c r="BU51" s="157">
        <f t="shared" si="51"/>
        <v>0</v>
      </c>
      <c r="BV51" s="158">
        <f t="shared" si="51"/>
        <v>0</v>
      </c>
      <c r="BW51" s="105">
        <f t="shared" si="27"/>
        <v>0</v>
      </c>
      <c r="BX51" s="278">
        <f t="shared" si="28"/>
        <v>0</v>
      </c>
      <c r="BY51" s="105">
        <f t="shared" si="29"/>
        <v>0</v>
      </c>
      <c r="BZ51" s="106">
        <f t="shared" si="30"/>
        <v>0</v>
      </c>
      <c r="CA51" s="107">
        <f t="shared" si="31"/>
        <v>0</v>
      </c>
      <c r="CB51" s="106">
        <f t="shared" si="32"/>
        <v>0</v>
      </c>
      <c r="CC51" s="107">
        <f t="shared" si="33"/>
        <v>0</v>
      </c>
      <c r="CD51" s="106">
        <f t="shared" si="34"/>
        <v>0</v>
      </c>
      <c r="CE51" s="107">
        <f t="shared" si="35"/>
        <v>0</v>
      </c>
      <c r="CF51" s="106">
        <f t="shared" si="36"/>
        <v>0</v>
      </c>
      <c r="CG51" s="107">
        <f t="shared" si="37"/>
        <v>0</v>
      </c>
      <c r="CH51" s="106">
        <f t="shared" si="38"/>
        <v>0</v>
      </c>
      <c r="CI51" s="107">
        <f t="shared" si="39"/>
        <v>0</v>
      </c>
      <c r="CJ51" s="106">
        <f t="shared" si="40"/>
        <v>0</v>
      </c>
      <c r="CK51" s="107">
        <f t="shared" si="41"/>
        <v>0</v>
      </c>
      <c r="CL51" s="278">
        <f t="shared" si="42"/>
        <v>0</v>
      </c>
      <c r="CM51" s="105">
        <f t="shared" si="43"/>
        <v>0</v>
      </c>
      <c r="CN51" s="106">
        <f t="shared" si="44"/>
        <v>0</v>
      </c>
      <c r="CO51" s="108">
        <f t="shared" si="45"/>
        <v>0</v>
      </c>
      <c r="CP51" s="106">
        <f t="shared" si="46"/>
        <v>0</v>
      </c>
      <c r="CQ51" s="107">
        <f t="shared" si="47"/>
        <v>0</v>
      </c>
      <c r="CR51" s="106">
        <f t="shared" si="48"/>
        <v>0</v>
      </c>
      <c r="CS51" s="107">
        <f t="shared" si="49"/>
        <v>0</v>
      </c>
      <c r="CT51" s="109">
        <f t="shared" si="50"/>
        <v>0</v>
      </c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463">
        <v>29</v>
      </c>
      <c r="DI51" s="462">
        <f t="shared" si="9"/>
        <v>0</v>
      </c>
      <c r="DJ51" s="408">
        <f t="shared" si="2"/>
        <v>0</v>
      </c>
      <c r="DK51" s="112">
        <f t="shared" si="3"/>
        <v>0</v>
      </c>
      <c r="DL51" s="293">
        <f t="shared" si="4"/>
        <v>11.613098847786539</v>
      </c>
      <c r="DM51" s="181"/>
      <c r="DN51" s="166"/>
      <c r="DO51" s="181"/>
      <c r="DP51" s="181"/>
      <c r="DQ51" s="181"/>
      <c r="DR51" s="181"/>
      <c r="DS51" s="181"/>
      <c r="EA51" s="140">
        <f t="shared" si="5"/>
        <v>0</v>
      </c>
      <c r="EB51" s="141">
        <f t="shared" si="6"/>
        <v>0</v>
      </c>
      <c r="EC51" s="116">
        <f t="shared" si="7"/>
        <v>0</v>
      </c>
      <c r="ED51" s="117" t="e">
        <f t="shared" si="8"/>
        <v>#DIV/0!</v>
      </c>
      <c r="EE51" s="118" t="e">
        <f t="shared" si="10"/>
        <v>#DIV/0!</v>
      </c>
    </row>
    <row r="52" spans="1:135" ht="13.2" customHeight="1" x14ac:dyDescent="0.2">
      <c r="A52" s="172"/>
      <c r="B52" s="173"/>
      <c r="C52" s="174"/>
      <c r="D52" s="474" t="str">
        <f t="shared" si="11"/>
        <v>C</v>
      </c>
      <c r="E52" s="327"/>
      <c r="F52" s="328"/>
      <c r="G52" s="328"/>
      <c r="H52" s="377"/>
      <c r="I52" s="377"/>
      <c r="J52" s="327"/>
      <c r="K52" s="328"/>
      <c r="L52" s="328"/>
      <c r="M52" s="377"/>
      <c r="N52" s="347"/>
      <c r="O52" s="328"/>
      <c r="P52" s="328"/>
      <c r="Q52" s="329"/>
      <c r="R52" s="347"/>
      <c r="S52" s="328"/>
      <c r="T52" s="329"/>
      <c r="U52" s="347"/>
      <c r="V52" s="329"/>
      <c r="W52" s="175"/>
      <c r="X52" s="347"/>
      <c r="Y52" s="328"/>
      <c r="Z52" s="329"/>
      <c r="AA52" s="347"/>
      <c r="AB52" s="328"/>
      <c r="AC52" s="359"/>
      <c r="AD52" s="327"/>
      <c r="AE52" s="328"/>
      <c r="AF52" s="328"/>
      <c r="AG52" s="328"/>
      <c r="AH52" s="329"/>
      <c r="AI52" s="347"/>
      <c r="AJ52" s="328"/>
      <c r="AK52" s="328"/>
      <c r="AL52" s="328"/>
      <c r="AM52" s="328"/>
      <c r="AN52" s="328"/>
      <c r="AO52" s="328"/>
      <c r="AP52" s="328"/>
      <c r="AQ52" s="329"/>
      <c r="AR52" s="347"/>
      <c r="AS52" s="328"/>
      <c r="AT52" s="328"/>
      <c r="AU52" s="329"/>
      <c r="AV52" s="347"/>
      <c r="AW52" s="422"/>
      <c r="AX52" s="377"/>
      <c r="AY52" s="377"/>
      <c r="AZ52" s="359"/>
      <c r="BA52" s="127">
        <f t="shared" si="12"/>
        <v>0</v>
      </c>
      <c r="BB52" s="476" t="str">
        <f t="shared" si="13"/>
        <v>C</v>
      </c>
      <c r="BC52" s="128">
        <f t="shared" si="14"/>
        <v>0</v>
      </c>
      <c r="BD52" s="479" t="str">
        <f t="shared" si="15"/>
        <v>C</v>
      </c>
      <c r="BE52" s="127">
        <f t="shared" si="16"/>
        <v>0</v>
      </c>
      <c r="BF52" s="128">
        <f t="shared" si="17"/>
        <v>0</v>
      </c>
      <c r="BG52" s="128">
        <f t="shared" si="18"/>
        <v>0</v>
      </c>
      <c r="BH52" s="129">
        <f t="shared" si="19"/>
        <v>0</v>
      </c>
      <c r="BI52" s="130">
        <f t="shared" si="20"/>
        <v>0</v>
      </c>
      <c r="BJ52" s="131">
        <f t="shared" si="21"/>
        <v>11.613098847786539</v>
      </c>
      <c r="BK52" s="419"/>
      <c r="BL52" s="272"/>
      <c r="BM52" s="120">
        <f t="shared" si="0"/>
        <v>0</v>
      </c>
      <c r="BN52" s="121">
        <f t="shared" si="0"/>
        <v>0</v>
      </c>
      <c r="BO52" s="132">
        <f t="shared" si="22"/>
        <v>0</v>
      </c>
      <c r="BP52" s="133" t="str">
        <f t="shared" si="23"/>
        <v>C</v>
      </c>
      <c r="BQ52" s="134">
        <f t="shared" si="24"/>
        <v>0</v>
      </c>
      <c r="BR52" s="123" t="str">
        <f t="shared" si="25"/>
        <v>C</v>
      </c>
      <c r="BS52" s="132">
        <f t="shared" si="26"/>
        <v>0</v>
      </c>
      <c r="BT52" s="134">
        <f t="shared" si="51"/>
        <v>0</v>
      </c>
      <c r="BU52" s="134">
        <f t="shared" si="51"/>
        <v>0</v>
      </c>
      <c r="BV52" s="135">
        <f t="shared" si="51"/>
        <v>0</v>
      </c>
      <c r="BW52" s="303">
        <f t="shared" si="27"/>
        <v>0</v>
      </c>
      <c r="BX52" s="306">
        <f t="shared" si="28"/>
        <v>0</v>
      </c>
      <c r="BY52" s="303">
        <f t="shared" si="29"/>
        <v>0</v>
      </c>
      <c r="BZ52" s="304">
        <f t="shared" si="30"/>
        <v>0</v>
      </c>
      <c r="CA52" s="305">
        <f t="shared" si="31"/>
        <v>0</v>
      </c>
      <c r="CB52" s="304">
        <f t="shared" si="32"/>
        <v>0</v>
      </c>
      <c r="CC52" s="305">
        <f t="shared" si="33"/>
        <v>0</v>
      </c>
      <c r="CD52" s="304">
        <f t="shared" si="34"/>
        <v>0</v>
      </c>
      <c r="CE52" s="305">
        <f t="shared" si="35"/>
        <v>0</v>
      </c>
      <c r="CF52" s="304">
        <f t="shared" si="36"/>
        <v>0</v>
      </c>
      <c r="CG52" s="305">
        <f t="shared" si="37"/>
        <v>0</v>
      </c>
      <c r="CH52" s="304">
        <f t="shared" si="38"/>
        <v>0</v>
      </c>
      <c r="CI52" s="305">
        <f t="shared" si="39"/>
        <v>0</v>
      </c>
      <c r="CJ52" s="304">
        <f t="shared" si="40"/>
        <v>0</v>
      </c>
      <c r="CK52" s="305">
        <f t="shared" si="41"/>
        <v>0</v>
      </c>
      <c r="CL52" s="306">
        <f t="shared" si="42"/>
        <v>0</v>
      </c>
      <c r="CM52" s="303">
        <f t="shared" si="43"/>
        <v>0</v>
      </c>
      <c r="CN52" s="304">
        <f t="shared" si="44"/>
        <v>0</v>
      </c>
      <c r="CO52" s="307">
        <f t="shared" si="45"/>
        <v>0</v>
      </c>
      <c r="CP52" s="304">
        <f t="shared" si="46"/>
        <v>0</v>
      </c>
      <c r="CQ52" s="305">
        <f t="shared" si="47"/>
        <v>0</v>
      </c>
      <c r="CR52" s="304">
        <f t="shared" si="48"/>
        <v>0</v>
      </c>
      <c r="CS52" s="305">
        <f t="shared" si="49"/>
        <v>0</v>
      </c>
      <c r="CT52" s="308">
        <f t="shared" si="50"/>
        <v>0</v>
      </c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463">
        <v>30</v>
      </c>
      <c r="DI52" s="462">
        <f t="shared" si="9"/>
        <v>0</v>
      </c>
      <c r="DJ52" s="408">
        <f t="shared" si="2"/>
        <v>0</v>
      </c>
      <c r="DK52" s="112">
        <f t="shared" si="3"/>
        <v>0</v>
      </c>
      <c r="DL52" s="293">
        <f t="shared" si="4"/>
        <v>11.613098847786539</v>
      </c>
      <c r="DM52" s="181"/>
      <c r="DN52" s="184"/>
      <c r="DO52" s="184"/>
      <c r="DP52" s="185"/>
      <c r="DQ52" s="164"/>
      <c r="DR52" s="164"/>
      <c r="DS52" s="164"/>
      <c r="DT52" s="164"/>
      <c r="DU52" s="161"/>
      <c r="DV52" s="164"/>
      <c r="DW52" s="164"/>
      <c r="DX52" s="164"/>
      <c r="DY52" s="164"/>
      <c r="EA52" s="140">
        <f t="shared" si="5"/>
        <v>0</v>
      </c>
      <c r="EB52" s="141">
        <f t="shared" si="6"/>
        <v>0</v>
      </c>
      <c r="EC52" s="116">
        <f t="shared" si="7"/>
        <v>0</v>
      </c>
      <c r="ED52" s="117" t="e">
        <f t="shared" si="8"/>
        <v>#DIV/0!</v>
      </c>
      <c r="EE52" s="118" t="e">
        <f t="shared" si="10"/>
        <v>#DIV/0!</v>
      </c>
    </row>
    <row r="53" spans="1:135" ht="13.2" customHeight="1" x14ac:dyDescent="0.2">
      <c r="A53" s="72"/>
      <c r="B53" s="177"/>
      <c r="C53" s="178"/>
      <c r="D53" s="23" t="str">
        <f t="shared" si="11"/>
        <v>C</v>
      </c>
      <c r="E53" s="330"/>
      <c r="F53" s="331"/>
      <c r="G53" s="331"/>
      <c r="H53" s="378"/>
      <c r="I53" s="378"/>
      <c r="J53" s="330"/>
      <c r="K53" s="331"/>
      <c r="L53" s="331"/>
      <c r="M53" s="378"/>
      <c r="N53" s="348"/>
      <c r="O53" s="331"/>
      <c r="P53" s="331"/>
      <c r="Q53" s="332"/>
      <c r="R53" s="348"/>
      <c r="S53" s="331"/>
      <c r="T53" s="332"/>
      <c r="U53" s="348"/>
      <c r="V53" s="332"/>
      <c r="W53" s="179"/>
      <c r="X53" s="348"/>
      <c r="Y53" s="331"/>
      <c r="Z53" s="332"/>
      <c r="AA53" s="348"/>
      <c r="AB53" s="331"/>
      <c r="AC53" s="360"/>
      <c r="AD53" s="330"/>
      <c r="AE53" s="331"/>
      <c r="AF53" s="331"/>
      <c r="AG53" s="331"/>
      <c r="AH53" s="332"/>
      <c r="AI53" s="348"/>
      <c r="AJ53" s="331"/>
      <c r="AK53" s="331"/>
      <c r="AL53" s="331"/>
      <c r="AM53" s="331"/>
      <c r="AN53" s="331"/>
      <c r="AO53" s="331"/>
      <c r="AP53" s="331"/>
      <c r="AQ53" s="332"/>
      <c r="AR53" s="348"/>
      <c r="AS53" s="331"/>
      <c r="AT53" s="331"/>
      <c r="AU53" s="332"/>
      <c r="AV53" s="348"/>
      <c r="AW53" s="423"/>
      <c r="AX53" s="378"/>
      <c r="AY53" s="378"/>
      <c r="AZ53" s="360"/>
      <c r="BA53" s="150">
        <f t="shared" si="12"/>
        <v>0</v>
      </c>
      <c r="BB53" s="477" t="str">
        <f t="shared" si="13"/>
        <v>C</v>
      </c>
      <c r="BC53" s="151">
        <f t="shared" si="14"/>
        <v>0</v>
      </c>
      <c r="BD53" s="480" t="str">
        <f t="shared" si="15"/>
        <v>C</v>
      </c>
      <c r="BE53" s="150">
        <f t="shared" si="16"/>
        <v>0</v>
      </c>
      <c r="BF53" s="151">
        <f t="shared" si="17"/>
        <v>0</v>
      </c>
      <c r="BG53" s="151">
        <f t="shared" si="18"/>
        <v>0</v>
      </c>
      <c r="BH53" s="152">
        <f t="shared" si="19"/>
        <v>0</v>
      </c>
      <c r="BI53" s="153">
        <f t="shared" si="20"/>
        <v>0</v>
      </c>
      <c r="BJ53" s="154">
        <f t="shared" si="21"/>
        <v>11.613098847786539</v>
      </c>
      <c r="BK53" s="419"/>
      <c r="BL53" s="272"/>
      <c r="BM53" s="55">
        <f t="shared" si="0"/>
        <v>0</v>
      </c>
      <c r="BN53" s="144">
        <f t="shared" si="0"/>
        <v>0</v>
      </c>
      <c r="BO53" s="155">
        <f t="shared" si="22"/>
        <v>0</v>
      </c>
      <c r="BP53" s="156" t="str">
        <f t="shared" si="23"/>
        <v>C</v>
      </c>
      <c r="BQ53" s="157">
        <f t="shared" si="24"/>
        <v>0</v>
      </c>
      <c r="BR53" s="146" t="str">
        <f t="shared" si="25"/>
        <v>C</v>
      </c>
      <c r="BS53" s="155">
        <f t="shared" si="26"/>
        <v>0</v>
      </c>
      <c r="BT53" s="157">
        <f t="shared" si="51"/>
        <v>0</v>
      </c>
      <c r="BU53" s="157">
        <f t="shared" si="51"/>
        <v>0</v>
      </c>
      <c r="BV53" s="158">
        <f t="shared" si="51"/>
        <v>0</v>
      </c>
      <c r="BW53" s="105">
        <f t="shared" si="27"/>
        <v>0</v>
      </c>
      <c r="BX53" s="278">
        <f t="shared" si="28"/>
        <v>0</v>
      </c>
      <c r="BY53" s="105">
        <f t="shared" si="29"/>
        <v>0</v>
      </c>
      <c r="BZ53" s="106">
        <f t="shared" si="30"/>
        <v>0</v>
      </c>
      <c r="CA53" s="107">
        <f t="shared" si="31"/>
        <v>0</v>
      </c>
      <c r="CB53" s="106">
        <f t="shared" si="32"/>
        <v>0</v>
      </c>
      <c r="CC53" s="107">
        <f t="shared" si="33"/>
        <v>0</v>
      </c>
      <c r="CD53" s="106">
        <f t="shared" si="34"/>
        <v>0</v>
      </c>
      <c r="CE53" s="107">
        <f t="shared" si="35"/>
        <v>0</v>
      </c>
      <c r="CF53" s="106">
        <f t="shared" si="36"/>
        <v>0</v>
      </c>
      <c r="CG53" s="107">
        <f t="shared" si="37"/>
        <v>0</v>
      </c>
      <c r="CH53" s="106">
        <f t="shared" si="38"/>
        <v>0</v>
      </c>
      <c r="CI53" s="107">
        <f t="shared" si="39"/>
        <v>0</v>
      </c>
      <c r="CJ53" s="106">
        <f t="shared" si="40"/>
        <v>0</v>
      </c>
      <c r="CK53" s="107">
        <f t="shared" si="41"/>
        <v>0</v>
      </c>
      <c r="CL53" s="278">
        <f t="shared" si="42"/>
        <v>0</v>
      </c>
      <c r="CM53" s="105">
        <f t="shared" si="43"/>
        <v>0</v>
      </c>
      <c r="CN53" s="106">
        <f t="shared" si="44"/>
        <v>0</v>
      </c>
      <c r="CO53" s="108">
        <f t="shared" si="45"/>
        <v>0</v>
      </c>
      <c r="CP53" s="106">
        <f t="shared" si="46"/>
        <v>0</v>
      </c>
      <c r="CQ53" s="107">
        <f t="shared" si="47"/>
        <v>0</v>
      </c>
      <c r="CR53" s="106">
        <f t="shared" si="48"/>
        <v>0</v>
      </c>
      <c r="CS53" s="107">
        <f t="shared" si="49"/>
        <v>0</v>
      </c>
      <c r="CT53" s="109">
        <f t="shared" si="50"/>
        <v>0</v>
      </c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463">
        <v>31</v>
      </c>
      <c r="DI53" s="462">
        <f t="shared" si="9"/>
        <v>0</v>
      </c>
      <c r="DJ53" s="408">
        <f t="shared" si="2"/>
        <v>0</v>
      </c>
      <c r="DK53" s="112">
        <f t="shared" si="3"/>
        <v>0</v>
      </c>
      <c r="DL53" s="293">
        <f t="shared" si="4"/>
        <v>11.613098847786539</v>
      </c>
      <c r="DM53" s="181"/>
      <c r="DN53" s="186"/>
      <c r="DO53" s="186"/>
      <c r="DP53" s="164"/>
      <c r="DQ53" s="187"/>
      <c r="DR53" s="187"/>
      <c r="DS53" s="187"/>
      <c r="DT53" s="187"/>
      <c r="DU53" s="188"/>
      <c r="DV53" s="167"/>
      <c r="DW53" s="167"/>
      <c r="DX53" s="167"/>
      <c r="DY53" s="167"/>
      <c r="EA53" s="140">
        <f t="shared" si="5"/>
        <v>0</v>
      </c>
      <c r="EB53" s="141">
        <f t="shared" si="6"/>
        <v>0</v>
      </c>
      <c r="EC53" s="116">
        <f t="shared" si="7"/>
        <v>0</v>
      </c>
      <c r="ED53" s="117" t="e">
        <f t="shared" si="8"/>
        <v>#DIV/0!</v>
      </c>
      <c r="EE53" s="118" t="e">
        <f t="shared" si="10"/>
        <v>#DIV/0!</v>
      </c>
    </row>
    <row r="54" spans="1:135" ht="13.2" customHeight="1" x14ac:dyDescent="0.2">
      <c r="A54" s="172"/>
      <c r="B54" s="173"/>
      <c r="C54" s="174"/>
      <c r="D54" s="474" t="str">
        <f t="shared" si="11"/>
        <v>C</v>
      </c>
      <c r="E54" s="327"/>
      <c r="F54" s="328"/>
      <c r="G54" s="328"/>
      <c r="H54" s="377"/>
      <c r="I54" s="377"/>
      <c r="J54" s="327"/>
      <c r="K54" s="328"/>
      <c r="L54" s="328"/>
      <c r="M54" s="377"/>
      <c r="N54" s="347"/>
      <c r="O54" s="328"/>
      <c r="P54" s="328"/>
      <c r="Q54" s="329"/>
      <c r="R54" s="347"/>
      <c r="S54" s="328"/>
      <c r="T54" s="329"/>
      <c r="U54" s="347"/>
      <c r="V54" s="329"/>
      <c r="W54" s="175"/>
      <c r="X54" s="347"/>
      <c r="Y54" s="328"/>
      <c r="Z54" s="329"/>
      <c r="AA54" s="347"/>
      <c r="AB54" s="328"/>
      <c r="AC54" s="359"/>
      <c r="AD54" s="327"/>
      <c r="AE54" s="328"/>
      <c r="AF54" s="328"/>
      <c r="AG54" s="328"/>
      <c r="AH54" s="329"/>
      <c r="AI54" s="347"/>
      <c r="AJ54" s="328"/>
      <c r="AK54" s="328"/>
      <c r="AL54" s="328"/>
      <c r="AM54" s="328"/>
      <c r="AN54" s="328"/>
      <c r="AO54" s="328"/>
      <c r="AP54" s="328"/>
      <c r="AQ54" s="329"/>
      <c r="AR54" s="347"/>
      <c r="AS54" s="328"/>
      <c r="AT54" s="328"/>
      <c r="AU54" s="329"/>
      <c r="AV54" s="347"/>
      <c r="AW54" s="422"/>
      <c r="AX54" s="377"/>
      <c r="AY54" s="377"/>
      <c r="AZ54" s="359"/>
      <c r="BA54" s="127">
        <f t="shared" si="12"/>
        <v>0</v>
      </c>
      <c r="BB54" s="476" t="str">
        <f t="shared" si="13"/>
        <v>C</v>
      </c>
      <c r="BC54" s="128">
        <f t="shared" si="14"/>
        <v>0</v>
      </c>
      <c r="BD54" s="479" t="str">
        <f t="shared" si="15"/>
        <v>C</v>
      </c>
      <c r="BE54" s="127">
        <f t="shared" si="16"/>
        <v>0</v>
      </c>
      <c r="BF54" s="128">
        <f t="shared" si="17"/>
        <v>0</v>
      </c>
      <c r="BG54" s="128">
        <f t="shared" si="18"/>
        <v>0</v>
      </c>
      <c r="BH54" s="129">
        <f t="shared" si="19"/>
        <v>0</v>
      </c>
      <c r="BI54" s="130">
        <f t="shared" si="20"/>
        <v>0</v>
      </c>
      <c r="BJ54" s="131">
        <f t="shared" si="21"/>
        <v>11.613098847786539</v>
      </c>
      <c r="BK54" s="419"/>
      <c r="BL54" s="272"/>
      <c r="BM54" s="120">
        <f t="shared" si="0"/>
        <v>0</v>
      </c>
      <c r="BN54" s="121">
        <f t="shared" si="0"/>
        <v>0</v>
      </c>
      <c r="BO54" s="132">
        <f t="shared" si="22"/>
        <v>0</v>
      </c>
      <c r="BP54" s="133" t="str">
        <f t="shared" si="23"/>
        <v>C</v>
      </c>
      <c r="BQ54" s="134">
        <f t="shared" si="24"/>
        <v>0</v>
      </c>
      <c r="BR54" s="123" t="str">
        <f t="shared" si="25"/>
        <v>C</v>
      </c>
      <c r="BS54" s="132">
        <f t="shared" si="26"/>
        <v>0</v>
      </c>
      <c r="BT54" s="134">
        <f t="shared" si="51"/>
        <v>0</v>
      </c>
      <c r="BU54" s="134">
        <f t="shared" si="51"/>
        <v>0</v>
      </c>
      <c r="BV54" s="135">
        <f t="shared" si="51"/>
        <v>0</v>
      </c>
      <c r="BW54" s="303">
        <f t="shared" si="27"/>
        <v>0</v>
      </c>
      <c r="BX54" s="306">
        <f t="shared" si="28"/>
        <v>0</v>
      </c>
      <c r="BY54" s="303">
        <f t="shared" si="29"/>
        <v>0</v>
      </c>
      <c r="BZ54" s="304">
        <f t="shared" si="30"/>
        <v>0</v>
      </c>
      <c r="CA54" s="305">
        <f t="shared" si="31"/>
        <v>0</v>
      </c>
      <c r="CB54" s="304">
        <f t="shared" si="32"/>
        <v>0</v>
      </c>
      <c r="CC54" s="305">
        <f t="shared" si="33"/>
        <v>0</v>
      </c>
      <c r="CD54" s="304">
        <f t="shared" si="34"/>
        <v>0</v>
      </c>
      <c r="CE54" s="305">
        <f t="shared" si="35"/>
        <v>0</v>
      </c>
      <c r="CF54" s="304">
        <f t="shared" si="36"/>
        <v>0</v>
      </c>
      <c r="CG54" s="305">
        <f t="shared" si="37"/>
        <v>0</v>
      </c>
      <c r="CH54" s="304">
        <f t="shared" si="38"/>
        <v>0</v>
      </c>
      <c r="CI54" s="305">
        <f t="shared" si="39"/>
        <v>0</v>
      </c>
      <c r="CJ54" s="304">
        <f t="shared" si="40"/>
        <v>0</v>
      </c>
      <c r="CK54" s="305">
        <f t="shared" si="41"/>
        <v>0</v>
      </c>
      <c r="CL54" s="306">
        <f t="shared" si="42"/>
        <v>0</v>
      </c>
      <c r="CM54" s="303">
        <f t="shared" si="43"/>
        <v>0</v>
      </c>
      <c r="CN54" s="304">
        <f t="shared" si="44"/>
        <v>0</v>
      </c>
      <c r="CO54" s="307">
        <f t="shared" si="45"/>
        <v>0</v>
      </c>
      <c r="CP54" s="304">
        <f t="shared" si="46"/>
        <v>0</v>
      </c>
      <c r="CQ54" s="305">
        <f t="shared" si="47"/>
        <v>0</v>
      </c>
      <c r="CR54" s="304">
        <f t="shared" si="48"/>
        <v>0</v>
      </c>
      <c r="CS54" s="305">
        <f t="shared" si="49"/>
        <v>0</v>
      </c>
      <c r="CT54" s="308">
        <f t="shared" si="50"/>
        <v>0</v>
      </c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463">
        <v>32</v>
      </c>
      <c r="DI54" s="462">
        <f t="shared" si="9"/>
        <v>0</v>
      </c>
      <c r="DJ54" s="408">
        <f t="shared" si="2"/>
        <v>0</v>
      </c>
      <c r="DK54" s="112">
        <f t="shared" si="3"/>
        <v>0</v>
      </c>
      <c r="DL54" s="293">
        <f t="shared" si="4"/>
        <v>11.613098847786539</v>
      </c>
      <c r="DM54" s="181"/>
      <c r="DN54" s="181"/>
      <c r="DO54" s="181"/>
      <c r="DP54" s="181"/>
      <c r="DQ54" s="181"/>
      <c r="DR54" s="181"/>
      <c r="DS54" s="181"/>
      <c r="EA54" s="140">
        <f t="shared" si="5"/>
        <v>0</v>
      </c>
      <c r="EB54" s="141">
        <f t="shared" si="6"/>
        <v>0</v>
      </c>
      <c r="EC54" s="116">
        <f t="shared" si="7"/>
        <v>0</v>
      </c>
      <c r="ED54" s="117" t="e">
        <f t="shared" si="8"/>
        <v>#DIV/0!</v>
      </c>
      <c r="EE54" s="118" t="e">
        <f t="shared" si="10"/>
        <v>#DIV/0!</v>
      </c>
    </row>
    <row r="55" spans="1:135" ht="13.2" customHeight="1" x14ac:dyDescent="0.2">
      <c r="A55" s="72"/>
      <c r="B55" s="177"/>
      <c r="C55" s="178"/>
      <c r="D55" s="23" t="str">
        <f t="shared" si="11"/>
        <v>C</v>
      </c>
      <c r="E55" s="330"/>
      <c r="F55" s="331"/>
      <c r="G55" s="331"/>
      <c r="H55" s="378"/>
      <c r="I55" s="378"/>
      <c r="J55" s="330"/>
      <c r="K55" s="331"/>
      <c r="L55" s="331"/>
      <c r="M55" s="378"/>
      <c r="N55" s="348"/>
      <c r="O55" s="331"/>
      <c r="P55" s="331"/>
      <c r="Q55" s="332"/>
      <c r="R55" s="348"/>
      <c r="S55" s="331"/>
      <c r="T55" s="332"/>
      <c r="U55" s="348"/>
      <c r="V55" s="332"/>
      <c r="W55" s="179"/>
      <c r="X55" s="348"/>
      <c r="Y55" s="331"/>
      <c r="Z55" s="332"/>
      <c r="AA55" s="348"/>
      <c r="AB55" s="331"/>
      <c r="AC55" s="360"/>
      <c r="AD55" s="330"/>
      <c r="AE55" s="331"/>
      <c r="AF55" s="331"/>
      <c r="AG55" s="331"/>
      <c r="AH55" s="332"/>
      <c r="AI55" s="348"/>
      <c r="AJ55" s="331"/>
      <c r="AK55" s="331"/>
      <c r="AL55" s="331"/>
      <c r="AM55" s="331"/>
      <c r="AN55" s="331"/>
      <c r="AO55" s="331"/>
      <c r="AP55" s="331"/>
      <c r="AQ55" s="332"/>
      <c r="AR55" s="348"/>
      <c r="AS55" s="331"/>
      <c r="AT55" s="331"/>
      <c r="AU55" s="332"/>
      <c r="AV55" s="348"/>
      <c r="AW55" s="423"/>
      <c r="AX55" s="378"/>
      <c r="AY55" s="378"/>
      <c r="AZ55" s="360"/>
      <c r="BA55" s="150">
        <f t="shared" si="12"/>
        <v>0</v>
      </c>
      <c r="BB55" s="477" t="str">
        <f t="shared" si="13"/>
        <v>C</v>
      </c>
      <c r="BC55" s="151">
        <f t="shared" si="14"/>
        <v>0</v>
      </c>
      <c r="BD55" s="480" t="str">
        <f t="shared" si="15"/>
        <v>C</v>
      </c>
      <c r="BE55" s="150">
        <f t="shared" si="16"/>
        <v>0</v>
      </c>
      <c r="BF55" s="151">
        <f t="shared" si="17"/>
        <v>0</v>
      </c>
      <c r="BG55" s="151">
        <f t="shared" si="18"/>
        <v>0</v>
      </c>
      <c r="BH55" s="152">
        <f t="shared" si="19"/>
        <v>0</v>
      </c>
      <c r="BI55" s="153">
        <f t="shared" si="20"/>
        <v>0</v>
      </c>
      <c r="BJ55" s="154">
        <f t="shared" si="21"/>
        <v>11.613098847786539</v>
      </c>
      <c r="BK55" s="419"/>
      <c r="BL55" s="272"/>
      <c r="BM55" s="55">
        <f t="shared" si="0"/>
        <v>0</v>
      </c>
      <c r="BN55" s="144">
        <f t="shared" si="0"/>
        <v>0</v>
      </c>
      <c r="BO55" s="155">
        <f t="shared" si="22"/>
        <v>0</v>
      </c>
      <c r="BP55" s="156" t="str">
        <f t="shared" si="23"/>
        <v>C</v>
      </c>
      <c r="BQ55" s="157">
        <f t="shared" si="24"/>
        <v>0</v>
      </c>
      <c r="BR55" s="146" t="str">
        <f t="shared" si="25"/>
        <v>C</v>
      </c>
      <c r="BS55" s="155">
        <f t="shared" si="26"/>
        <v>0</v>
      </c>
      <c r="BT55" s="157">
        <f t="shared" si="51"/>
        <v>0</v>
      </c>
      <c r="BU55" s="157">
        <f t="shared" si="51"/>
        <v>0</v>
      </c>
      <c r="BV55" s="158">
        <f t="shared" si="51"/>
        <v>0</v>
      </c>
      <c r="BW55" s="105">
        <f t="shared" si="27"/>
        <v>0</v>
      </c>
      <c r="BX55" s="278">
        <f t="shared" si="28"/>
        <v>0</v>
      </c>
      <c r="BY55" s="105">
        <f t="shared" si="29"/>
        <v>0</v>
      </c>
      <c r="BZ55" s="106">
        <f t="shared" si="30"/>
        <v>0</v>
      </c>
      <c r="CA55" s="107">
        <f t="shared" si="31"/>
        <v>0</v>
      </c>
      <c r="CB55" s="106">
        <f t="shared" si="32"/>
        <v>0</v>
      </c>
      <c r="CC55" s="107">
        <f t="shared" si="33"/>
        <v>0</v>
      </c>
      <c r="CD55" s="106">
        <f t="shared" si="34"/>
        <v>0</v>
      </c>
      <c r="CE55" s="107">
        <f t="shared" si="35"/>
        <v>0</v>
      </c>
      <c r="CF55" s="106">
        <f t="shared" si="36"/>
        <v>0</v>
      </c>
      <c r="CG55" s="107">
        <f t="shared" si="37"/>
        <v>0</v>
      </c>
      <c r="CH55" s="106">
        <f t="shared" si="38"/>
        <v>0</v>
      </c>
      <c r="CI55" s="107">
        <f t="shared" si="39"/>
        <v>0</v>
      </c>
      <c r="CJ55" s="106">
        <f t="shared" si="40"/>
        <v>0</v>
      </c>
      <c r="CK55" s="107">
        <f t="shared" si="41"/>
        <v>0</v>
      </c>
      <c r="CL55" s="278">
        <f t="shared" si="42"/>
        <v>0</v>
      </c>
      <c r="CM55" s="105">
        <f t="shared" si="43"/>
        <v>0</v>
      </c>
      <c r="CN55" s="106">
        <f t="shared" si="44"/>
        <v>0</v>
      </c>
      <c r="CO55" s="108">
        <f t="shared" si="45"/>
        <v>0</v>
      </c>
      <c r="CP55" s="106">
        <f t="shared" si="46"/>
        <v>0</v>
      </c>
      <c r="CQ55" s="107">
        <f t="shared" si="47"/>
        <v>0</v>
      </c>
      <c r="CR55" s="106">
        <f t="shared" si="48"/>
        <v>0</v>
      </c>
      <c r="CS55" s="107">
        <f t="shared" si="49"/>
        <v>0</v>
      </c>
      <c r="CT55" s="109">
        <f t="shared" si="50"/>
        <v>0</v>
      </c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463">
        <v>33</v>
      </c>
      <c r="DI55" s="462">
        <f t="shared" si="9"/>
        <v>0</v>
      </c>
      <c r="DJ55" s="408">
        <f t="shared" si="2"/>
        <v>0</v>
      </c>
      <c r="DK55" s="112">
        <f t="shared" si="3"/>
        <v>0</v>
      </c>
      <c r="DL55" s="293">
        <f t="shared" si="4"/>
        <v>11.613098847786539</v>
      </c>
      <c r="DM55" s="181"/>
      <c r="DN55" s="166"/>
      <c r="DO55" s="181"/>
      <c r="DP55" s="166"/>
      <c r="DQ55" s="181"/>
      <c r="DR55" s="181"/>
      <c r="DS55" s="181"/>
      <c r="EA55" s="140">
        <f t="shared" si="5"/>
        <v>0</v>
      </c>
      <c r="EB55" s="141">
        <f t="shared" si="6"/>
        <v>0</v>
      </c>
      <c r="EC55" s="116">
        <f t="shared" si="7"/>
        <v>0</v>
      </c>
      <c r="ED55" s="117" t="e">
        <f t="shared" si="8"/>
        <v>#DIV/0!</v>
      </c>
      <c r="EE55" s="118" t="e">
        <f t="shared" si="10"/>
        <v>#DIV/0!</v>
      </c>
    </row>
    <row r="56" spans="1:135" ht="13.2" customHeight="1" x14ac:dyDescent="0.2">
      <c r="A56" s="172"/>
      <c r="B56" s="173"/>
      <c r="C56" s="174"/>
      <c r="D56" s="474" t="str">
        <f t="shared" si="11"/>
        <v>C</v>
      </c>
      <c r="E56" s="327"/>
      <c r="F56" s="328"/>
      <c r="G56" s="328"/>
      <c r="H56" s="377"/>
      <c r="I56" s="377"/>
      <c r="J56" s="327"/>
      <c r="K56" s="328"/>
      <c r="L56" s="328"/>
      <c r="M56" s="377"/>
      <c r="N56" s="347"/>
      <c r="O56" s="328"/>
      <c r="P56" s="328"/>
      <c r="Q56" s="329"/>
      <c r="R56" s="347"/>
      <c r="S56" s="328"/>
      <c r="T56" s="329"/>
      <c r="U56" s="347"/>
      <c r="V56" s="329"/>
      <c r="W56" s="175"/>
      <c r="X56" s="347"/>
      <c r="Y56" s="328"/>
      <c r="Z56" s="329"/>
      <c r="AA56" s="347"/>
      <c r="AB56" s="328"/>
      <c r="AC56" s="359"/>
      <c r="AD56" s="327"/>
      <c r="AE56" s="328"/>
      <c r="AF56" s="328"/>
      <c r="AG56" s="328"/>
      <c r="AH56" s="329"/>
      <c r="AI56" s="347"/>
      <c r="AJ56" s="328"/>
      <c r="AK56" s="328"/>
      <c r="AL56" s="328"/>
      <c r="AM56" s="328"/>
      <c r="AN56" s="328"/>
      <c r="AO56" s="328"/>
      <c r="AP56" s="328"/>
      <c r="AQ56" s="329"/>
      <c r="AR56" s="347"/>
      <c r="AS56" s="328"/>
      <c r="AT56" s="328"/>
      <c r="AU56" s="329"/>
      <c r="AV56" s="347"/>
      <c r="AW56" s="422"/>
      <c r="AX56" s="377"/>
      <c r="AY56" s="377"/>
      <c r="AZ56" s="359"/>
      <c r="BA56" s="127">
        <f t="shared" si="12"/>
        <v>0</v>
      </c>
      <c r="BB56" s="476" t="str">
        <f t="shared" si="13"/>
        <v>C</v>
      </c>
      <c r="BC56" s="128">
        <f t="shared" si="14"/>
        <v>0</v>
      </c>
      <c r="BD56" s="479" t="str">
        <f t="shared" si="15"/>
        <v>C</v>
      </c>
      <c r="BE56" s="127">
        <f t="shared" si="16"/>
        <v>0</v>
      </c>
      <c r="BF56" s="128">
        <f t="shared" si="17"/>
        <v>0</v>
      </c>
      <c r="BG56" s="128">
        <f t="shared" si="18"/>
        <v>0</v>
      </c>
      <c r="BH56" s="129">
        <f t="shared" si="19"/>
        <v>0</v>
      </c>
      <c r="BI56" s="130">
        <f t="shared" si="20"/>
        <v>0</v>
      </c>
      <c r="BJ56" s="131">
        <f t="shared" si="21"/>
        <v>11.613098847786539</v>
      </c>
      <c r="BK56" s="419"/>
      <c r="BL56" s="272"/>
      <c r="BM56" s="120">
        <f t="shared" si="0"/>
        <v>0</v>
      </c>
      <c r="BN56" s="121">
        <f t="shared" si="0"/>
        <v>0</v>
      </c>
      <c r="BO56" s="132">
        <f t="shared" si="22"/>
        <v>0</v>
      </c>
      <c r="BP56" s="133" t="str">
        <f t="shared" si="23"/>
        <v>C</v>
      </c>
      <c r="BQ56" s="134">
        <f t="shared" si="24"/>
        <v>0</v>
      </c>
      <c r="BR56" s="123" t="str">
        <f t="shared" si="25"/>
        <v>C</v>
      </c>
      <c r="BS56" s="132">
        <f t="shared" si="26"/>
        <v>0</v>
      </c>
      <c r="BT56" s="134">
        <f t="shared" si="51"/>
        <v>0</v>
      </c>
      <c r="BU56" s="134">
        <f t="shared" si="51"/>
        <v>0</v>
      </c>
      <c r="BV56" s="135">
        <f t="shared" si="51"/>
        <v>0</v>
      </c>
      <c r="BW56" s="303">
        <f t="shared" si="27"/>
        <v>0</v>
      </c>
      <c r="BX56" s="306">
        <f t="shared" si="28"/>
        <v>0</v>
      </c>
      <c r="BY56" s="303">
        <f t="shared" si="29"/>
        <v>0</v>
      </c>
      <c r="BZ56" s="304">
        <f t="shared" si="30"/>
        <v>0</v>
      </c>
      <c r="CA56" s="305">
        <f t="shared" si="31"/>
        <v>0</v>
      </c>
      <c r="CB56" s="304">
        <f t="shared" si="32"/>
        <v>0</v>
      </c>
      <c r="CC56" s="305">
        <f t="shared" si="33"/>
        <v>0</v>
      </c>
      <c r="CD56" s="304">
        <f t="shared" si="34"/>
        <v>0</v>
      </c>
      <c r="CE56" s="305">
        <f t="shared" si="35"/>
        <v>0</v>
      </c>
      <c r="CF56" s="304">
        <f t="shared" si="36"/>
        <v>0</v>
      </c>
      <c r="CG56" s="305">
        <f t="shared" si="37"/>
        <v>0</v>
      </c>
      <c r="CH56" s="304">
        <f t="shared" si="38"/>
        <v>0</v>
      </c>
      <c r="CI56" s="305">
        <f t="shared" si="39"/>
        <v>0</v>
      </c>
      <c r="CJ56" s="304">
        <f t="shared" si="40"/>
        <v>0</v>
      </c>
      <c r="CK56" s="305">
        <f t="shared" si="41"/>
        <v>0</v>
      </c>
      <c r="CL56" s="306">
        <f t="shared" si="42"/>
        <v>0</v>
      </c>
      <c r="CM56" s="303">
        <f t="shared" si="43"/>
        <v>0</v>
      </c>
      <c r="CN56" s="304">
        <f t="shared" si="44"/>
        <v>0</v>
      </c>
      <c r="CO56" s="307">
        <f t="shared" si="45"/>
        <v>0</v>
      </c>
      <c r="CP56" s="304">
        <f t="shared" si="46"/>
        <v>0</v>
      </c>
      <c r="CQ56" s="305">
        <f t="shared" si="47"/>
        <v>0</v>
      </c>
      <c r="CR56" s="304">
        <f t="shared" si="48"/>
        <v>0</v>
      </c>
      <c r="CS56" s="305">
        <f t="shared" si="49"/>
        <v>0</v>
      </c>
      <c r="CT56" s="308">
        <f t="shared" si="50"/>
        <v>0</v>
      </c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463">
        <v>34</v>
      </c>
      <c r="DI56" s="462">
        <f t="shared" si="9"/>
        <v>0</v>
      </c>
      <c r="DJ56" s="408">
        <f t="shared" si="2"/>
        <v>0</v>
      </c>
      <c r="DK56" s="112">
        <f t="shared" si="3"/>
        <v>0</v>
      </c>
      <c r="DL56" s="293">
        <f t="shared" si="4"/>
        <v>11.613098847786539</v>
      </c>
      <c r="DM56" s="181"/>
      <c r="DN56" s="37"/>
      <c r="DO56" s="170"/>
      <c r="DP56" s="181"/>
      <c r="DQ56" s="181"/>
      <c r="DR56" s="181"/>
      <c r="DS56" s="181"/>
      <c r="DU56" s="170"/>
      <c r="EA56" s="140">
        <f t="shared" si="5"/>
        <v>0</v>
      </c>
      <c r="EB56" s="141">
        <f t="shared" si="6"/>
        <v>0</v>
      </c>
      <c r="EC56" s="116">
        <f t="shared" si="7"/>
        <v>0</v>
      </c>
      <c r="ED56" s="117" t="e">
        <f t="shared" si="8"/>
        <v>#DIV/0!</v>
      </c>
      <c r="EE56" s="118" t="e">
        <f t="shared" si="10"/>
        <v>#DIV/0!</v>
      </c>
    </row>
    <row r="57" spans="1:135" ht="13.2" customHeight="1" x14ac:dyDescent="0.2">
      <c r="A57" s="72"/>
      <c r="B57" s="177"/>
      <c r="C57" s="178"/>
      <c r="D57" s="23" t="str">
        <f t="shared" si="11"/>
        <v>C</v>
      </c>
      <c r="E57" s="330"/>
      <c r="F57" s="331"/>
      <c r="G57" s="331"/>
      <c r="H57" s="378"/>
      <c r="I57" s="378"/>
      <c r="J57" s="330"/>
      <c r="K57" s="331"/>
      <c r="L57" s="331"/>
      <c r="M57" s="378"/>
      <c r="N57" s="348"/>
      <c r="O57" s="331"/>
      <c r="P57" s="331"/>
      <c r="Q57" s="332"/>
      <c r="R57" s="348"/>
      <c r="S57" s="331"/>
      <c r="T57" s="332"/>
      <c r="U57" s="348"/>
      <c r="V57" s="332"/>
      <c r="W57" s="179"/>
      <c r="X57" s="348"/>
      <c r="Y57" s="331"/>
      <c r="Z57" s="332"/>
      <c r="AA57" s="348"/>
      <c r="AB57" s="331"/>
      <c r="AC57" s="360"/>
      <c r="AD57" s="330"/>
      <c r="AE57" s="331"/>
      <c r="AF57" s="331"/>
      <c r="AG57" s="331"/>
      <c r="AH57" s="332"/>
      <c r="AI57" s="348"/>
      <c r="AJ57" s="331"/>
      <c r="AK57" s="331"/>
      <c r="AL57" s="331"/>
      <c r="AM57" s="331"/>
      <c r="AN57" s="331"/>
      <c r="AO57" s="331"/>
      <c r="AP57" s="331"/>
      <c r="AQ57" s="332"/>
      <c r="AR57" s="348"/>
      <c r="AS57" s="331"/>
      <c r="AT57" s="331"/>
      <c r="AU57" s="332"/>
      <c r="AV57" s="348"/>
      <c r="AW57" s="423"/>
      <c r="AX57" s="378"/>
      <c r="AY57" s="378"/>
      <c r="AZ57" s="360"/>
      <c r="BA57" s="150">
        <f t="shared" si="12"/>
        <v>0</v>
      </c>
      <c r="BB57" s="477" t="str">
        <f t="shared" si="13"/>
        <v>C</v>
      </c>
      <c r="BC57" s="151">
        <f t="shared" si="14"/>
        <v>0</v>
      </c>
      <c r="BD57" s="480" t="str">
        <f t="shared" si="15"/>
        <v>C</v>
      </c>
      <c r="BE57" s="150">
        <f t="shared" si="16"/>
        <v>0</v>
      </c>
      <c r="BF57" s="151">
        <f t="shared" si="17"/>
        <v>0</v>
      </c>
      <c r="BG57" s="151">
        <f t="shared" si="18"/>
        <v>0</v>
      </c>
      <c r="BH57" s="152">
        <f t="shared" si="19"/>
        <v>0</v>
      </c>
      <c r="BI57" s="153">
        <f t="shared" si="20"/>
        <v>0</v>
      </c>
      <c r="BJ57" s="154">
        <f t="shared" si="21"/>
        <v>11.613098847786539</v>
      </c>
      <c r="BK57" s="419"/>
      <c r="BL57" s="272"/>
      <c r="BM57" s="55">
        <f t="shared" si="0"/>
        <v>0</v>
      </c>
      <c r="BN57" s="144">
        <f t="shared" si="0"/>
        <v>0</v>
      </c>
      <c r="BO57" s="155">
        <f t="shared" si="22"/>
        <v>0</v>
      </c>
      <c r="BP57" s="156" t="str">
        <f t="shared" si="23"/>
        <v>C</v>
      </c>
      <c r="BQ57" s="157">
        <f t="shared" si="24"/>
        <v>0</v>
      </c>
      <c r="BR57" s="146" t="str">
        <f t="shared" si="25"/>
        <v>C</v>
      </c>
      <c r="BS57" s="155">
        <f t="shared" si="26"/>
        <v>0</v>
      </c>
      <c r="BT57" s="157">
        <f t="shared" si="51"/>
        <v>0</v>
      </c>
      <c r="BU57" s="157">
        <f t="shared" si="51"/>
        <v>0</v>
      </c>
      <c r="BV57" s="158">
        <f t="shared" si="51"/>
        <v>0</v>
      </c>
      <c r="BW57" s="105">
        <f t="shared" si="27"/>
        <v>0</v>
      </c>
      <c r="BX57" s="278">
        <f t="shared" si="28"/>
        <v>0</v>
      </c>
      <c r="BY57" s="105">
        <f t="shared" si="29"/>
        <v>0</v>
      </c>
      <c r="BZ57" s="106">
        <f t="shared" si="30"/>
        <v>0</v>
      </c>
      <c r="CA57" s="107">
        <f t="shared" si="31"/>
        <v>0</v>
      </c>
      <c r="CB57" s="106">
        <f t="shared" si="32"/>
        <v>0</v>
      </c>
      <c r="CC57" s="107">
        <f t="shared" si="33"/>
        <v>0</v>
      </c>
      <c r="CD57" s="106">
        <f t="shared" si="34"/>
        <v>0</v>
      </c>
      <c r="CE57" s="107">
        <f t="shared" si="35"/>
        <v>0</v>
      </c>
      <c r="CF57" s="106">
        <f t="shared" si="36"/>
        <v>0</v>
      </c>
      <c r="CG57" s="107">
        <f t="shared" si="37"/>
        <v>0</v>
      </c>
      <c r="CH57" s="106">
        <f t="shared" si="38"/>
        <v>0</v>
      </c>
      <c r="CI57" s="107">
        <f t="shared" si="39"/>
        <v>0</v>
      </c>
      <c r="CJ57" s="106">
        <f t="shared" si="40"/>
        <v>0</v>
      </c>
      <c r="CK57" s="107">
        <f t="shared" si="41"/>
        <v>0</v>
      </c>
      <c r="CL57" s="278">
        <f t="shared" si="42"/>
        <v>0</v>
      </c>
      <c r="CM57" s="105">
        <f t="shared" si="43"/>
        <v>0</v>
      </c>
      <c r="CN57" s="106">
        <f t="shared" si="44"/>
        <v>0</v>
      </c>
      <c r="CO57" s="108">
        <f t="shared" si="45"/>
        <v>0</v>
      </c>
      <c r="CP57" s="106">
        <f t="shared" si="46"/>
        <v>0</v>
      </c>
      <c r="CQ57" s="107">
        <f t="shared" si="47"/>
        <v>0</v>
      </c>
      <c r="CR57" s="106">
        <f t="shared" si="48"/>
        <v>0</v>
      </c>
      <c r="CS57" s="107">
        <f t="shared" si="49"/>
        <v>0</v>
      </c>
      <c r="CT57" s="109">
        <f t="shared" si="50"/>
        <v>0</v>
      </c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463">
        <v>35</v>
      </c>
      <c r="DI57" s="462">
        <f t="shared" si="9"/>
        <v>0</v>
      </c>
      <c r="DJ57" s="408">
        <f t="shared" si="2"/>
        <v>0</v>
      </c>
      <c r="DK57" s="112">
        <f t="shared" si="3"/>
        <v>0</v>
      </c>
      <c r="DL57" s="293">
        <f t="shared" si="4"/>
        <v>11.613098847786539</v>
      </c>
      <c r="DM57" s="181"/>
      <c r="DN57" s="37"/>
      <c r="DO57" s="37"/>
      <c r="DP57" s="37"/>
      <c r="DQ57" s="37"/>
      <c r="DR57" s="37"/>
      <c r="DS57" s="37"/>
      <c r="EA57" s="140">
        <f t="shared" si="5"/>
        <v>0</v>
      </c>
      <c r="EB57" s="141">
        <f t="shared" si="6"/>
        <v>0</v>
      </c>
      <c r="EC57" s="116">
        <f t="shared" si="7"/>
        <v>0</v>
      </c>
      <c r="ED57" s="117" t="e">
        <f t="shared" si="8"/>
        <v>#DIV/0!</v>
      </c>
      <c r="EE57" s="118" t="e">
        <f t="shared" si="10"/>
        <v>#DIV/0!</v>
      </c>
    </row>
    <row r="58" spans="1:135" ht="13.2" customHeight="1" x14ac:dyDescent="0.2">
      <c r="A58" s="172"/>
      <c r="B58" s="173"/>
      <c r="C58" s="174"/>
      <c r="D58" s="474" t="str">
        <f t="shared" si="11"/>
        <v>C</v>
      </c>
      <c r="E58" s="327"/>
      <c r="F58" s="328"/>
      <c r="G58" s="328"/>
      <c r="H58" s="377"/>
      <c r="I58" s="377"/>
      <c r="J58" s="327"/>
      <c r="K58" s="328"/>
      <c r="L58" s="328"/>
      <c r="M58" s="377"/>
      <c r="N58" s="347"/>
      <c r="O58" s="328"/>
      <c r="P58" s="328"/>
      <c r="Q58" s="329"/>
      <c r="R58" s="347"/>
      <c r="S58" s="328"/>
      <c r="T58" s="329"/>
      <c r="U58" s="347"/>
      <c r="V58" s="329"/>
      <c r="W58" s="175"/>
      <c r="X58" s="347"/>
      <c r="Y58" s="328"/>
      <c r="Z58" s="329"/>
      <c r="AA58" s="347"/>
      <c r="AB58" s="328"/>
      <c r="AC58" s="359"/>
      <c r="AD58" s="327"/>
      <c r="AE58" s="328"/>
      <c r="AF58" s="328"/>
      <c r="AG58" s="328"/>
      <c r="AH58" s="329"/>
      <c r="AI58" s="347"/>
      <c r="AJ58" s="328"/>
      <c r="AK58" s="328"/>
      <c r="AL58" s="328"/>
      <c r="AM58" s="328"/>
      <c r="AN58" s="328"/>
      <c r="AO58" s="328"/>
      <c r="AP58" s="328"/>
      <c r="AQ58" s="329"/>
      <c r="AR58" s="347"/>
      <c r="AS58" s="328"/>
      <c r="AT58" s="328"/>
      <c r="AU58" s="329"/>
      <c r="AV58" s="347"/>
      <c r="AW58" s="422"/>
      <c r="AX58" s="377"/>
      <c r="AY58" s="377"/>
      <c r="AZ58" s="359"/>
      <c r="BA58" s="127">
        <f t="shared" si="12"/>
        <v>0</v>
      </c>
      <c r="BB58" s="476" t="str">
        <f t="shared" si="13"/>
        <v>C</v>
      </c>
      <c r="BC58" s="128">
        <f t="shared" si="14"/>
        <v>0</v>
      </c>
      <c r="BD58" s="479" t="str">
        <f t="shared" si="15"/>
        <v>C</v>
      </c>
      <c r="BE58" s="127">
        <f t="shared" si="16"/>
        <v>0</v>
      </c>
      <c r="BF58" s="128">
        <f t="shared" si="17"/>
        <v>0</v>
      </c>
      <c r="BG58" s="128">
        <f t="shared" si="18"/>
        <v>0</v>
      </c>
      <c r="BH58" s="129">
        <f t="shared" si="19"/>
        <v>0</v>
      </c>
      <c r="BI58" s="130">
        <f t="shared" si="20"/>
        <v>0</v>
      </c>
      <c r="BJ58" s="131">
        <f t="shared" si="21"/>
        <v>11.613098847786539</v>
      </c>
      <c r="BK58" s="419"/>
      <c r="BL58" s="272"/>
      <c r="BM58" s="120">
        <f t="shared" si="0"/>
        <v>0</v>
      </c>
      <c r="BN58" s="121">
        <f t="shared" si="0"/>
        <v>0</v>
      </c>
      <c r="BO58" s="132">
        <f t="shared" si="22"/>
        <v>0</v>
      </c>
      <c r="BP58" s="133" t="str">
        <f t="shared" si="23"/>
        <v>C</v>
      </c>
      <c r="BQ58" s="134">
        <f t="shared" si="24"/>
        <v>0</v>
      </c>
      <c r="BR58" s="123" t="str">
        <f t="shared" si="25"/>
        <v>C</v>
      </c>
      <c r="BS58" s="132">
        <f t="shared" si="26"/>
        <v>0</v>
      </c>
      <c r="BT58" s="134">
        <f t="shared" si="51"/>
        <v>0</v>
      </c>
      <c r="BU58" s="134">
        <f t="shared" si="51"/>
        <v>0</v>
      </c>
      <c r="BV58" s="135">
        <f t="shared" si="51"/>
        <v>0</v>
      </c>
      <c r="BW58" s="303">
        <f t="shared" si="27"/>
        <v>0</v>
      </c>
      <c r="BX58" s="306">
        <f t="shared" si="28"/>
        <v>0</v>
      </c>
      <c r="BY58" s="303">
        <f t="shared" si="29"/>
        <v>0</v>
      </c>
      <c r="BZ58" s="304">
        <f t="shared" si="30"/>
        <v>0</v>
      </c>
      <c r="CA58" s="305">
        <f t="shared" si="31"/>
        <v>0</v>
      </c>
      <c r="CB58" s="304">
        <f t="shared" si="32"/>
        <v>0</v>
      </c>
      <c r="CC58" s="305">
        <f t="shared" si="33"/>
        <v>0</v>
      </c>
      <c r="CD58" s="304">
        <f t="shared" si="34"/>
        <v>0</v>
      </c>
      <c r="CE58" s="305">
        <f t="shared" si="35"/>
        <v>0</v>
      </c>
      <c r="CF58" s="304">
        <f t="shared" si="36"/>
        <v>0</v>
      </c>
      <c r="CG58" s="305">
        <f t="shared" si="37"/>
        <v>0</v>
      </c>
      <c r="CH58" s="304">
        <f t="shared" si="38"/>
        <v>0</v>
      </c>
      <c r="CI58" s="305">
        <f t="shared" si="39"/>
        <v>0</v>
      </c>
      <c r="CJ58" s="304">
        <f t="shared" si="40"/>
        <v>0</v>
      </c>
      <c r="CK58" s="305">
        <f t="shared" si="41"/>
        <v>0</v>
      </c>
      <c r="CL58" s="306">
        <f t="shared" si="42"/>
        <v>0</v>
      </c>
      <c r="CM58" s="303">
        <f t="shared" si="43"/>
        <v>0</v>
      </c>
      <c r="CN58" s="304">
        <f t="shared" si="44"/>
        <v>0</v>
      </c>
      <c r="CO58" s="307">
        <f t="shared" si="45"/>
        <v>0</v>
      </c>
      <c r="CP58" s="304">
        <f t="shared" si="46"/>
        <v>0</v>
      </c>
      <c r="CQ58" s="305">
        <f t="shared" si="47"/>
        <v>0</v>
      </c>
      <c r="CR58" s="304">
        <f t="shared" si="48"/>
        <v>0</v>
      </c>
      <c r="CS58" s="305">
        <f t="shared" si="49"/>
        <v>0</v>
      </c>
      <c r="CT58" s="308">
        <f t="shared" si="50"/>
        <v>0</v>
      </c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463">
        <v>36</v>
      </c>
      <c r="DI58" s="462">
        <f t="shared" si="9"/>
        <v>0</v>
      </c>
      <c r="DJ58" s="408">
        <f t="shared" si="2"/>
        <v>0</v>
      </c>
      <c r="DK58" s="112">
        <f t="shared" si="3"/>
        <v>0</v>
      </c>
      <c r="DL58" s="293">
        <f t="shared" si="4"/>
        <v>11.613098847786539</v>
      </c>
      <c r="DM58" s="181"/>
      <c r="DN58" s="37"/>
      <c r="DO58" s="37"/>
      <c r="DP58" s="37"/>
      <c r="DQ58" s="37"/>
      <c r="DR58" s="37"/>
      <c r="DS58" s="37"/>
      <c r="EA58" s="140">
        <f t="shared" si="5"/>
        <v>0</v>
      </c>
      <c r="EB58" s="141">
        <f t="shared" si="6"/>
        <v>0</v>
      </c>
      <c r="EC58" s="116">
        <f t="shared" si="7"/>
        <v>0</v>
      </c>
      <c r="ED58" s="117" t="e">
        <f t="shared" si="8"/>
        <v>#DIV/0!</v>
      </c>
      <c r="EE58" s="118" t="e">
        <f t="shared" si="10"/>
        <v>#DIV/0!</v>
      </c>
    </row>
    <row r="59" spans="1:135" ht="13.2" customHeight="1" x14ac:dyDescent="0.2">
      <c r="A59" s="72"/>
      <c r="B59" s="177"/>
      <c r="C59" s="178"/>
      <c r="D59" s="23" t="str">
        <f t="shared" si="11"/>
        <v>C</v>
      </c>
      <c r="E59" s="330"/>
      <c r="F59" s="331"/>
      <c r="G59" s="331"/>
      <c r="H59" s="378"/>
      <c r="I59" s="378"/>
      <c r="J59" s="330"/>
      <c r="K59" s="331"/>
      <c r="L59" s="331"/>
      <c r="M59" s="378"/>
      <c r="N59" s="348"/>
      <c r="O59" s="331"/>
      <c r="P59" s="331"/>
      <c r="Q59" s="332"/>
      <c r="R59" s="348"/>
      <c r="S59" s="331"/>
      <c r="T59" s="332"/>
      <c r="U59" s="348"/>
      <c r="V59" s="332"/>
      <c r="W59" s="179"/>
      <c r="X59" s="348"/>
      <c r="Y59" s="331"/>
      <c r="Z59" s="332"/>
      <c r="AA59" s="348"/>
      <c r="AB59" s="331"/>
      <c r="AC59" s="360"/>
      <c r="AD59" s="330"/>
      <c r="AE59" s="331"/>
      <c r="AF59" s="331"/>
      <c r="AG59" s="331"/>
      <c r="AH59" s="332"/>
      <c r="AI59" s="348"/>
      <c r="AJ59" s="331"/>
      <c r="AK59" s="331"/>
      <c r="AL59" s="331"/>
      <c r="AM59" s="331"/>
      <c r="AN59" s="331"/>
      <c r="AO59" s="331"/>
      <c r="AP59" s="331"/>
      <c r="AQ59" s="332"/>
      <c r="AR59" s="348"/>
      <c r="AS59" s="331"/>
      <c r="AT59" s="331"/>
      <c r="AU59" s="332"/>
      <c r="AV59" s="348"/>
      <c r="AW59" s="423"/>
      <c r="AX59" s="378"/>
      <c r="AY59" s="378"/>
      <c r="AZ59" s="360"/>
      <c r="BA59" s="150">
        <f t="shared" si="12"/>
        <v>0</v>
      </c>
      <c r="BB59" s="477" t="str">
        <f t="shared" si="13"/>
        <v>C</v>
      </c>
      <c r="BC59" s="151">
        <f t="shared" si="14"/>
        <v>0</v>
      </c>
      <c r="BD59" s="480" t="str">
        <f t="shared" si="15"/>
        <v>C</v>
      </c>
      <c r="BE59" s="150">
        <f t="shared" si="16"/>
        <v>0</v>
      </c>
      <c r="BF59" s="151">
        <f t="shared" si="17"/>
        <v>0</v>
      </c>
      <c r="BG59" s="151">
        <f t="shared" si="18"/>
        <v>0</v>
      </c>
      <c r="BH59" s="152">
        <f t="shared" si="19"/>
        <v>0</v>
      </c>
      <c r="BI59" s="153">
        <f t="shared" si="20"/>
        <v>0</v>
      </c>
      <c r="BJ59" s="154">
        <f t="shared" si="21"/>
        <v>11.613098847786539</v>
      </c>
      <c r="BK59" s="419"/>
      <c r="BL59" s="272"/>
      <c r="BM59" s="55">
        <f t="shared" si="0"/>
        <v>0</v>
      </c>
      <c r="BN59" s="144">
        <f t="shared" si="0"/>
        <v>0</v>
      </c>
      <c r="BO59" s="155">
        <f t="shared" si="22"/>
        <v>0</v>
      </c>
      <c r="BP59" s="156" t="str">
        <f t="shared" si="23"/>
        <v>C</v>
      </c>
      <c r="BQ59" s="157">
        <f t="shared" si="24"/>
        <v>0</v>
      </c>
      <c r="BR59" s="146" t="str">
        <f t="shared" si="25"/>
        <v>C</v>
      </c>
      <c r="BS59" s="155">
        <f t="shared" si="26"/>
        <v>0</v>
      </c>
      <c r="BT59" s="157">
        <f t="shared" si="51"/>
        <v>0</v>
      </c>
      <c r="BU59" s="157">
        <f t="shared" si="51"/>
        <v>0</v>
      </c>
      <c r="BV59" s="158">
        <f t="shared" si="51"/>
        <v>0</v>
      </c>
      <c r="BW59" s="105">
        <f t="shared" si="27"/>
        <v>0</v>
      </c>
      <c r="BX59" s="278">
        <f t="shared" si="28"/>
        <v>0</v>
      </c>
      <c r="BY59" s="105">
        <f t="shared" si="29"/>
        <v>0</v>
      </c>
      <c r="BZ59" s="106">
        <f t="shared" si="30"/>
        <v>0</v>
      </c>
      <c r="CA59" s="107">
        <f t="shared" si="31"/>
        <v>0</v>
      </c>
      <c r="CB59" s="106">
        <f t="shared" si="32"/>
        <v>0</v>
      </c>
      <c r="CC59" s="107">
        <f t="shared" si="33"/>
        <v>0</v>
      </c>
      <c r="CD59" s="106">
        <f t="shared" si="34"/>
        <v>0</v>
      </c>
      <c r="CE59" s="107">
        <f t="shared" si="35"/>
        <v>0</v>
      </c>
      <c r="CF59" s="106">
        <f t="shared" si="36"/>
        <v>0</v>
      </c>
      <c r="CG59" s="107">
        <f t="shared" si="37"/>
        <v>0</v>
      </c>
      <c r="CH59" s="106">
        <f t="shared" si="38"/>
        <v>0</v>
      </c>
      <c r="CI59" s="107">
        <f t="shared" si="39"/>
        <v>0</v>
      </c>
      <c r="CJ59" s="106">
        <f t="shared" si="40"/>
        <v>0</v>
      </c>
      <c r="CK59" s="107">
        <f t="shared" si="41"/>
        <v>0</v>
      </c>
      <c r="CL59" s="278">
        <f t="shared" si="42"/>
        <v>0</v>
      </c>
      <c r="CM59" s="105">
        <f t="shared" si="43"/>
        <v>0</v>
      </c>
      <c r="CN59" s="106">
        <f t="shared" si="44"/>
        <v>0</v>
      </c>
      <c r="CO59" s="108">
        <f t="shared" si="45"/>
        <v>0</v>
      </c>
      <c r="CP59" s="106">
        <f t="shared" si="46"/>
        <v>0</v>
      </c>
      <c r="CQ59" s="107">
        <f t="shared" si="47"/>
        <v>0</v>
      </c>
      <c r="CR59" s="106">
        <f t="shared" si="48"/>
        <v>0</v>
      </c>
      <c r="CS59" s="107">
        <f t="shared" si="49"/>
        <v>0</v>
      </c>
      <c r="CT59" s="109">
        <f t="shared" si="50"/>
        <v>0</v>
      </c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463">
        <v>37</v>
      </c>
      <c r="DI59" s="462">
        <f t="shared" si="9"/>
        <v>0</v>
      </c>
      <c r="DJ59" s="408">
        <f t="shared" si="2"/>
        <v>0</v>
      </c>
      <c r="DK59" s="112">
        <f t="shared" si="3"/>
        <v>0</v>
      </c>
      <c r="DL59" s="293">
        <f t="shared" si="4"/>
        <v>11.613098847786539</v>
      </c>
      <c r="DM59" s="181"/>
      <c r="DN59" s="181"/>
      <c r="DO59" s="181"/>
      <c r="DP59" s="181"/>
      <c r="DQ59" s="181"/>
      <c r="DR59" s="181"/>
      <c r="DS59" s="181"/>
      <c r="EA59" s="140">
        <f t="shared" si="5"/>
        <v>0</v>
      </c>
      <c r="EB59" s="141">
        <f t="shared" si="6"/>
        <v>0</v>
      </c>
      <c r="EC59" s="116">
        <f t="shared" si="7"/>
        <v>0</v>
      </c>
      <c r="ED59" s="117" t="e">
        <f t="shared" si="8"/>
        <v>#DIV/0!</v>
      </c>
      <c r="EE59" s="118" t="e">
        <f t="shared" si="10"/>
        <v>#DIV/0!</v>
      </c>
    </row>
    <row r="60" spans="1:135" ht="13.2" customHeight="1" x14ac:dyDescent="0.2">
      <c r="A60" s="172"/>
      <c r="B60" s="173"/>
      <c r="C60" s="174"/>
      <c r="D60" s="474" t="str">
        <f t="shared" si="11"/>
        <v>C</v>
      </c>
      <c r="E60" s="327"/>
      <c r="F60" s="328"/>
      <c r="G60" s="328"/>
      <c r="H60" s="377"/>
      <c r="I60" s="377"/>
      <c r="J60" s="327"/>
      <c r="K60" s="328"/>
      <c r="L60" s="328"/>
      <c r="M60" s="377"/>
      <c r="N60" s="347"/>
      <c r="O60" s="328"/>
      <c r="P60" s="328"/>
      <c r="Q60" s="329"/>
      <c r="R60" s="347"/>
      <c r="S60" s="328"/>
      <c r="T60" s="329"/>
      <c r="U60" s="347"/>
      <c r="V60" s="329"/>
      <c r="W60" s="175"/>
      <c r="X60" s="347"/>
      <c r="Y60" s="328"/>
      <c r="Z60" s="329"/>
      <c r="AA60" s="347"/>
      <c r="AB60" s="328"/>
      <c r="AC60" s="359"/>
      <c r="AD60" s="327"/>
      <c r="AE60" s="328"/>
      <c r="AF60" s="328"/>
      <c r="AG60" s="328"/>
      <c r="AH60" s="329"/>
      <c r="AI60" s="347"/>
      <c r="AJ60" s="328"/>
      <c r="AK60" s="328"/>
      <c r="AL60" s="328"/>
      <c r="AM60" s="328"/>
      <c r="AN60" s="328"/>
      <c r="AO60" s="328"/>
      <c r="AP60" s="328"/>
      <c r="AQ60" s="329"/>
      <c r="AR60" s="347"/>
      <c r="AS60" s="328"/>
      <c r="AT60" s="328"/>
      <c r="AU60" s="329"/>
      <c r="AV60" s="347"/>
      <c r="AW60" s="422"/>
      <c r="AX60" s="377"/>
      <c r="AY60" s="377"/>
      <c r="AZ60" s="359"/>
      <c r="BA60" s="127">
        <f t="shared" si="12"/>
        <v>0</v>
      </c>
      <c r="BB60" s="476" t="str">
        <f t="shared" si="13"/>
        <v>C</v>
      </c>
      <c r="BC60" s="128">
        <f t="shared" si="14"/>
        <v>0</v>
      </c>
      <c r="BD60" s="479" t="str">
        <f t="shared" si="15"/>
        <v>C</v>
      </c>
      <c r="BE60" s="127">
        <f t="shared" si="16"/>
        <v>0</v>
      </c>
      <c r="BF60" s="128">
        <f t="shared" si="17"/>
        <v>0</v>
      </c>
      <c r="BG60" s="128">
        <f t="shared" si="18"/>
        <v>0</v>
      </c>
      <c r="BH60" s="129">
        <f t="shared" si="19"/>
        <v>0</v>
      </c>
      <c r="BI60" s="130">
        <f t="shared" si="20"/>
        <v>0</v>
      </c>
      <c r="BJ60" s="131">
        <f t="shared" si="21"/>
        <v>11.613098847786539</v>
      </c>
      <c r="BK60" s="419"/>
      <c r="BL60" s="272"/>
      <c r="BM60" s="120">
        <f t="shared" si="0"/>
        <v>0</v>
      </c>
      <c r="BN60" s="121">
        <f t="shared" si="0"/>
        <v>0</v>
      </c>
      <c r="BO60" s="132">
        <f t="shared" si="22"/>
        <v>0</v>
      </c>
      <c r="BP60" s="133" t="str">
        <f t="shared" si="23"/>
        <v>C</v>
      </c>
      <c r="BQ60" s="134">
        <f t="shared" si="24"/>
        <v>0</v>
      </c>
      <c r="BR60" s="123" t="str">
        <f t="shared" si="25"/>
        <v>C</v>
      </c>
      <c r="BS60" s="132">
        <f t="shared" si="26"/>
        <v>0</v>
      </c>
      <c r="BT60" s="134">
        <f t="shared" si="51"/>
        <v>0</v>
      </c>
      <c r="BU60" s="134">
        <f t="shared" si="51"/>
        <v>0</v>
      </c>
      <c r="BV60" s="135">
        <f t="shared" si="51"/>
        <v>0</v>
      </c>
      <c r="BW60" s="303">
        <f t="shared" si="27"/>
        <v>0</v>
      </c>
      <c r="BX60" s="306">
        <f t="shared" si="28"/>
        <v>0</v>
      </c>
      <c r="BY60" s="303">
        <f t="shared" si="29"/>
        <v>0</v>
      </c>
      <c r="BZ60" s="304">
        <f t="shared" si="30"/>
        <v>0</v>
      </c>
      <c r="CA60" s="305">
        <f t="shared" si="31"/>
        <v>0</v>
      </c>
      <c r="CB60" s="304">
        <f t="shared" si="32"/>
        <v>0</v>
      </c>
      <c r="CC60" s="305">
        <f t="shared" si="33"/>
        <v>0</v>
      </c>
      <c r="CD60" s="304">
        <f t="shared" si="34"/>
        <v>0</v>
      </c>
      <c r="CE60" s="305">
        <f t="shared" si="35"/>
        <v>0</v>
      </c>
      <c r="CF60" s="304">
        <f t="shared" si="36"/>
        <v>0</v>
      </c>
      <c r="CG60" s="305">
        <f t="shared" si="37"/>
        <v>0</v>
      </c>
      <c r="CH60" s="304">
        <f t="shared" si="38"/>
        <v>0</v>
      </c>
      <c r="CI60" s="305">
        <f t="shared" si="39"/>
        <v>0</v>
      </c>
      <c r="CJ60" s="304">
        <f t="shared" si="40"/>
        <v>0</v>
      </c>
      <c r="CK60" s="305">
        <f t="shared" si="41"/>
        <v>0</v>
      </c>
      <c r="CL60" s="306">
        <f t="shared" si="42"/>
        <v>0</v>
      </c>
      <c r="CM60" s="303">
        <f t="shared" si="43"/>
        <v>0</v>
      </c>
      <c r="CN60" s="304">
        <f t="shared" si="44"/>
        <v>0</v>
      </c>
      <c r="CO60" s="307">
        <f t="shared" si="45"/>
        <v>0</v>
      </c>
      <c r="CP60" s="304">
        <f t="shared" si="46"/>
        <v>0</v>
      </c>
      <c r="CQ60" s="305">
        <f t="shared" si="47"/>
        <v>0</v>
      </c>
      <c r="CR60" s="304">
        <f t="shared" si="48"/>
        <v>0</v>
      </c>
      <c r="CS60" s="305">
        <f t="shared" si="49"/>
        <v>0</v>
      </c>
      <c r="CT60" s="308">
        <f t="shared" si="50"/>
        <v>0</v>
      </c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463">
        <v>38</v>
      </c>
      <c r="DI60" s="462">
        <f t="shared" si="9"/>
        <v>0</v>
      </c>
      <c r="DJ60" s="408">
        <f t="shared" si="2"/>
        <v>0</v>
      </c>
      <c r="DK60" s="112">
        <f t="shared" si="3"/>
        <v>0</v>
      </c>
      <c r="DL60" s="293">
        <f t="shared" si="4"/>
        <v>11.613098847786539</v>
      </c>
      <c r="DM60" s="181"/>
      <c r="DN60" s="181"/>
      <c r="DO60" s="181"/>
      <c r="DP60" s="181"/>
      <c r="DQ60" s="181"/>
      <c r="DR60" s="181"/>
      <c r="DS60" s="181"/>
      <c r="EA60" s="140">
        <f t="shared" si="5"/>
        <v>0</v>
      </c>
      <c r="EB60" s="141">
        <f t="shared" si="6"/>
        <v>0</v>
      </c>
      <c r="EC60" s="116">
        <f t="shared" si="7"/>
        <v>0</v>
      </c>
      <c r="ED60" s="117" t="e">
        <f t="shared" si="8"/>
        <v>#DIV/0!</v>
      </c>
      <c r="EE60" s="118" t="e">
        <f t="shared" si="10"/>
        <v>#DIV/0!</v>
      </c>
    </row>
    <row r="61" spans="1:135" ht="13.2" customHeight="1" x14ac:dyDescent="0.2">
      <c r="A61" s="72"/>
      <c r="B61" s="177"/>
      <c r="C61" s="178"/>
      <c r="D61" s="23" t="str">
        <f t="shared" si="11"/>
        <v>C</v>
      </c>
      <c r="E61" s="330"/>
      <c r="F61" s="331"/>
      <c r="G61" s="331"/>
      <c r="H61" s="378"/>
      <c r="I61" s="378"/>
      <c r="J61" s="330"/>
      <c r="K61" s="331"/>
      <c r="L61" s="331"/>
      <c r="M61" s="378"/>
      <c r="N61" s="348"/>
      <c r="O61" s="331"/>
      <c r="P61" s="331"/>
      <c r="Q61" s="332"/>
      <c r="R61" s="348"/>
      <c r="S61" s="331"/>
      <c r="T61" s="332"/>
      <c r="U61" s="348"/>
      <c r="V61" s="332"/>
      <c r="W61" s="179"/>
      <c r="X61" s="348"/>
      <c r="Y61" s="331"/>
      <c r="Z61" s="332"/>
      <c r="AA61" s="348"/>
      <c r="AB61" s="331"/>
      <c r="AC61" s="360"/>
      <c r="AD61" s="330"/>
      <c r="AE61" s="331"/>
      <c r="AF61" s="331"/>
      <c r="AG61" s="331"/>
      <c r="AH61" s="332"/>
      <c r="AI61" s="348"/>
      <c r="AJ61" s="331"/>
      <c r="AK61" s="331"/>
      <c r="AL61" s="331"/>
      <c r="AM61" s="331"/>
      <c r="AN61" s="331"/>
      <c r="AO61" s="331"/>
      <c r="AP61" s="331"/>
      <c r="AQ61" s="332"/>
      <c r="AR61" s="348"/>
      <c r="AS61" s="331"/>
      <c r="AT61" s="331"/>
      <c r="AU61" s="332"/>
      <c r="AV61" s="348"/>
      <c r="AW61" s="423"/>
      <c r="AX61" s="378"/>
      <c r="AY61" s="378"/>
      <c r="AZ61" s="360"/>
      <c r="BA61" s="150">
        <f t="shared" si="12"/>
        <v>0</v>
      </c>
      <c r="BB61" s="477" t="str">
        <f t="shared" si="13"/>
        <v>C</v>
      </c>
      <c r="BC61" s="151">
        <f t="shared" si="14"/>
        <v>0</v>
      </c>
      <c r="BD61" s="480" t="str">
        <f t="shared" si="15"/>
        <v>C</v>
      </c>
      <c r="BE61" s="150">
        <f t="shared" si="16"/>
        <v>0</v>
      </c>
      <c r="BF61" s="151">
        <f t="shared" si="17"/>
        <v>0</v>
      </c>
      <c r="BG61" s="151">
        <f t="shared" si="18"/>
        <v>0</v>
      </c>
      <c r="BH61" s="152">
        <f t="shared" si="19"/>
        <v>0</v>
      </c>
      <c r="BI61" s="153">
        <f t="shared" si="20"/>
        <v>0</v>
      </c>
      <c r="BJ61" s="154">
        <f t="shared" si="21"/>
        <v>11.613098847786539</v>
      </c>
      <c r="BK61" s="419"/>
      <c r="BL61" s="272"/>
      <c r="BM61" s="55">
        <f t="shared" si="0"/>
        <v>0</v>
      </c>
      <c r="BN61" s="144">
        <f t="shared" si="0"/>
        <v>0</v>
      </c>
      <c r="BO61" s="155">
        <f t="shared" si="22"/>
        <v>0</v>
      </c>
      <c r="BP61" s="156" t="str">
        <f t="shared" si="23"/>
        <v>C</v>
      </c>
      <c r="BQ61" s="157">
        <f t="shared" si="24"/>
        <v>0</v>
      </c>
      <c r="BR61" s="146" t="str">
        <f t="shared" si="25"/>
        <v>C</v>
      </c>
      <c r="BS61" s="155">
        <f t="shared" si="26"/>
        <v>0</v>
      </c>
      <c r="BT61" s="157">
        <f t="shared" si="51"/>
        <v>0</v>
      </c>
      <c r="BU61" s="157">
        <f t="shared" si="51"/>
        <v>0</v>
      </c>
      <c r="BV61" s="158">
        <f t="shared" si="51"/>
        <v>0</v>
      </c>
      <c r="BW61" s="105">
        <f t="shared" si="27"/>
        <v>0</v>
      </c>
      <c r="BX61" s="278">
        <f t="shared" si="28"/>
        <v>0</v>
      </c>
      <c r="BY61" s="105">
        <f t="shared" si="29"/>
        <v>0</v>
      </c>
      <c r="BZ61" s="106">
        <f t="shared" si="30"/>
        <v>0</v>
      </c>
      <c r="CA61" s="107">
        <f t="shared" si="31"/>
        <v>0</v>
      </c>
      <c r="CB61" s="106">
        <f t="shared" si="32"/>
        <v>0</v>
      </c>
      <c r="CC61" s="107">
        <f t="shared" si="33"/>
        <v>0</v>
      </c>
      <c r="CD61" s="106">
        <f t="shared" si="34"/>
        <v>0</v>
      </c>
      <c r="CE61" s="107">
        <f t="shared" si="35"/>
        <v>0</v>
      </c>
      <c r="CF61" s="106">
        <f t="shared" si="36"/>
        <v>0</v>
      </c>
      <c r="CG61" s="107">
        <f t="shared" si="37"/>
        <v>0</v>
      </c>
      <c r="CH61" s="106">
        <f t="shared" si="38"/>
        <v>0</v>
      </c>
      <c r="CI61" s="107">
        <f t="shared" si="39"/>
        <v>0</v>
      </c>
      <c r="CJ61" s="106">
        <f t="shared" si="40"/>
        <v>0</v>
      </c>
      <c r="CK61" s="107">
        <f t="shared" si="41"/>
        <v>0</v>
      </c>
      <c r="CL61" s="278">
        <f t="shared" si="42"/>
        <v>0</v>
      </c>
      <c r="CM61" s="105">
        <f t="shared" si="43"/>
        <v>0</v>
      </c>
      <c r="CN61" s="106">
        <f t="shared" si="44"/>
        <v>0</v>
      </c>
      <c r="CO61" s="108">
        <f t="shared" si="45"/>
        <v>0</v>
      </c>
      <c r="CP61" s="106">
        <f t="shared" si="46"/>
        <v>0</v>
      </c>
      <c r="CQ61" s="107">
        <f t="shared" si="47"/>
        <v>0</v>
      </c>
      <c r="CR61" s="106">
        <f t="shared" si="48"/>
        <v>0</v>
      </c>
      <c r="CS61" s="107">
        <f t="shared" si="49"/>
        <v>0</v>
      </c>
      <c r="CT61" s="109">
        <f t="shared" si="50"/>
        <v>0</v>
      </c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463">
        <v>39</v>
      </c>
      <c r="DI61" s="462">
        <f t="shared" si="9"/>
        <v>0</v>
      </c>
      <c r="DJ61" s="408">
        <f t="shared" si="2"/>
        <v>0</v>
      </c>
      <c r="DK61" s="112">
        <f t="shared" si="3"/>
        <v>0</v>
      </c>
      <c r="DL61" s="293">
        <f t="shared" si="4"/>
        <v>11.613098847786539</v>
      </c>
      <c r="DM61" s="181"/>
      <c r="DN61" s="181"/>
      <c r="DO61" s="181"/>
      <c r="DP61" s="181"/>
      <c r="DQ61" s="181"/>
      <c r="DR61" s="181"/>
      <c r="DS61" s="181"/>
      <c r="EA61" s="140">
        <f t="shared" si="5"/>
        <v>0</v>
      </c>
      <c r="EB61" s="141">
        <f t="shared" si="6"/>
        <v>0</v>
      </c>
      <c r="EC61" s="116">
        <f t="shared" si="7"/>
        <v>0</v>
      </c>
      <c r="ED61" s="117" t="e">
        <f t="shared" si="8"/>
        <v>#DIV/0!</v>
      </c>
      <c r="EE61" s="118" t="e">
        <f t="shared" si="10"/>
        <v>#DIV/0!</v>
      </c>
    </row>
    <row r="62" spans="1:135" ht="13.2" customHeight="1" thickBot="1" x14ac:dyDescent="0.25">
      <c r="A62" s="189"/>
      <c r="B62" s="190"/>
      <c r="C62" s="191"/>
      <c r="D62" s="475" t="str">
        <f t="shared" si="11"/>
        <v>C</v>
      </c>
      <c r="E62" s="333"/>
      <c r="F62" s="334"/>
      <c r="G62" s="334"/>
      <c r="H62" s="379"/>
      <c r="I62" s="379"/>
      <c r="J62" s="333"/>
      <c r="K62" s="334"/>
      <c r="L62" s="334"/>
      <c r="M62" s="379"/>
      <c r="N62" s="349"/>
      <c r="O62" s="334"/>
      <c r="P62" s="334"/>
      <c r="Q62" s="335"/>
      <c r="R62" s="349"/>
      <c r="S62" s="334"/>
      <c r="T62" s="335"/>
      <c r="U62" s="349"/>
      <c r="V62" s="335"/>
      <c r="W62" s="192"/>
      <c r="X62" s="349"/>
      <c r="Y62" s="334"/>
      <c r="Z62" s="335"/>
      <c r="AA62" s="349"/>
      <c r="AB62" s="334"/>
      <c r="AC62" s="361"/>
      <c r="AD62" s="333"/>
      <c r="AE62" s="334"/>
      <c r="AF62" s="334"/>
      <c r="AG62" s="334"/>
      <c r="AH62" s="335"/>
      <c r="AI62" s="349"/>
      <c r="AJ62" s="334"/>
      <c r="AK62" s="334"/>
      <c r="AL62" s="334"/>
      <c r="AM62" s="334"/>
      <c r="AN62" s="334"/>
      <c r="AO62" s="334"/>
      <c r="AP62" s="334"/>
      <c r="AQ62" s="335"/>
      <c r="AR62" s="349"/>
      <c r="AS62" s="334"/>
      <c r="AT62" s="334"/>
      <c r="AU62" s="335"/>
      <c r="AV62" s="349"/>
      <c r="AW62" s="424"/>
      <c r="AX62" s="379"/>
      <c r="AY62" s="379"/>
      <c r="AZ62" s="361"/>
      <c r="BA62" s="299">
        <f t="shared" si="12"/>
        <v>0</v>
      </c>
      <c r="BB62" s="478" t="str">
        <f t="shared" si="13"/>
        <v>C</v>
      </c>
      <c r="BC62" s="300">
        <f t="shared" si="14"/>
        <v>0</v>
      </c>
      <c r="BD62" s="481" t="str">
        <f t="shared" si="15"/>
        <v>C</v>
      </c>
      <c r="BE62" s="299">
        <f t="shared" si="16"/>
        <v>0</v>
      </c>
      <c r="BF62" s="300">
        <f t="shared" si="17"/>
        <v>0</v>
      </c>
      <c r="BG62" s="300">
        <f t="shared" si="18"/>
        <v>0</v>
      </c>
      <c r="BH62" s="301">
        <f t="shared" si="19"/>
        <v>0</v>
      </c>
      <c r="BI62" s="302">
        <f t="shared" si="20"/>
        <v>0</v>
      </c>
      <c r="BJ62" s="194">
        <f t="shared" si="21"/>
        <v>11.613098847786539</v>
      </c>
      <c r="BK62" s="419"/>
      <c r="BL62" s="272"/>
      <c r="BM62" s="120">
        <f t="shared" si="0"/>
        <v>0</v>
      </c>
      <c r="BN62" s="190">
        <f t="shared" si="0"/>
        <v>0</v>
      </c>
      <c r="BO62" s="309">
        <f t="shared" si="22"/>
        <v>0</v>
      </c>
      <c r="BP62" s="195" t="str">
        <f t="shared" si="23"/>
        <v>C</v>
      </c>
      <c r="BQ62" s="310">
        <f t="shared" si="24"/>
        <v>0</v>
      </c>
      <c r="BR62" s="196" t="str">
        <f t="shared" si="25"/>
        <v>C</v>
      </c>
      <c r="BS62" s="309">
        <f t="shared" si="26"/>
        <v>0</v>
      </c>
      <c r="BT62" s="310">
        <f t="shared" si="51"/>
        <v>0</v>
      </c>
      <c r="BU62" s="310">
        <f t="shared" si="51"/>
        <v>0</v>
      </c>
      <c r="BV62" s="311">
        <f t="shared" si="51"/>
        <v>0</v>
      </c>
      <c r="BW62" s="303">
        <f t="shared" si="27"/>
        <v>0</v>
      </c>
      <c r="BX62" s="306">
        <f t="shared" si="28"/>
        <v>0</v>
      </c>
      <c r="BY62" s="303">
        <f t="shared" si="29"/>
        <v>0</v>
      </c>
      <c r="BZ62" s="304">
        <f t="shared" si="30"/>
        <v>0</v>
      </c>
      <c r="CA62" s="305">
        <f t="shared" si="31"/>
        <v>0</v>
      </c>
      <c r="CB62" s="304">
        <f t="shared" si="32"/>
        <v>0</v>
      </c>
      <c r="CC62" s="305">
        <f t="shared" si="33"/>
        <v>0</v>
      </c>
      <c r="CD62" s="304">
        <f t="shared" si="34"/>
        <v>0</v>
      </c>
      <c r="CE62" s="305">
        <f t="shared" si="35"/>
        <v>0</v>
      </c>
      <c r="CF62" s="304">
        <f t="shared" si="36"/>
        <v>0</v>
      </c>
      <c r="CG62" s="305">
        <f t="shared" si="37"/>
        <v>0</v>
      </c>
      <c r="CH62" s="304">
        <f t="shared" si="38"/>
        <v>0</v>
      </c>
      <c r="CI62" s="305">
        <f t="shared" si="39"/>
        <v>0</v>
      </c>
      <c r="CJ62" s="304">
        <f t="shared" si="40"/>
        <v>0</v>
      </c>
      <c r="CK62" s="305">
        <f t="shared" si="41"/>
        <v>0</v>
      </c>
      <c r="CL62" s="306">
        <f t="shared" si="42"/>
        <v>0</v>
      </c>
      <c r="CM62" s="303">
        <f t="shared" si="43"/>
        <v>0</v>
      </c>
      <c r="CN62" s="304">
        <f t="shared" si="44"/>
        <v>0</v>
      </c>
      <c r="CO62" s="307">
        <f t="shared" si="45"/>
        <v>0</v>
      </c>
      <c r="CP62" s="304">
        <f t="shared" si="46"/>
        <v>0</v>
      </c>
      <c r="CQ62" s="305">
        <f t="shared" si="47"/>
        <v>0</v>
      </c>
      <c r="CR62" s="304">
        <f t="shared" si="48"/>
        <v>0</v>
      </c>
      <c r="CS62" s="305">
        <f t="shared" si="49"/>
        <v>0</v>
      </c>
      <c r="CT62" s="308">
        <f t="shared" si="50"/>
        <v>0</v>
      </c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464">
        <v>40</v>
      </c>
      <c r="DI62" s="465">
        <f t="shared" si="9"/>
        <v>0</v>
      </c>
      <c r="DJ62" s="409">
        <f t="shared" si="2"/>
        <v>0</v>
      </c>
      <c r="DK62" s="410">
        <f t="shared" si="3"/>
        <v>0</v>
      </c>
      <c r="DL62" s="295">
        <f t="shared" si="4"/>
        <v>11.613098847786539</v>
      </c>
      <c r="DM62" s="181"/>
      <c r="DN62" s="181"/>
      <c r="DO62" s="181"/>
      <c r="DP62" s="181"/>
      <c r="DQ62" s="181"/>
      <c r="DR62" s="181"/>
      <c r="DS62" s="181"/>
      <c r="EA62" s="197">
        <f t="shared" si="5"/>
        <v>0</v>
      </c>
      <c r="EB62" s="198">
        <f t="shared" si="6"/>
        <v>0</v>
      </c>
      <c r="EC62" s="297">
        <f t="shared" si="7"/>
        <v>0</v>
      </c>
      <c r="ED62" s="425" t="e">
        <f t="shared" si="8"/>
        <v>#DIV/0!</v>
      </c>
      <c r="EE62" s="118" t="e">
        <f t="shared" si="10"/>
        <v>#DIV/0!</v>
      </c>
    </row>
    <row r="63" spans="1:135" ht="13.2" customHeight="1" thickBot="1" x14ac:dyDescent="0.25">
      <c r="A63" s="670" t="s">
        <v>187</v>
      </c>
      <c r="B63" s="671"/>
      <c r="C63" s="671"/>
      <c r="D63" s="468">
        <f>COUNTA(A23:A62)</f>
        <v>0</v>
      </c>
      <c r="E63" s="336">
        <f>SUM(E23:E62)</f>
        <v>0</v>
      </c>
      <c r="F63" s="337">
        <f t="shared" ref="F63:AZ63" si="52">SUM(F23:F62)</f>
        <v>0</v>
      </c>
      <c r="G63" s="337">
        <f t="shared" si="52"/>
        <v>0</v>
      </c>
      <c r="H63" s="337">
        <f t="shared" si="52"/>
        <v>0</v>
      </c>
      <c r="I63" s="380">
        <f t="shared" si="52"/>
        <v>0</v>
      </c>
      <c r="J63" s="336">
        <f t="shared" si="52"/>
        <v>0</v>
      </c>
      <c r="K63" s="337">
        <f t="shared" si="52"/>
        <v>0</v>
      </c>
      <c r="L63" s="337">
        <f t="shared" si="52"/>
        <v>0</v>
      </c>
      <c r="M63" s="380">
        <f t="shared" si="52"/>
        <v>0</v>
      </c>
      <c r="N63" s="350">
        <f t="shared" si="52"/>
        <v>0</v>
      </c>
      <c r="O63" s="337">
        <f t="shared" si="52"/>
        <v>0</v>
      </c>
      <c r="P63" s="337">
        <f t="shared" si="52"/>
        <v>0</v>
      </c>
      <c r="Q63" s="338">
        <f t="shared" si="52"/>
        <v>0</v>
      </c>
      <c r="R63" s="350">
        <f t="shared" si="52"/>
        <v>0</v>
      </c>
      <c r="S63" s="337">
        <f t="shared" si="52"/>
        <v>0</v>
      </c>
      <c r="T63" s="338">
        <f t="shared" si="52"/>
        <v>0</v>
      </c>
      <c r="U63" s="350">
        <f t="shared" si="52"/>
        <v>0</v>
      </c>
      <c r="V63" s="338">
        <f t="shared" si="52"/>
        <v>0</v>
      </c>
      <c r="W63" s="430">
        <f t="shared" si="52"/>
        <v>0</v>
      </c>
      <c r="X63" s="350">
        <f t="shared" si="52"/>
        <v>0</v>
      </c>
      <c r="Y63" s="337">
        <f t="shared" si="52"/>
        <v>0</v>
      </c>
      <c r="Z63" s="338">
        <f t="shared" si="52"/>
        <v>0</v>
      </c>
      <c r="AA63" s="350">
        <f t="shared" si="52"/>
        <v>0</v>
      </c>
      <c r="AB63" s="337">
        <f t="shared" si="52"/>
        <v>0</v>
      </c>
      <c r="AC63" s="362">
        <f t="shared" si="52"/>
        <v>0</v>
      </c>
      <c r="AD63" s="336">
        <f t="shared" si="52"/>
        <v>0</v>
      </c>
      <c r="AE63" s="337">
        <f t="shared" si="52"/>
        <v>0</v>
      </c>
      <c r="AF63" s="337">
        <f t="shared" si="52"/>
        <v>0</v>
      </c>
      <c r="AG63" s="337">
        <f t="shared" si="52"/>
        <v>0</v>
      </c>
      <c r="AH63" s="338">
        <f t="shared" si="52"/>
        <v>0</v>
      </c>
      <c r="AI63" s="350">
        <f t="shared" si="52"/>
        <v>0</v>
      </c>
      <c r="AJ63" s="337">
        <f t="shared" si="52"/>
        <v>0</v>
      </c>
      <c r="AK63" s="337">
        <f t="shared" si="52"/>
        <v>0</v>
      </c>
      <c r="AL63" s="337">
        <f t="shared" si="52"/>
        <v>0</v>
      </c>
      <c r="AM63" s="337">
        <f t="shared" si="52"/>
        <v>0</v>
      </c>
      <c r="AN63" s="337">
        <f t="shared" si="52"/>
        <v>0</v>
      </c>
      <c r="AO63" s="337">
        <f t="shared" si="52"/>
        <v>0</v>
      </c>
      <c r="AP63" s="337">
        <f t="shared" si="52"/>
        <v>0</v>
      </c>
      <c r="AQ63" s="338">
        <f t="shared" si="52"/>
        <v>0</v>
      </c>
      <c r="AR63" s="350">
        <f t="shared" si="52"/>
        <v>0</v>
      </c>
      <c r="AS63" s="337">
        <f t="shared" si="52"/>
        <v>0</v>
      </c>
      <c r="AT63" s="337">
        <f t="shared" si="52"/>
        <v>0</v>
      </c>
      <c r="AU63" s="338">
        <f t="shared" si="52"/>
        <v>0</v>
      </c>
      <c r="AV63" s="350">
        <f t="shared" si="52"/>
        <v>0</v>
      </c>
      <c r="AW63" s="371">
        <f t="shared" si="52"/>
        <v>0</v>
      </c>
      <c r="AX63" s="337">
        <f t="shared" si="52"/>
        <v>0</v>
      </c>
      <c r="AY63" s="337">
        <f t="shared" si="52"/>
        <v>0</v>
      </c>
      <c r="AZ63" s="362">
        <f t="shared" si="52"/>
        <v>0</v>
      </c>
      <c r="BA63" s="201"/>
      <c r="BB63" s="202"/>
      <c r="BC63" s="202"/>
      <c r="BD63" s="203"/>
      <c r="BE63" s="204"/>
      <c r="BF63" s="202"/>
      <c r="BG63" s="202"/>
      <c r="BH63" s="274"/>
      <c r="BI63" s="206"/>
      <c r="BJ63" s="672"/>
      <c r="BK63" s="426"/>
      <c r="BM63" s="675" t="s">
        <v>144</v>
      </c>
      <c r="BN63" s="676"/>
      <c r="BO63" s="208" t="e">
        <f>BA64</f>
        <v>#DIV/0!</v>
      </c>
      <c r="BP63" s="209"/>
      <c r="BQ63" s="210" t="e">
        <f>BC64</f>
        <v>#DIV/0!</v>
      </c>
      <c r="BR63" s="211"/>
      <c r="BS63" s="208" t="e">
        <f t="shared" ref="BS63:BV65" si="53">BE64</f>
        <v>#DIV/0!</v>
      </c>
      <c r="BT63" s="210" t="e">
        <f t="shared" si="53"/>
        <v>#DIV/0!</v>
      </c>
      <c r="BU63" s="210" t="e">
        <f t="shared" si="53"/>
        <v>#DIV/0!</v>
      </c>
      <c r="BV63" s="212" t="e">
        <f t="shared" si="53"/>
        <v>#DIV/0!</v>
      </c>
      <c r="BW63" s="213"/>
      <c r="BX63" s="280" t="e">
        <f>SUM(BX23:BX62)/$D$63</f>
        <v>#DIV/0!</v>
      </c>
      <c r="BY63" s="213"/>
      <c r="BZ63" s="280" t="e">
        <f t="shared" ref="BZ63:CT63" si="54">SUM(BZ23:BZ62)/$D$63</f>
        <v>#DIV/0!</v>
      </c>
      <c r="CA63" s="216"/>
      <c r="CB63" s="214" t="e">
        <f t="shared" si="54"/>
        <v>#DIV/0!</v>
      </c>
      <c r="CC63" s="216"/>
      <c r="CD63" s="214" t="e">
        <f t="shared" si="54"/>
        <v>#DIV/0!</v>
      </c>
      <c r="CE63" s="216"/>
      <c r="CF63" s="214" t="e">
        <f t="shared" si="54"/>
        <v>#DIV/0!</v>
      </c>
      <c r="CG63" s="216"/>
      <c r="CH63" s="214" t="e">
        <f t="shared" si="54"/>
        <v>#DIV/0!</v>
      </c>
      <c r="CI63" s="216"/>
      <c r="CJ63" s="214" t="e">
        <f t="shared" si="54"/>
        <v>#DIV/0!</v>
      </c>
      <c r="CK63" s="216"/>
      <c r="CL63" s="280" t="e">
        <f t="shared" si="54"/>
        <v>#DIV/0!</v>
      </c>
      <c r="CM63" s="213"/>
      <c r="CN63" s="214" t="e">
        <f t="shared" si="54"/>
        <v>#DIV/0!</v>
      </c>
      <c r="CO63" s="215"/>
      <c r="CP63" s="214" t="e">
        <f t="shared" si="54"/>
        <v>#DIV/0!</v>
      </c>
      <c r="CQ63" s="216"/>
      <c r="CR63" s="214" t="e">
        <f t="shared" si="54"/>
        <v>#DIV/0!</v>
      </c>
      <c r="CS63" s="216"/>
      <c r="CT63" s="217" t="e">
        <f t="shared" si="54"/>
        <v>#DIV/0!</v>
      </c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7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</row>
    <row r="64" spans="1:135" ht="13.2" customHeight="1" thickBot="1" x14ac:dyDescent="0.25">
      <c r="A64" s="677" t="s">
        <v>145</v>
      </c>
      <c r="B64" s="67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AZ64" si="55">F63/$D$63*100</f>
        <v>#DIV/0!</v>
      </c>
      <c r="G64" s="340" t="e">
        <f t="shared" si="55"/>
        <v>#DIV/0!</v>
      </c>
      <c r="H64" s="340" t="e">
        <f t="shared" si="55"/>
        <v>#DIV/0!</v>
      </c>
      <c r="I64" s="381" t="e">
        <f t="shared" si="55"/>
        <v>#DIV/0!</v>
      </c>
      <c r="J64" s="339" t="e">
        <f t="shared" si="55"/>
        <v>#DIV/0!</v>
      </c>
      <c r="K64" s="340" t="e">
        <f t="shared" si="55"/>
        <v>#DIV/0!</v>
      </c>
      <c r="L64" s="340" t="e">
        <f t="shared" si="55"/>
        <v>#DIV/0!</v>
      </c>
      <c r="M64" s="381" t="e">
        <f t="shared" si="55"/>
        <v>#DIV/0!</v>
      </c>
      <c r="N64" s="351" t="e">
        <f t="shared" si="55"/>
        <v>#DIV/0!</v>
      </c>
      <c r="O64" s="340" t="e">
        <f t="shared" si="55"/>
        <v>#DIV/0!</v>
      </c>
      <c r="P64" s="340" t="e">
        <f t="shared" si="55"/>
        <v>#DIV/0!</v>
      </c>
      <c r="Q64" s="341" t="e">
        <f t="shared" si="55"/>
        <v>#DIV/0!</v>
      </c>
      <c r="R64" s="351" t="e">
        <f t="shared" si="55"/>
        <v>#DIV/0!</v>
      </c>
      <c r="S64" s="340" t="e">
        <f t="shared" si="55"/>
        <v>#DIV/0!</v>
      </c>
      <c r="T64" s="341" t="e">
        <f t="shared" si="55"/>
        <v>#DIV/0!</v>
      </c>
      <c r="U64" s="351" t="e">
        <f t="shared" si="55"/>
        <v>#DIV/0!</v>
      </c>
      <c r="V64" s="341" t="e">
        <f t="shared" si="55"/>
        <v>#DIV/0!</v>
      </c>
      <c r="W64" s="431" t="e">
        <f t="shared" si="55"/>
        <v>#DIV/0!</v>
      </c>
      <c r="X64" s="351" t="e">
        <f t="shared" si="55"/>
        <v>#DIV/0!</v>
      </c>
      <c r="Y64" s="340" t="e">
        <f t="shared" si="55"/>
        <v>#DIV/0!</v>
      </c>
      <c r="Z64" s="341" t="e">
        <f t="shared" si="55"/>
        <v>#DIV/0!</v>
      </c>
      <c r="AA64" s="351" t="e">
        <f t="shared" si="55"/>
        <v>#DIV/0!</v>
      </c>
      <c r="AB64" s="340" t="e">
        <f t="shared" si="55"/>
        <v>#DIV/0!</v>
      </c>
      <c r="AC64" s="363" t="e">
        <f t="shared" si="55"/>
        <v>#DIV/0!</v>
      </c>
      <c r="AD64" s="339" t="e">
        <f t="shared" si="55"/>
        <v>#DIV/0!</v>
      </c>
      <c r="AE64" s="340" t="e">
        <f t="shared" si="55"/>
        <v>#DIV/0!</v>
      </c>
      <c r="AF64" s="340" t="e">
        <f t="shared" si="55"/>
        <v>#DIV/0!</v>
      </c>
      <c r="AG64" s="340" t="e">
        <f t="shared" si="55"/>
        <v>#DIV/0!</v>
      </c>
      <c r="AH64" s="341" t="e">
        <f t="shared" si="55"/>
        <v>#DIV/0!</v>
      </c>
      <c r="AI64" s="351" t="e">
        <f t="shared" si="55"/>
        <v>#DIV/0!</v>
      </c>
      <c r="AJ64" s="340" t="e">
        <f t="shared" si="55"/>
        <v>#DIV/0!</v>
      </c>
      <c r="AK64" s="340" t="e">
        <f t="shared" si="55"/>
        <v>#DIV/0!</v>
      </c>
      <c r="AL64" s="340" t="e">
        <f t="shared" si="55"/>
        <v>#DIV/0!</v>
      </c>
      <c r="AM64" s="340" t="e">
        <f t="shared" si="55"/>
        <v>#DIV/0!</v>
      </c>
      <c r="AN64" s="340" t="e">
        <f t="shared" si="55"/>
        <v>#DIV/0!</v>
      </c>
      <c r="AO64" s="340" t="e">
        <f t="shared" si="55"/>
        <v>#DIV/0!</v>
      </c>
      <c r="AP64" s="340" t="e">
        <f t="shared" si="55"/>
        <v>#DIV/0!</v>
      </c>
      <c r="AQ64" s="341" t="e">
        <f>AQ63/$D$63*100</f>
        <v>#DIV/0!</v>
      </c>
      <c r="AR64" s="351" t="e">
        <f t="shared" si="55"/>
        <v>#DIV/0!</v>
      </c>
      <c r="AS64" s="340" t="e">
        <f t="shared" si="55"/>
        <v>#DIV/0!</v>
      </c>
      <c r="AT64" s="340" t="e">
        <f t="shared" si="55"/>
        <v>#DIV/0!</v>
      </c>
      <c r="AU64" s="341" t="e">
        <f t="shared" si="55"/>
        <v>#DIV/0!</v>
      </c>
      <c r="AV64" s="351" t="e">
        <f t="shared" si="55"/>
        <v>#DIV/0!</v>
      </c>
      <c r="AW64" s="222" t="e">
        <f t="shared" si="55"/>
        <v>#DIV/0!</v>
      </c>
      <c r="AX64" s="340" t="e">
        <f t="shared" si="55"/>
        <v>#DIV/0!</v>
      </c>
      <c r="AY64" s="340" t="e">
        <f t="shared" si="55"/>
        <v>#DIV/0!</v>
      </c>
      <c r="AZ64" s="363" t="e">
        <f t="shared" si="55"/>
        <v>#DIV/0!</v>
      </c>
      <c r="BA64" s="223" t="e">
        <f>SUM(BA23:BA62)/$D$63/40*100</f>
        <v>#DIV/0!</v>
      </c>
      <c r="BB64" s="224"/>
      <c r="BC64" s="225" t="e">
        <f>SUM(BC23:BC62)/$D$63/60*100</f>
        <v>#DIV/0!</v>
      </c>
      <c r="BD64" s="226"/>
      <c r="BE64" s="223" t="e">
        <f>SUM(BE23:BE62)/$D$63/40*100</f>
        <v>#DIV/0!</v>
      </c>
      <c r="BF64" s="225" t="e">
        <f>SUM(BF23:BF62)/$D$63/20*100</f>
        <v>#DIV/0!</v>
      </c>
      <c r="BG64" s="225" t="e">
        <f>SUM(BG23:BG62)/$D$63/20*100</f>
        <v>#DIV/0!</v>
      </c>
      <c r="BH64" s="227" t="e">
        <f>SUM(BH23:BH62)/$D$63/20*100</f>
        <v>#DIV/0!</v>
      </c>
      <c r="BI64" s="228" t="e">
        <f>SUM(BI23:BI62)/$D$63</f>
        <v>#DIV/0!</v>
      </c>
      <c r="BJ64" s="673"/>
      <c r="BK64" s="426"/>
      <c r="BM64" s="679" t="s">
        <v>146</v>
      </c>
      <c r="BN64" s="680"/>
      <c r="BO64" s="229">
        <f>BA65</f>
        <v>69.2</v>
      </c>
      <c r="BP64" s="209"/>
      <c r="BQ64" s="230">
        <f>BC65</f>
        <v>59.3</v>
      </c>
      <c r="BR64" s="211"/>
      <c r="BS64" s="229">
        <f t="shared" si="53"/>
        <v>69.2</v>
      </c>
      <c r="BT64" s="230">
        <f t="shared" si="53"/>
        <v>75.8</v>
      </c>
      <c r="BU64" s="230">
        <f t="shared" si="53"/>
        <v>56.1</v>
      </c>
      <c r="BV64" s="231">
        <f>BH65</f>
        <v>46</v>
      </c>
      <c r="BW64" s="213"/>
      <c r="BX64" s="280">
        <v>86.5</v>
      </c>
      <c r="BY64" s="213"/>
      <c r="BZ64" s="280">
        <v>89.6</v>
      </c>
      <c r="CA64" s="216"/>
      <c r="CB64" s="214">
        <v>55.1</v>
      </c>
      <c r="CC64" s="216"/>
      <c r="CD64" s="214">
        <v>57.2</v>
      </c>
      <c r="CE64" s="216"/>
      <c r="CF64" s="214">
        <v>59.1</v>
      </c>
      <c r="CG64" s="216"/>
      <c r="CH64" s="214">
        <v>90.4</v>
      </c>
      <c r="CI64" s="216"/>
      <c r="CJ64" s="214">
        <v>72.8</v>
      </c>
      <c r="CK64" s="216"/>
      <c r="CL64" s="280">
        <v>69.2</v>
      </c>
      <c r="CM64" s="213"/>
      <c r="CN64" s="214">
        <v>65</v>
      </c>
      <c r="CO64" s="215"/>
      <c r="CP64" s="214">
        <v>56.1</v>
      </c>
      <c r="CQ64" s="216"/>
      <c r="CR64" s="214">
        <v>35.4</v>
      </c>
      <c r="CS64" s="216"/>
      <c r="CT64" s="217">
        <v>56.5</v>
      </c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681" t="s">
        <v>252</v>
      </c>
      <c r="DJ64" s="681"/>
      <c r="DK64" s="681"/>
      <c r="DL64" s="681"/>
      <c r="DM64" s="232"/>
      <c r="DN64" s="181"/>
      <c r="DO64" s="181"/>
      <c r="DP64" s="181"/>
      <c r="DQ64" s="181"/>
      <c r="DR64" s="181"/>
      <c r="DS64" s="181"/>
      <c r="EA64" s="686" t="s">
        <v>254</v>
      </c>
      <c r="EB64" s="686"/>
      <c r="EC64" s="686"/>
      <c r="ED64" s="686"/>
      <c r="EE64" s="686"/>
    </row>
    <row r="65" spans="1:135" ht="13.2" customHeight="1" thickBot="1" x14ac:dyDescent="0.25">
      <c r="A65" s="679" t="s">
        <v>146</v>
      </c>
      <c r="B65" s="684"/>
      <c r="C65" s="233">
        <v>71.8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29">
        <v>69.2</v>
      </c>
      <c r="BB65" s="209"/>
      <c r="BC65" s="230">
        <v>59.3</v>
      </c>
      <c r="BD65" s="211"/>
      <c r="BE65" s="229">
        <v>69.2</v>
      </c>
      <c r="BF65" s="230">
        <v>75.8</v>
      </c>
      <c r="BG65" s="230">
        <v>56.1</v>
      </c>
      <c r="BH65" s="231">
        <v>46</v>
      </c>
      <c r="BI65" s="238">
        <v>63.3</v>
      </c>
      <c r="BJ65" s="673"/>
      <c r="BK65" s="426"/>
      <c r="BM65" s="675" t="s">
        <v>147</v>
      </c>
      <c r="BN65" s="685"/>
      <c r="BO65" s="366" t="e">
        <f>BA66</f>
        <v>#DIV/0!</v>
      </c>
      <c r="BP65" s="248"/>
      <c r="BQ65" s="367" t="e">
        <f>BC66</f>
        <v>#DIV/0!</v>
      </c>
      <c r="BR65" s="250"/>
      <c r="BS65" s="247" t="e">
        <f t="shared" si="53"/>
        <v>#DIV/0!</v>
      </c>
      <c r="BT65" s="249" t="e">
        <f t="shared" si="53"/>
        <v>#DIV/0!</v>
      </c>
      <c r="BU65" s="249" t="e">
        <f t="shared" si="53"/>
        <v>#DIV/0!</v>
      </c>
      <c r="BV65" s="369" t="e">
        <f>BH66</f>
        <v>#DIV/0!</v>
      </c>
      <c r="BW65" s="239"/>
      <c r="BX65" s="281" t="e">
        <f>BX63-BX64</f>
        <v>#DIV/0!</v>
      </c>
      <c r="BY65" s="239"/>
      <c r="BZ65" s="281" t="e">
        <f t="shared" ref="BZ65:CT65" si="56">BZ63-BZ64</f>
        <v>#DIV/0!</v>
      </c>
      <c r="CA65" s="242"/>
      <c r="CB65" s="240" t="e">
        <f t="shared" si="56"/>
        <v>#DIV/0!</v>
      </c>
      <c r="CC65" s="242"/>
      <c r="CD65" s="240" t="e">
        <f t="shared" si="56"/>
        <v>#DIV/0!</v>
      </c>
      <c r="CE65" s="242"/>
      <c r="CF65" s="240" t="e">
        <f t="shared" si="56"/>
        <v>#DIV/0!</v>
      </c>
      <c r="CG65" s="242"/>
      <c r="CH65" s="240" t="e">
        <f t="shared" si="56"/>
        <v>#DIV/0!</v>
      </c>
      <c r="CI65" s="242"/>
      <c r="CJ65" s="240" t="e">
        <f t="shared" si="56"/>
        <v>#DIV/0!</v>
      </c>
      <c r="CK65" s="242"/>
      <c r="CL65" s="281" t="e">
        <f t="shared" si="56"/>
        <v>#DIV/0!</v>
      </c>
      <c r="CM65" s="239"/>
      <c r="CN65" s="240" t="e">
        <f t="shared" si="56"/>
        <v>#DIV/0!</v>
      </c>
      <c r="CO65" s="241"/>
      <c r="CP65" s="240" t="e">
        <f t="shared" si="56"/>
        <v>#DIV/0!</v>
      </c>
      <c r="CQ65" s="242"/>
      <c r="CR65" s="240" t="e">
        <f t="shared" si="56"/>
        <v>#DIV/0!</v>
      </c>
      <c r="CS65" s="242"/>
      <c r="CT65" s="243" t="e">
        <f t="shared" si="56"/>
        <v>#DIV/0!</v>
      </c>
      <c r="DI65" s="681"/>
      <c r="DJ65" s="681"/>
      <c r="DK65" s="681"/>
      <c r="DL65" s="681"/>
      <c r="DM65" s="232"/>
      <c r="DN65" s="37"/>
      <c r="DO65" s="37"/>
      <c r="DP65" s="37"/>
      <c r="DQ65" s="37"/>
      <c r="DR65" s="37"/>
      <c r="DS65" s="37"/>
      <c r="EA65" s="686"/>
      <c r="EB65" s="686"/>
      <c r="EC65" s="686"/>
      <c r="ED65" s="686"/>
      <c r="EE65" s="686"/>
    </row>
    <row r="66" spans="1:135" ht="13.2" customHeight="1" thickBot="1" x14ac:dyDescent="0.25">
      <c r="A66" s="679" t="s">
        <v>147</v>
      </c>
      <c r="B66" s="684"/>
      <c r="C66" s="427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7" t="e">
        <f>BA64-BA65</f>
        <v>#DIV/0!</v>
      </c>
      <c r="BB66" s="248"/>
      <c r="BC66" s="249" t="e">
        <f>BC64-BC65</f>
        <v>#DIV/0!</v>
      </c>
      <c r="BD66" s="250"/>
      <c r="BE66" s="247" t="e">
        <f>BE64-BE65</f>
        <v>#DIV/0!</v>
      </c>
      <c r="BF66" s="249" t="e">
        <f>BF64-BF65</f>
        <v>#DIV/0!</v>
      </c>
      <c r="BG66" s="249" t="e">
        <f>BG64-BG65</f>
        <v>#DIV/0!</v>
      </c>
      <c r="BH66" s="251" t="e">
        <f>BH64-BH65</f>
        <v>#DIV/0!</v>
      </c>
      <c r="BI66" s="252" t="e">
        <f>BI64-BI65</f>
        <v>#DIV/0!</v>
      </c>
      <c r="BJ66" s="674"/>
      <c r="BK66" s="426"/>
      <c r="BM66" s="253"/>
      <c r="BN66" s="49" t="s">
        <v>148</v>
      </c>
      <c r="BO66" s="254"/>
      <c r="BP66" s="254"/>
      <c r="BQ66" s="254"/>
      <c r="BR66" s="254"/>
      <c r="BS66" s="254"/>
      <c r="BT66" s="254"/>
      <c r="BU66" s="254"/>
      <c r="BV66" s="254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DI66" s="681"/>
      <c r="DJ66" s="681"/>
      <c r="DK66" s="681"/>
      <c r="DL66" s="681"/>
      <c r="DM66" s="232"/>
      <c r="DN66" s="37"/>
      <c r="DO66" s="37"/>
      <c r="DP66" s="37"/>
      <c r="DQ66" s="37"/>
      <c r="DR66" s="37"/>
      <c r="DS66" s="37"/>
    </row>
    <row r="67" spans="1:135" ht="13.2" customHeight="1" x14ac:dyDescent="0.2">
      <c r="A67" s="689"/>
      <c r="B67" s="689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 t="s">
        <v>151</v>
      </c>
      <c r="AD67" s="258"/>
      <c r="AE67" s="258"/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9"/>
      <c r="BJ67" s="259"/>
      <c r="BK67" s="259"/>
      <c r="BY67" s="260"/>
      <c r="DI67" s="498" t="s">
        <v>255</v>
      </c>
      <c r="DJ67" s="498"/>
      <c r="DK67" s="498"/>
      <c r="DL67" s="498"/>
      <c r="DM67" s="261"/>
      <c r="DN67" s="37"/>
      <c r="DO67" s="37"/>
      <c r="DP67" s="37"/>
      <c r="DQ67" s="37"/>
      <c r="DR67" s="37"/>
      <c r="DS67" s="37"/>
    </row>
    <row r="68" spans="1:135" x14ac:dyDescent="0.2">
      <c r="A68" s="690"/>
      <c r="B68" s="690"/>
      <c r="C68" s="691" t="s">
        <v>186</v>
      </c>
      <c r="D68" s="691"/>
      <c r="E68" s="691"/>
      <c r="F68" s="691"/>
      <c r="G68" s="691"/>
      <c r="H68" s="691"/>
      <c r="I68" s="691"/>
      <c r="J68" s="691"/>
      <c r="K68" s="691"/>
      <c r="L68" s="691"/>
      <c r="M68" s="691"/>
      <c r="N68" s="691"/>
      <c r="O68" s="691"/>
      <c r="P68" s="691"/>
      <c r="Q68" s="691"/>
      <c r="R68" s="691"/>
      <c r="S68" s="691"/>
      <c r="T68" s="691"/>
      <c r="U68" s="691"/>
      <c r="V68" s="691"/>
      <c r="W68" s="691"/>
      <c r="X68" s="691"/>
      <c r="BI68" s="37"/>
      <c r="BJ68" s="37"/>
      <c r="BK68" s="37"/>
      <c r="DI68" s="498"/>
      <c r="DJ68" s="498"/>
      <c r="DK68" s="498"/>
      <c r="DL68" s="498"/>
      <c r="DM68" s="261"/>
      <c r="DN68" s="37"/>
      <c r="DO68" s="37"/>
      <c r="DP68" s="37"/>
      <c r="DQ68" s="37"/>
      <c r="DR68" s="37"/>
      <c r="DS68" s="37"/>
    </row>
    <row r="69" spans="1:135" x14ac:dyDescent="0.2">
      <c r="C69" s="688" t="s">
        <v>257</v>
      </c>
      <c r="D69" s="688"/>
      <c r="E69" s="688"/>
      <c r="F69" s="688"/>
      <c r="G69" s="688"/>
      <c r="H69" s="688"/>
      <c r="I69" s="688"/>
      <c r="J69" s="688"/>
      <c r="K69" s="688"/>
      <c r="L69" s="688"/>
      <c r="M69" s="688"/>
      <c r="N69" s="688"/>
      <c r="O69" s="688"/>
      <c r="P69" s="688"/>
      <c r="Q69" s="688"/>
      <c r="R69" s="688"/>
      <c r="S69" s="688"/>
      <c r="T69" s="688"/>
      <c r="U69" s="688"/>
      <c r="V69" s="688"/>
      <c r="W69" s="688"/>
      <c r="X69" s="688"/>
      <c r="Y69" s="688"/>
      <c r="Z69" s="688"/>
      <c r="BI69" s="37"/>
      <c r="BJ69" s="37"/>
      <c r="BK69" s="37"/>
      <c r="DI69" s="498"/>
      <c r="DJ69" s="498"/>
      <c r="DK69" s="498"/>
      <c r="DL69" s="498"/>
      <c r="DM69" s="37"/>
      <c r="DN69" s="37"/>
      <c r="DO69" s="37"/>
      <c r="DP69" s="37"/>
      <c r="DQ69" s="37"/>
      <c r="DR69" s="37"/>
      <c r="DS69" s="37"/>
    </row>
  </sheetData>
  <mergeCells count="291">
    <mergeCell ref="DX11:EB13"/>
    <mergeCell ref="C69:Z69"/>
    <mergeCell ref="CJ7:CN10"/>
    <mergeCell ref="A67:B67"/>
    <mergeCell ref="A68:B68"/>
    <mergeCell ref="C68:X68"/>
    <mergeCell ref="DQ32:DR32"/>
    <mergeCell ref="DU32:DX32"/>
    <mergeCell ref="DN35:DP35"/>
    <mergeCell ref="R14:T14"/>
    <mergeCell ref="U14:V14"/>
    <mergeCell ref="X14:Z14"/>
    <mergeCell ref="AA14:AC14"/>
    <mergeCell ref="F15:F16"/>
    <mergeCell ref="G15:G16"/>
    <mergeCell ref="H15:H16"/>
    <mergeCell ref="I15:I16"/>
    <mergeCell ref="AX19:AX20"/>
    <mergeCell ref="AY19:AY20"/>
    <mergeCell ref="AZ19:AZ20"/>
    <mergeCell ref="DJ19:DL20"/>
    <mergeCell ref="DI21:DI22"/>
    <mergeCell ref="DJ21:DJ22"/>
    <mergeCell ref="DK21:DK22"/>
    <mergeCell ref="EG40:EN42"/>
    <mergeCell ref="A63:C63"/>
    <mergeCell ref="BJ63:BJ66"/>
    <mergeCell ref="BM63:BN63"/>
    <mergeCell ref="A64:B64"/>
    <mergeCell ref="BM64:BN64"/>
    <mergeCell ref="DI64:DL66"/>
    <mergeCell ref="DQ29:DR29"/>
    <mergeCell ref="DU29:DV29"/>
    <mergeCell ref="DQ30:DR30"/>
    <mergeCell ref="DU30:DV30"/>
    <mergeCell ref="DQ31:DR31"/>
    <mergeCell ref="DU31:DV31"/>
    <mergeCell ref="A65:B65"/>
    <mergeCell ref="BM65:BN65"/>
    <mergeCell ref="A66:B66"/>
    <mergeCell ref="EA64:EE65"/>
    <mergeCell ref="DN26:DO26"/>
    <mergeCell ref="EG27:EK27"/>
    <mergeCell ref="DQ28:DR28"/>
    <mergeCell ref="DU28:DV28"/>
    <mergeCell ref="EA21:EA22"/>
    <mergeCell ref="EB21:EB22"/>
    <mergeCell ref="EC21:EC22"/>
    <mergeCell ref="ED21:ED22"/>
    <mergeCell ref="EE21:EE22"/>
    <mergeCell ref="DN22:DO23"/>
    <mergeCell ref="DP22:DQ23"/>
    <mergeCell ref="DN20:DO21"/>
    <mergeCell ref="DP20:DQ21"/>
    <mergeCell ref="EG23:EI23"/>
    <mergeCell ref="DN25:DO25"/>
    <mergeCell ref="EG25:EJ25"/>
    <mergeCell ref="AL19:AL20"/>
    <mergeCell ref="EB18:E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Q18:CQ21"/>
    <mergeCell ref="CR18:CR21"/>
    <mergeCell ref="CS18:CS21"/>
    <mergeCell ref="CT18:CT21"/>
    <mergeCell ref="CK18:CK21"/>
    <mergeCell ref="CL18:CL21"/>
    <mergeCell ref="Z19:Z20"/>
    <mergeCell ref="AA19:AA20"/>
    <mergeCell ref="AB19:AB20"/>
    <mergeCell ref="DL21:DL22"/>
    <mergeCell ref="AR19:AR20"/>
    <mergeCell ref="AS19:AS20"/>
    <mergeCell ref="AK19:AK20"/>
    <mergeCell ref="AC19:AC20"/>
    <mergeCell ref="AD19:AD20"/>
    <mergeCell ref="AE19:AE20"/>
    <mergeCell ref="T19:T20"/>
    <mergeCell ref="U19:U20"/>
    <mergeCell ref="CG18:CG21"/>
    <mergeCell ref="CH18:CH21"/>
    <mergeCell ref="CI18:CI21"/>
    <mergeCell ref="CJ18:CJ21"/>
    <mergeCell ref="Y19:Y20"/>
    <mergeCell ref="AM19:AM20"/>
    <mergeCell ref="AN19:AN20"/>
    <mergeCell ref="AO19:AO20"/>
    <mergeCell ref="AP19:AP20"/>
    <mergeCell ref="AQ19:AQ20"/>
    <mergeCell ref="AF19:AF20"/>
    <mergeCell ref="AG19:AG20"/>
    <mergeCell ref="AH19:AH20"/>
    <mergeCell ref="AI19:AI20"/>
    <mergeCell ref="AJ19:AJ20"/>
    <mergeCell ref="AZ17:AZ18"/>
    <mergeCell ref="BV13:BV21"/>
    <mergeCell ref="BW13:BX16"/>
    <mergeCell ref="BC12:BC21"/>
    <mergeCell ref="N19:N20"/>
    <mergeCell ref="O19:O20"/>
    <mergeCell ref="P19:P20"/>
    <mergeCell ref="Q19:Q20"/>
    <mergeCell ref="R19:R20"/>
    <mergeCell ref="S19:S20"/>
    <mergeCell ref="V19:V20"/>
    <mergeCell ref="W19:W20"/>
    <mergeCell ref="X19:X20"/>
    <mergeCell ref="DJ17:DK18"/>
    <mergeCell ref="BW18:BW21"/>
    <mergeCell ref="BX18:BX21"/>
    <mergeCell ref="BY18:BY21"/>
    <mergeCell ref="BZ18:BZ21"/>
    <mergeCell ref="CA18:CA21"/>
    <mergeCell ref="CB18:CB21"/>
    <mergeCell ref="CC18:CC21"/>
    <mergeCell ref="CD18:CD21"/>
    <mergeCell ref="DH21:DH22"/>
    <mergeCell ref="BI12:BI21"/>
    <mergeCell ref="BJ12:BJ21"/>
    <mergeCell ref="BM12:BM22"/>
    <mergeCell ref="BN12:BN22"/>
    <mergeCell ref="CM18:CM21"/>
    <mergeCell ref="CN18:CN21"/>
    <mergeCell ref="CO18:CO21"/>
    <mergeCell ref="CP18:CP21"/>
    <mergeCell ref="CE18:CE21"/>
    <mergeCell ref="CF18:CF21"/>
    <mergeCell ref="CA13:CB16"/>
    <mergeCell ref="CC13:CD16"/>
    <mergeCell ref="CE13:CF16"/>
    <mergeCell ref="CG13:CH16"/>
    <mergeCell ref="CI13:CJ16"/>
    <mergeCell ref="CI12:CJ12"/>
    <mergeCell ref="BY13:BZ16"/>
    <mergeCell ref="AX17:AX18"/>
    <mergeCell ref="AY17:AY18"/>
    <mergeCell ref="AN17:AN18"/>
    <mergeCell ref="AO17:AO18"/>
    <mergeCell ref="AP17:AP18"/>
    <mergeCell ref="AQ17:AQ18"/>
    <mergeCell ref="AR17:AR18"/>
    <mergeCell ref="AS17:AS18"/>
    <mergeCell ref="BD12:BD21"/>
    <mergeCell ref="AT19:AT20"/>
    <mergeCell ref="AU19:AU20"/>
    <mergeCell ref="AV19:AV20"/>
    <mergeCell ref="AW19:AW20"/>
    <mergeCell ref="AU15:AU16"/>
    <mergeCell ref="AV15:AV16"/>
    <mergeCell ref="AW15:AW16"/>
    <mergeCell ref="AV17:AV18"/>
    <mergeCell ref="AW17:AW18"/>
    <mergeCell ref="AO15:AO16"/>
    <mergeCell ref="AP15:AP16"/>
    <mergeCell ref="AQ15:AQ16"/>
    <mergeCell ref="AR15:AR16"/>
    <mergeCell ref="AS15:AS16"/>
    <mergeCell ref="AT15:AT16"/>
    <mergeCell ref="P17:P18"/>
    <mergeCell ref="Q17:Q18"/>
    <mergeCell ref="R17:R18"/>
    <mergeCell ref="S17:S18"/>
    <mergeCell ref="T17:T18"/>
    <mergeCell ref="U17:U18"/>
    <mergeCell ref="AH17:AH18"/>
    <mergeCell ref="AI17:AI18"/>
    <mergeCell ref="AJ17:AJ18"/>
    <mergeCell ref="AB17:AB18"/>
    <mergeCell ref="AC17:AC18"/>
    <mergeCell ref="AD17:AD18"/>
    <mergeCell ref="AE17:AE18"/>
    <mergeCell ref="AF17:AF18"/>
    <mergeCell ref="AG17:AG18"/>
    <mergeCell ref="V17:V18"/>
    <mergeCell ref="E15:E16"/>
    <mergeCell ref="J15:J16"/>
    <mergeCell ref="K15:K16"/>
    <mergeCell ref="L15:L16"/>
    <mergeCell ref="M15:M16"/>
    <mergeCell ref="AK17:AK18"/>
    <mergeCell ref="AL17:AL18"/>
    <mergeCell ref="AM17:AM18"/>
    <mergeCell ref="AT17:AT18"/>
    <mergeCell ref="W17:W18"/>
    <mergeCell ref="X17:X18"/>
    <mergeCell ref="Y17:Y18"/>
    <mergeCell ref="Z17:Z18"/>
    <mergeCell ref="AA17:AA18"/>
    <mergeCell ref="AD14:AH14"/>
    <mergeCell ref="AX15:AX16"/>
    <mergeCell ref="M17:M18"/>
    <mergeCell ref="N17:N18"/>
    <mergeCell ref="O17:O18"/>
    <mergeCell ref="AD15:AD16"/>
    <mergeCell ref="AE15:AE16"/>
    <mergeCell ref="T15:T16"/>
    <mergeCell ref="U15:U16"/>
    <mergeCell ref="V15:V16"/>
    <mergeCell ref="W15:W16"/>
    <mergeCell ref="X15:X16"/>
    <mergeCell ref="Y15:Y16"/>
    <mergeCell ref="N15:N16"/>
    <mergeCell ref="O15:O16"/>
    <mergeCell ref="P15:P16"/>
    <mergeCell ref="Q15:Q16"/>
    <mergeCell ref="R15:R16"/>
    <mergeCell ref="S15:S16"/>
    <mergeCell ref="AI15:AI16"/>
    <mergeCell ref="AJ15:AJ16"/>
    <mergeCell ref="AK15:AK16"/>
    <mergeCell ref="AL15:AL16"/>
    <mergeCell ref="AU17:AU18"/>
    <mergeCell ref="A12:A22"/>
    <mergeCell ref="B12:B22"/>
    <mergeCell ref="C12:C21"/>
    <mergeCell ref="D12:D21"/>
    <mergeCell ref="E12:AZ13"/>
    <mergeCell ref="BA12:BA21"/>
    <mergeCell ref="E14:I14"/>
    <mergeCell ref="J14:M14"/>
    <mergeCell ref="N14:Q14"/>
    <mergeCell ref="E17:E18"/>
    <mergeCell ref="F17:F18"/>
    <mergeCell ref="G17:G18"/>
    <mergeCell ref="H17:H18"/>
    <mergeCell ref="I17:I18"/>
    <mergeCell ref="AM15:AM16"/>
    <mergeCell ref="AN15:AN16"/>
    <mergeCell ref="Z15:Z16"/>
    <mergeCell ref="AA15:AA16"/>
    <mergeCell ref="AB15:AC16"/>
    <mergeCell ref="AF15:AF16"/>
    <mergeCell ref="AG15:AH16"/>
    <mergeCell ref="J17:J18"/>
    <mergeCell ref="K17:K18"/>
    <mergeCell ref="L17:L18"/>
    <mergeCell ref="ED6:EG7"/>
    <mergeCell ref="O7:AD10"/>
    <mergeCell ref="AE7:AI10"/>
    <mergeCell ref="BB7:BI8"/>
    <mergeCell ref="BT7:CI10"/>
    <mergeCell ref="BB9:BI10"/>
    <mergeCell ref="ED10:EG11"/>
    <mergeCell ref="DP11:DW13"/>
    <mergeCell ref="BB12:BB21"/>
    <mergeCell ref="CM12:CN12"/>
    <mergeCell ref="CO12:CP12"/>
    <mergeCell ref="CQ12:CR12"/>
    <mergeCell ref="CS12:CT12"/>
    <mergeCell ref="BE13:BE21"/>
    <mergeCell ref="BF13:BF21"/>
    <mergeCell ref="BG13:BG21"/>
    <mergeCell ref="BH13:BH21"/>
    <mergeCell ref="BS13:BS21"/>
    <mergeCell ref="CA12:CB12"/>
    <mergeCell ref="CC12:CD12"/>
    <mergeCell ref="CE12:CF12"/>
    <mergeCell ref="CG12:CH12"/>
    <mergeCell ref="AI14:AQ14"/>
    <mergeCell ref="AY15:AZ16"/>
    <mergeCell ref="DI67:DL69"/>
    <mergeCell ref="C1:AA3"/>
    <mergeCell ref="DO2:DZ4"/>
    <mergeCell ref="DK4:DK5"/>
    <mergeCell ref="DL4:DM5"/>
    <mergeCell ref="BB5:BI6"/>
    <mergeCell ref="DK6:DK9"/>
    <mergeCell ref="DL6:DM9"/>
    <mergeCell ref="AR14:AU14"/>
    <mergeCell ref="AV14:AZ14"/>
    <mergeCell ref="CK12:CL12"/>
    <mergeCell ref="BO12:BO21"/>
    <mergeCell ref="BP12:BP21"/>
    <mergeCell ref="BQ12:BQ21"/>
    <mergeCell ref="BR12:BR21"/>
    <mergeCell ref="BW12:BX12"/>
    <mergeCell ref="BY12:BZ12"/>
    <mergeCell ref="BT13:BT21"/>
    <mergeCell ref="BU13:BU21"/>
    <mergeCell ref="CK13:CL16"/>
    <mergeCell ref="CM13:CN16"/>
    <mergeCell ref="CO13:CP16"/>
    <mergeCell ref="CQ13:CR16"/>
    <mergeCell ref="CS13:CT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G65" sqref="BG65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3" width="3.88671875" customWidth="1"/>
    <col min="64" max="64" width="4.44140625" customWidth="1"/>
    <col min="65" max="65" width="4.6640625" customWidth="1"/>
    <col min="66" max="66" width="4.33203125" customWidth="1"/>
    <col min="67" max="68" width="3.21875" customWidth="1"/>
    <col min="69" max="69" width="12.33203125" customWidth="1"/>
    <col min="70" max="70" width="4.33203125" customWidth="1"/>
    <col min="71" max="71" width="2.44140625" customWidth="1"/>
    <col min="72" max="72" width="4.33203125" customWidth="1"/>
    <col min="73" max="73" width="2.77734375" customWidth="1"/>
    <col min="74" max="78" width="4.33203125" customWidth="1"/>
    <col min="79" max="96" width="4.109375" customWidth="1"/>
    <col min="97" max="109" width="4" customWidth="1"/>
    <col min="110" max="110" width="4.109375" customWidth="1"/>
    <col min="111" max="111" width="7.6640625" customWidth="1"/>
    <col min="112" max="112" width="5.88671875" customWidth="1"/>
    <col min="113" max="113" width="2.88671875" customWidth="1"/>
    <col min="114" max="114" width="3.88671875" customWidth="1"/>
    <col min="115" max="115" width="3.6640625" customWidth="1"/>
    <col min="116" max="116" width="10.88671875" customWidth="1"/>
    <col min="117" max="119" width="5.88671875" customWidth="1"/>
    <col min="120" max="120" width="6.88671875" customWidth="1"/>
    <col min="121" max="132" width="4.21875" customWidth="1"/>
    <col min="133" max="133" width="3.77734375" customWidth="1"/>
    <col min="134" max="134" width="9.6640625" customWidth="1"/>
    <col min="135" max="135" width="6.21875" customWidth="1"/>
    <col min="136" max="136" width="7.33203125" customWidth="1"/>
    <col min="137" max="137" width="9.88671875" customWidth="1"/>
    <col min="138" max="138" width="3.44140625" customWidth="1"/>
    <col min="140" max="140" width="7.77734375" customWidth="1"/>
    <col min="141" max="141" width="6.44140625" customWidth="1"/>
    <col min="142" max="142" width="7.109375" customWidth="1"/>
    <col min="143" max="143" width="8.109375" customWidth="1"/>
    <col min="144" max="144" width="7.44140625" customWidth="1"/>
    <col min="147" max="147" width="3.6640625" customWidth="1"/>
  </cols>
  <sheetData>
    <row r="1" spans="1:139" ht="7.5" customHeight="1" x14ac:dyDescent="0.2">
      <c r="B1" s="38" t="s">
        <v>37</v>
      </c>
      <c r="C1" s="499" t="s">
        <v>38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L1" s="37"/>
      <c r="BM1" s="37"/>
      <c r="BN1" s="37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EC1" s="37"/>
      <c r="ED1" s="41"/>
      <c r="EE1" s="37"/>
      <c r="EF1" s="37"/>
      <c r="EG1" s="37"/>
    </row>
    <row r="2" spans="1:139" ht="7.5" customHeight="1" x14ac:dyDescent="0.2">
      <c r="B2" s="38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L2" s="37"/>
      <c r="BM2" s="37"/>
      <c r="BN2" s="37"/>
      <c r="DI2" s="40"/>
      <c r="DJ2" s="40"/>
      <c r="DK2" s="40"/>
      <c r="DL2" s="40"/>
      <c r="DM2" s="40"/>
      <c r="DN2" s="262"/>
      <c r="DO2" s="40"/>
      <c r="DP2" s="40"/>
      <c r="DQ2" s="500" t="s">
        <v>152</v>
      </c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37"/>
      <c r="ED2" s="41"/>
      <c r="EE2" s="37"/>
      <c r="EF2" s="37"/>
      <c r="EG2" s="37"/>
    </row>
    <row r="3" spans="1:139" ht="7.5" customHeight="1" x14ac:dyDescent="0.2">
      <c r="B3" s="38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L3" s="37"/>
      <c r="BM3" s="37"/>
      <c r="BN3" s="37"/>
      <c r="DI3" s="40"/>
      <c r="DJ3" s="40"/>
      <c r="DK3" s="40"/>
      <c r="DL3" s="40"/>
      <c r="DM3" s="40"/>
      <c r="DN3" s="40"/>
      <c r="DO3" s="40"/>
      <c r="DP3" s="4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500"/>
      <c r="EB3" s="500"/>
      <c r="EC3" s="37"/>
      <c r="ED3" s="41"/>
      <c r="EE3" s="37"/>
      <c r="EF3" s="37"/>
      <c r="EG3" s="37"/>
    </row>
    <row r="4" spans="1:139" ht="7.5" customHeight="1" x14ac:dyDescent="0.2">
      <c r="BL4" s="37"/>
      <c r="BM4" s="37"/>
      <c r="BN4" s="37"/>
      <c r="DI4" s="40"/>
      <c r="DJ4" s="40"/>
      <c r="DK4" s="40"/>
      <c r="DL4" s="40"/>
      <c r="DM4" s="501" t="s">
        <v>153</v>
      </c>
      <c r="DN4" s="501" t="s">
        <v>154</v>
      </c>
      <c r="DO4" s="501"/>
      <c r="DP4" s="4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500"/>
      <c r="EB4" s="500"/>
      <c r="EC4" s="37"/>
      <c r="ED4" s="41"/>
      <c r="EE4" s="37"/>
      <c r="EF4" s="37"/>
      <c r="EG4" s="37"/>
    </row>
    <row r="5" spans="1:139" ht="7.5" customHeight="1" x14ac:dyDescent="0.2">
      <c r="BD5" s="705" t="s">
        <v>39</v>
      </c>
      <c r="BE5" s="705"/>
      <c r="BF5" s="705"/>
      <c r="BG5" s="705"/>
      <c r="BH5" s="705"/>
      <c r="BI5" s="705"/>
      <c r="BJ5" s="705"/>
      <c r="BK5" s="705"/>
      <c r="BL5" s="266"/>
      <c r="BM5" s="42"/>
      <c r="BN5" s="42"/>
      <c r="DI5" s="40"/>
      <c r="DJ5" s="40"/>
      <c r="DK5" s="40"/>
      <c r="DL5" s="40"/>
      <c r="DM5" s="501"/>
      <c r="DN5" s="501"/>
      <c r="DO5" s="501"/>
      <c r="DP5" s="40"/>
      <c r="DQ5" s="40"/>
      <c r="DR5" s="40"/>
      <c r="DS5" s="40"/>
      <c r="DT5" s="40"/>
      <c r="DU5" s="40"/>
      <c r="DV5" s="40"/>
      <c r="EC5" s="37"/>
      <c r="ED5" s="41"/>
      <c r="EE5" s="37"/>
      <c r="EF5" s="37"/>
      <c r="EG5" s="37"/>
    </row>
    <row r="6" spans="1:139" ht="7.5" customHeight="1" x14ac:dyDescent="0.2">
      <c r="BD6" s="705"/>
      <c r="BE6" s="705"/>
      <c r="BF6" s="705"/>
      <c r="BG6" s="705"/>
      <c r="BH6" s="705"/>
      <c r="BI6" s="705"/>
      <c r="BJ6" s="705"/>
      <c r="BK6" s="705"/>
      <c r="BL6" s="266"/>
      <c r="BM6" s="42"/>
      <c r="BN6" s="42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DI6" s="40"/>
      <c r="DJ6" s="40"/>
      <c r="DK6" s="40"/>
      <c r="DL6" s="40"/>
      <c r="DM6" s="501"/>
      <c r="DN6" s="501"/>
      <c r="DO6" s="501"/>
      <c r="DP6" s="40"/>
      <c r="DQ6" s="40"/>
      <c r="DR6" s="40"/>
      <c r="DS6" s="40"/>
      <c r="DT6" s="40"/>
      <c r="DU6" s="40"/>
      <c r="DV6" s="40"/>
      <c r="EC6" s="37"/>
      <c r="ED6" s="41"/>
      <c r="EE6" s="37"/>
      <c r="EF6" s="535" t="s">
        <v>155</v>
      </c>
      <c r="EG6" s="535"/>
      <c r="EH6" s="535"/>
      <c r="EI6" s="535"/>
    </row>
    <row r="7" spans="1:139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36" t="s">
        <v>183</v>
      </c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704" t="s">
        <v>212</v>
      </c>
      <c r="AN7" s="704"/>
      <c r="AO7" s="704"/>
      <c r="AP7" s="704"/>
      <c r="AQ7" s="704"/>
      <c r="AR7" s="704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713" t="s">
        <v>40</v>
      </c>
      <c r="BE7" s="713"/>
      <c r="BF7" s="713"/>
      <c r="BG7" s="713"/>
      <c r="BH7" s="713"/>
      <c r="BI7" s="713"/>
      <c r="BJ7" s="713"/>
      <c r="BK7" s="713"/>
      <c r="BL7" s="267"/>
      <c r="BM7" s="44"/>
      <c r="BN7" s="44"/>
      <c r="BT7" s="43"/>
      <c r="BU7" s="536" t="s">
        <v>41</v>
      </c>
      <c r="BV7" s="536"/>
      <c r="BW7" s="536"/>
      <c r="BX7" s="536"/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6"/>
      <c r="CJ7" s="536"/>
      <c r="CK7" s="536"/>
      <c r="CL7" s="536"/>
      <c r="CM7" s="704" t="s">
        <v>212</v>
      </c>
      <c r="CN7" s="704"/>
      <c r="CO7" s="704"/>
      <c r="CP7" s="704"/>
      <c r="DI7" s="40"/>
      <c r="DJ7" s="40"/>
      <c r="DK7" s="40"/>
      <c r="DL7" s="40"/>
      <c r="DM7" s="501"/>
      <c r="DN7" s="501"/>
      <c r="DO7" s="501"/>
      <c r="DP7" s="40"/>
      <c r="DQ7" s="40"/>
      <c r="DR7" s="40"/>
      <c r="DS7" s="40"/>
      <c r="DT7" s="40"/>
      <c r="DU7" s="40"/>
      <c r="DV7" s="40"/>
      <c r="EC7" s="37"/>
      <c r="ED7" s="41"/>
      <c r="EE7" s="37"/>
      <c r="EF7" s="535"/>
      <c r="EG7" s="535"/>
      <c r="EH7" s="535"/>
      <c r="EI7" s="535"/>
    </row>
    <row r="8" spans="1:139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36"/>
      <c r="Q8" s="536"/>
      <c r="R8" s="536"/>
      <c r="S8" s="53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  <c r="AJ8" s="536"/>
      <c r="AK8" s="536"/>
      <c r="AL8" s="536"/>
      <c r="AM8" s="704"/>
      <c r="AN8" s="704"/>
      <c r="AO8" s="704"/>
      <c r="AP8" s="704"/>
      <c r="AQ8" s="704"/>
      <c r="AR8" s="704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713"/>
      <c r="BE8" s="713"/>
      <c r="BF8" s="713"/>
      <c r="BG8" s="713"/>
      <c r="BH8" s="713"/>
      <c r="BI8" s="713"/>
      <c r="BJ8" s="713"/>
      <c r="BK8" s="713"/>
      <c r="BL8" s="267"/>
      <c r="BM8" s="44"/>
      <c r="BN8" s="44"/>
      <c r="BR8" s="45"/>
      <c r="BS8" s="45"/>
      <c r="BU8" s="536"/>
      <c r="BV8" s="536"/>
      <c r="BW8" s="536"/>
      <c r="BX8" s="536"/>
      <c r="BY8" s="536"/>
      <c r="BZ8" s="536"/>
      <c r="CA8" s="536"/>
      <c r="CB8" s="536"/>
      <c r="CC8" s="536"/>
      <c r="CD8" s="536"/>
      <c r="CE8" s="536"/>
      <c r="CF8" s="536"/>
      <c r="CG8" s="536"/>
      <c r="CH8" s="536"/>
      <c r="CI8" s="536"/>
      <c r="CJ8" s="536"/>
      <c r="CK8" s="536"/>
      <c r="CL8" s="536"/>
      <c r="CM8" s="704"/>
      <c r="CN8" s="704"/>
      <c r="CO8" s="704"/>
      <c r="CP8" s="704"/>
      <c r="DI8" s="40"/>
      <c r="DJ8" s="40"/>
      <c r="DK8" s="40"/>
      <c r="DL8" s="40"/>
      <c r="DM8" s="501"/>
      <c r="DN8" s="501"/>
      <c r="DO8" s="501"/>
      <c r="DP8" s="40"/>
      <c r="DQ8" s="40"/>
      <c r="DR8" s="40"/>
      <c r="DS8" s="40"/>
      <c r="DT8" s="40"/>
      <c r="DU8" s="40"/>
      <c r="DV8" s="40"/>
      <c r="EC8" s="37"/>
      <c r="ED8" s="41"/>
      <c r="EE8" s="37"/>
      <c r="EF8" s="263"/>
      <c r="EG8" s="263"/>
      <c r="EH8" s="264"/>
      <c r="EI8" s="264"/>
    </row>
    <row r="9" spans="1:139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  <c r="AJ9" s="536"/>
      <c r="AK9" s="536"/>
      <c r="AL9" s="536"/>
      <c r="AM9" s="704"/>
      <c r="AN9" s="704"/>
      <c r="AO9" s="704"/>
      <c r="AP9" s="704"/>
      <c r="AQ9" s="704"/>
      <c r="AR9" s="704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713" t="s">
        <v>42</v>
      </c>
      <c r="BE9" s="713"/>
      <c r="BF9" s="713"/>
      <c r="BG9" s="713"/>
      <c r="BH9" s="713"/>
      <c r="BI9" s="713"/>
      <c r="BJ9" s="713"/>
      <c r="BK9" s="713"/>
      <c r="BL9" s="267"/>
      <c r="BM9" s="46"/>
      <c r="BN9" s="46"/>
      <c r="BQ9" s="37"/>
      <c r="BR9" s="45"/>
      <c r="BS9" s="45"/>
      <c r="BU9" s="536"/>
      <c r="BV9" s="536"/>
      <c r="BW9" s="536"/>
      <c r="BX9" s="536"/>
      <c r="BY9" s="536"/>
      <c r="BZ9" s="536"/>
      <c r="CA9" s="536"/>
      <c r="CB9" s="536"/>
      <c r="CC9" s="536"/>
      <c r="CD9" s="536"/>
      <c r="CE9" s="536"/>
      <c r="CF9" s="536"/>
      <c r="CG9" s="536"/>
      <c r="CH9" s="536"/>
      <c r="CI9" s="536"/>
      <c r="CJ9" s="536"/>
      <c r="CK9" s="536"/>
      <c r="CL9" s="536"/>
      <c r="CM9" s="704"/>
      <c r="CN9" s="704"/>
      <c r="CO9" s="704"/>
      <c r="CP9" s="704"/>
      <c r="DI9" s="40"/>
      <c r="DJ9" s="40"/>
      <c r="DK9" s="40"/>
      <c r="DL9" s="40"/>
      <c r="DM9" s="501"/>
      <c r="DN9" s="501"/>
      <c r="DO9" s="501"/>
      <c r="DS9" s="265"/>
      <c r="DT9" s="265"/>
      <c r="DU9" s="265"/>
      <c r="DV9" s="265"/>
      <c r="DW9" s="265"/>
      <c r="DX9" s="265"/>
      <c r="DY9" s="265"/>
      <c r="DZ9" s="265"/>
      <c r="EA9" s="265"/>
      <c r="EC9" s="37"/>
      <c r="ED9" s="41"/>
      <c r="EE9" s="37"/>
      <c r="EF9" s="264"/>
      <c r="EG9" s="264"/>
      <c r="EH9" s="264"/>
      <c r="EI9" s="264"/>
    </row>
    <row r="10" spans="1:139" ht="8.25" customHeight="1" x14ac:dyDescent="0.2">
      <c r="I10" s="43"/>
      <c r="J10" s="43"/>
      <c r="K10" s="43"/>
      <c r="L10" s="43"/>
      <c r="M10" s="43"/>
      <c r="N10" s="43"/>
      <c r="O10" s="43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704"/>
      <c r="AN10" s="704"/>
      <c r="AO10" s="704"/>
      <c r="AP10" s="704"/>
      <c r="AQ10" s="704"/>
      <c r="AR10" s="704"/>
      <c r="BC10" s="47"/>
      <c r="BD10" s="713"/>
      <c r="BE10" s="713"/>
      <c r="BF10" s="713"/>
      <c r="BG10" s="713"/>
      <c r="BH10" s="713"/>
      <c r="BI10" s="713"/>
      <c r="BJ10" s="713"/>
      <c r="BK10" s="713"/>
      <c r="BL10" s="267"/>
      <c r="BM10" s="46"/>
      <c r="BN10" s="46"/>
      <c r="BR10" s="45"/>
      <c r="BS10" s="45"/>
      <c r="BU10" s="536"/>
      <c r="BV10" s="536"/>
      <c r="BW10" s="536"/>
      <c r="BX10" s="536"/>
      <c r="BY10" s="536"/>
      <c r="BZ10" s="536"/>
      <c r="CA10" s="536"/>
      <c r="CB10" s="536"/>
      <c r="CC10" s="536"/>
      <c r="CD10" s="536"/>
      <c r="CE10" s="536"/>
      <c r="CF10" s="536"/>
      <c r="CG10" s="536"/>
      <c r="CH10" s="536"/>
      <c r="CI10" s="536"/>
      <c r="CJ10" s="536"/>
      <c r="CK10" s="536"/>
      <c r="CL10" s="536"/>
      <c r="CM10" s="704"/>
      <c r="CN10" s="704"/>
      <c r="CO10" s="704"/>
      <c r="CP10" s="704"/>
      <c r="CQ10" s="48"/>
      <c r="CR10" s="48"/>
      <c r="DI10" s="40"/>
      <c r="DJ10" s="40"/>
      <c r="DK10" s="40"/>
      <c r="DL10" s="40"/>
      <c r="DM10" s="40"/>
      <c r="DN10" s="40"/>
      <c r="DO10" s="40"/>
      <c r="DS10" s="265"/>
      <c r="DT10" s="265"/>
      <c r="DU10" s="265"/>
      <c r="DV10" s="265"/>
      <c r="DW10" s="265"/>
      <c r="DX10" s="265"/>
      <c r="DY10" s="265"/>
      <c r="DZ10" s="265"/>
      <c r="EA10" s="265"/>
      <c r="EC10" s="37"/>
      <c r="ED10" s="41"/>
      <c r="EE10" s="37"/>
      <c r="EF10" s="535" t="s">
        <v>156</v>
      </c>
      <c r="EG10" s="535"/>
      <c r="EH10" s="535"/>
      <c r="EI10" s="535"/>
    </row>
    <row r="11" spans="1:139" ht="8.25" customHeight="1" thickBot="1" x14ac:dyDescent="0.25">
      <c r="B11" s="1"/>
      <c r="BL11" s="37"/>
      <c r="BM11" s="37"/>
      <c r="BN11" s="37"/>
      <c r="DI11" s="40"/>
      <c r="DJ11" s="40"/>
      <c r="DK11" s="40"/>
      <c r="DL11" s="40"/>
      <c r="DM11" s="40"/>
      <c r="DN11" s="40"/>
      <c r="DO11" s="40"/>
      <c r="DR11" s="536" t="s">
        <v>106</v>
      </c>
      <c r="DS11" s="536"/>
      <c r="DT11" s="536"/>
      <c r="DU11" s="536"/>
      <c r="DV11" s="536"/>
      <c r="DW11" s="536"/>
      <c r="DX11" s="536"/>
      <c r="DY11" s="536"/>
      <c r="DZ11" s="687" t="s">
        <v>213</v>
      </c>
      <c r="EA11" s="687"/>
      <c r="EB11" s="687"/>
      <c r="EC11" s="687"/>
      <c r="ED11" s="687"/>
      <c r="EE11" s="37"/>
      <c r="EF11" s="535"/>
      <c r="EG11" s="535"/>
      <c r="EH11" s="535"/>
      <c r="EI11" s="535"/>
    </row>
    <row r="12" spans="1:139" ht="10.5" customHeight="1" x14ac:dyDescent="0.2">
      <c r="A12" s="549" t="s">
        <v>1</v>
      </c>
      <c r="B12" s="552" t="s">
        <v>224</v>
      </c>
      <c r="C12" s="554" t="s">
        <v>266</v>
      </c>
      <c r="D12" s="557" t="s">
        <v>14</v>
      </c>
      <c r="E12" s="706" t="s">
        <v>286</v>
      </c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7"/>
      <c r="AD12" s="707"/>
      <c r="AE12" s="707"/>
      <c r="AF12" s="707"/>
      <c r="AG12" s="707"/>
      <c r="AH12" s="707"/>
      <c r="AI12" s="707"/>
      <c r="AJ12" s="707"/>
      <c r="AK12" s="707"/>
      <c r="AL12" s="707"/>
      <c r="AM12" s="707"/>
      <c r="AN12" s="707"/>
      <c r="AO12" s="707"/>
      <c r="AP12" s="707"/>
      <c r="AQ12" s="707"/>
      <c r="AR12" s="707"/>
      <c r="AS12" s="49"/>
      <c r="AT12" s="49"/>
      <c r="AU12" s="49"/>
      <c r="AV12" s="50"/>
      <c r="AW12" s="50"/>
      <c r="AX12" s="50"/>
      <c r="AY12" s="50"/>
      <c r="AZ12" s="50"/>
      <c r="BA12" s="258"/>
      <c r="BB12" s="258"/>
      <c r="BC12" s="509" t="s">
        <v>263</v>
      </c>
      <c r="BD12" s="512" t="s">
        <v>43</v>
      </c>
      <c r="BE12" s="515" t="s">
        <v>258</v>
      </c>
      <c r="BF12" s="518" t="s">
        <v>20</v>
      </c>
      <c r="BG12" s="52">
        <v>1</v>
      </c>
      <c r="BH12" s="51">
        <v>2</v>
      </c>
      <c r="BI12" s="51">
        <v>3</v>
      </c>
      <c r="BJ12" s="268">
        <v>4</v>
      </c>
      <c r="BK12" s="53">
        <v>5</v>
      </c>
      <c r="BL12" s="617" t="s">
        <v>9</v>
      </c>
      <c r="BM12" s="617" t="s">
        <v>48</v>
      </c>
      <c r="BN12" s="54"/>
      <c r="BP12" s="549" t="s">
        <v>1</v>
      </c>
      <c r="BQ12" s="552" t="s">
        <v>225</v>
      </c>
      <c r="BR12" s="509" t="s">
        <v>263</v>
      </c>
      <c r="BS12" s="512" t="s">
        <v>43</v>
      </c>
      <c r="BT12" s="515" t="s">
        <v>258</v>
      </c>
      <c r="BU12" s="518" t="s">
        <v>20</v>
      </c>
      <c r="BV12" s="52">
        <v>1</v>
      </c>
      <c r="BW12" s="51">
        <v>2</v>
      </c>
      <c r="BX12" s="51">
        <v>3</v>
      </c>
      <c r="BY12" s="268">
        <v>4</v>
      </c>
      <c r="BZ12" s="53">
        <v>5</v>
      </c>
      <c r="CA12" s="521" t="s">
        <v>264</v>
      </c>
      <c r="CB12" s="522"/>
      <c r="CC12" s="507" t="s">
        <v>269</v>
      </c>
      <c r="CD12" s="522"/>
      <c r="CE12" s="507" t="s">
        <v>270</v>
      </c>
      <c r="CF12" s="522"/>
      <c r="CG12" s="507" t="s">
        <v>184</v>
      </c>
      <c r="CH12" s="522"/>
      <c r="CI12" s="507" t="s">
        <v>185</v>
      </c>
      <c r="CJ12" s="508"/>
      <c r="CK12" s="521" t="s">
        <v>267</v>
      </c>
      <c r="CL12" s="522"/>
      <c r="CM12" s="507" t="s">
        <v>261</v>
      </c>
      <c r="CN12" s="522"/>
      <c r="CO12" s="507" t="s">
        <v>268</v>
      </c>
      <c r="CP12" s="522"/>
      <c r="CQ12" s="507" t="s">
        <v>260</v>
      </c>
      <c r="CR12" s="53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40"/>
      <c r="DJ12" s="40"/>
      <c r="DK12" s="40"/>
      <c r="DL12" s="40"/>
      <c r="DM12" s="40"/>
      <c r="DN12" s="40"/>
      <c r="DO12" s="40"/>
      <c r="DP12" s="40"/>
      <c r="DQ12" s="40"/>
      <c r="DR12" s="536"/>
      <c r="DS12" s="536"/>
      <c r="DT12" s="536"/>
      <c r="DU12" s="536"/>
      <c r="DV12" s="536"/>
      <c r="DW12" s="536"/>
      <c r="DX12" s="536"/>
      <c r="DY12" s="536"/>
      <c r="DZ12" s="687"/>
      <c r="EA12" s="687"/>
      <c r="EB12" s="687"/>
      <c r="EC12" s="687"/>
      <c r="ED12" s="687"/>
      <c r="EE12" s="37"/>
      <c r="EF12" s="37"/>
      <c r="EG12" s="37"/>
    </row>
    <row r="13" spans="1:139" ht="10.5" customHeight="1" x14ac:dyDescent="0.2">
      <c r="A13" s="550"/>
      <c r="B13" s="553"/>
      <c r="C13" s="555"/>
      <c r="D13" s="558"/>
      <c r="E13" s="708"/>
      <c r="F13" s="709"/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709"/>
      <c r="R13" s="709"/>
      <c r="S13" s="709"/>
      <c r="T13" s="709"/>
      <c r="U13" s="709"/>
      <c r="V13" s="709"/>
      <c r="W13" s="709"/>
      <c r="X13" s="709"/>
      <c r="Y13" s="709"/>
      <c r="Z13" s="709"/>
      <c r="AA13" s="709"/>
      <c r="AB13" s="709"/>
      <c r="AC13" s="709"/>
      <c r="AD13" s="709"/>
      <c r="AE13" s="709"/>
      <c r="AF13" s="709"/>
      <c r="AG13" s="709"/>
      <c r="AH13" s="709"/>
      <c r="AI13" s="709"/>
      <c r="AJ13" s="709"/>
      <c r="AK13" s="709"/>
      <c r="AL13" s="709"/>
      <c r="AM13" s="709"/>
      <c r="AN13" s="709"/>
      <c r="AO13" s="709"/>
      <c r="AP13" s="709"/>
      <c r="AQ13" s="709"/>
      <c r="AR13" s="709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10"/>
      <c r="BD13" s="513"/>
      <c r="BE13" s="516"/>
      <c r="BF13" s="519"/>
      <c r="BG13" s="510" t="s">
        <v>157</v>
      </c>
      <c r="BH13" s="516" t="s">
        <v>158</v>
      </c>
      <c r="BI13" s="516" t="s">
        <v>159</v>
      </c>
      <c r="BJ13" s="516" t="s">
        <v>160</v>
      </c>
      <c r="BK13" s="540" t="s">
        <v>161</v>
      </c>
      <c r="BL13" s="618"/>
      <c r="BM13" s="618"/>
      <c r="BN13" s="54"/>
      <c r="BP13" s="550"/>
      <c r="BQ13" s="553"/>
      <c r="BR13" s="510"/>
      <c r="BS13" s="513"/>
      <c r="BT13" s="516"/>
      <c r="BU13" s="519"/>
      <c r="BV13" s="510" t="s">
        <v>162</v>
      </c>
      <c r="BW13" s="516" t="s">
        <v>163</v>
      </c>
      <c r="BX13" s="516" t="s">
        <v>164</v>
      </c>
      <c r="BY13" s="516" t="s">
        <v>165</v>
      </c>
      <c r="BZ13" s="540" t="s">
        <v>166</v>
      </c>
      <c r="CA13" s="527" t="s">
        <v>49</v>
      </c>
      <c r="CB13" s="523"/>
      <c r="CC13" s="523" t="s">
        <v>50</v>
      </c>
      <c r="CD13" s="523"/>
      <c r="CE13" s="523" t="s">
        <v>51</v>
      </c>
      <c r="CF13" s="523"/>
      <c r="CG13" s="523" t="s">
        <v>52</v>
      </c>
      <c r="CH13" s="523"/>
      <c r="CI13" s="523" t="s">
        <v>53</v>
      </c>
      <c r="CJ13" s="524"/>
      <c r="CK13" s="527" t="s">
        <v>54</v>
      </c>
      <c r="CL13" s="523"/>
      <c r="CM13" s="523" t="s">
        <v>55</v>
      </c>
      <c r="CN13" s="523"/>
      <c r="CO13" s="523" t="s">
        <v>56</v>
      </c>
      <c r="CP13" s="523"/>
      <c r="CQ13" s="523" t="s">
        <v>57</v>
      </c>
      <c r="CR13" s="533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40"/>
      <c r="DJ13" s="40"/>
      <c r="DK13" s="40"/>
      <c r="DL13" s="40"/>
      <c r="DM13" s="40"/>
      <c r="DN13" s="40"/>
      <c r="DO13" s="40"/>
      <c r="DR13" s="536"/>
      <c r="DS13" s="536"/>
      <c r="DT13" s="536"/>
      <c r="DU13" s="536"/>
      <c r="DV13" s="536"/>
      <c r="DW13" s="536"/>
      <c r="DX13" s="536"/>
      <c r="DY13" s="536"/>
      <c r="DZ13" s="687"/>
      <c r="EA13" s="687"/>
      <c r="EB13" s="687"/>
      <c r="EC13" s="687"/>
      <c r="ED13" s="687"/>
      <c r="EE13" s="37"/>
      <c r="EF13" s="37"/>
      <c r="EG13" s="37"/>
    </row>
    <row r="14" spans="1:139" ht="10.5" customHeight="1" x14ac:dyDescent="0.2">
      <c r="A14" s="550"/>
      <c r="B14" s="553"/>
      <c r="C14" s="555"/>
      <c r="D14" s="558"/>
      <c r="E14" s="723" t="s">
        <v>215</v>
      </c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4"/>
      <c r="S14" s="720" t="s">
        <v>216</v>
      </c>
      <c r="T14" s="721"/>
      <c r="U14" s="721"/>
      <c r="V14" s="721"/>
      <c r="W14" s="721"/>
      <c r="X14" s="721"/>
      <c r="Y14" s="724"/>
      <c r="Z14" s="720" t="s">
        <v>217</v>
      </c>
      <c r="AA14" s="721"/>
      <c r="AB14" s="721"/>
      <c r="AC14" s="721"/>
      <c r="AD14" s="721"/>
      <c r="AE14" s="721"/>
      <c r="AF14" s="724"/>
      <c r="AG14" s="720" t="s">
        <v>218</v>
      </c>
      <c r="AH14" s="721"/>
      <c r="AI14" s="721"/>
      <c r="AJ14" s="721"/>
      <c r="AK14" s="721"/>
      <c r="AL14" s="721"/>
      <c r="AM14" s="724"/>
      <c r="AN14" s="720" t="s">
        <v>219</v>
      </c>
      <c r="AO14" s="721"/>
      <c r="AP14" s="721"/>
      <c r="AQ14" s="725" t="s">
        <v>220</v>
      </c>
      <c r="AR14" s="726"/>
      <c r="AS14" s="721" t="s">
        <v>221</v>
      </c>
      <c r="AT14" s="721"/>
      <c r="AU14" s="721"/>
      <c r="AV14" s="721"/>
      <c r="AW14" s="724"/>
      <c r="AX14" s="727" t="s">
        <v>222</v>
      </c>
      <c r="AY14" s="726"/>
      <c r="AZ14" s="720" t="s">
        <v>223</v>
      </c>
      <c r="BA14" s="721"/>
      <c r="BB14" s="722"/>
      <c r="BC14" s="510"/>
      <c r="BD14" s="513"/>
      <c r="BE14" s="516"/>
      <c r="BF14" s="519"/>
      <c r="BG14" s="510"/>
      <c r="BH14" s="516"/>
      <c r="BI14" s="516"/>
      <c r="BJ14" s="516"/>
      <c r="BK14" s="540"/>
      <c r="BL14" s="618"/>
      <c r="BM14" s="618"/>
      <c r="BN14" s="54"/>
      <c r="BO14" s="270"/>
      <c r="BP14" s="550"/>
      <c r="BQ14" s="553"/>
      <c r="BR14" s="510"/>
      <c r="BS14" s="513"/>
      <c r="BT14" s="516"/>
      <c r="BU14" s="519"/>
      <c r="BV14" s="510"/>
      <c r="BW14" s="718"/>
      <c r="BX14" s="516"/>
      <c r="BY14" s="516"/>
      <c r="BZ14" s="540"/>
      <c r="CA14" s="527"/>
      <c r="CB14" s="523"/>
      <c r="CC14" s="523"/>
      <c r="CD14" s="523"/>
      <c r="CE14" s="523"/>
      <c r="CF14" s="523"/>
      <c r="CG14" s="523"/>
      <c r="CH14" s="523"/>
      <c r="CI14" s="523"/>
      <c r="CJ14" s="524"/>
      <c r="CK14" s="527"/>
      <c r="CL14" s="523"/>
      <c r="CM14" s="523"/>
      <c r="CN14" s="523"/>
      <c r="CO14" s="523"/>
      <c r="CP14" s="523"/>
      <c r="CQ14" s="523"/>
      <c r="CR14" s="533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40"/>
      <c r="DJ14" s="40"/>
      <c r="DK14" s="40"/>
      <c r="DL14" s="37"/>
      <c r="DM14" s="37"/>
      <c r="DN14" s="40"/>
      <c r="DO14" s="40"/>
      <c r="EC14" s="37"/>
      <c r="ED14" s="41"/>
      <c r="EE14" s="37"/>
      <c r="EF14" s="37"/>
      <c r="EG14" s="37"/>
    </row>
    <row r="15" spans="1:139" ht="10.5" customHeight="1" x14ac:dyDescent="0.2">
      <c r="A15" s="550"/>
      <c r="B15" s="553"/>
      <c r="C15" s="555"/>
      <c r="D15" s="558"/>
      <c r="E15" s="589" t="s">
        <v>60</v>
      </c>
      <c r="F15" s="574" t="s">
        <v>61</v>
      </c>
      <c r="G15" s="574" t="s">
        <v>62</v>
      </c>
      <c r="H15" s="574" t="s">
        <v>63</v>
      </c>
      <c r="I15" s="574" t="s">
        <v>64</v>
      </c>
      <c r="J15" s="574" t="s">
        <v>65</v>
      </c>
      <c r="K15" s="574" t="s">
        <v>66</v>
      </c>
      <c r="L15" s="574" t="s">
        <v>67</v>
      </c>
      <c r="M15" s="574" t="s">
        <v>68</v>
      </c>
      <c r="N15" s="574" t="s">
        <v>69</v>
      </c>
      <c r="O15" s="574" t="s">
        <v>70</v>
      </c>
      <c r="P15" s="574" t="s">
        <v>71</v>
      </c>
      <c r="Q15" s="574" t="s">
        <v>72</v>
      </c>
      <c r="R15" s="545" t="s">
        <v>73</v>
      </c>
      <c r="S15" s="592" t="s">
        <v>74</v>
      </c>
      <c r="T15" s="574" t="s">
        <v>75</v>
      </c>
      <c r="U15" s="574" t="s">
        <v>76</v>
      </c>
      <c r="V15" s="574" t="s">
        <v>77</v>
      </c>
      <c r="W15" s="574" t="s">
        <v>78</v>
      </c>
      <c r="X15" s="574" t="s">
        <v>79</v>
      </c>
      <c r="Y15" s="591" t="s">
        <v>80</v>
      </c>
      <c r="Z15" s="615" t="s">
        <v>81</v>
      </c>
      <c r="AA15" s="574" t="s">
        <v>82</v>
      </c>
      <c r="AB15" s="574" t="s">
        <v>83</v>
      </c>
      <c r="AC15" s="574" t="s">
        <v>84</v>
      </c>
      <c r="AD15" s="574" t="s">
        <v>85</v>
      </c>
      <c r="AE15" s="574" t="s">
        <v>86</v>
      </c>
      <c r="AF15" s="591" t="s">
        <v>87</v>
      </c>
      <c r="AG15" s="592" t="s">
        <v>88</v>
      </c>
      <c r="AH15" s="574" t="s">
        <v>89</v>
      </c>
      <c r="AI15" s="574" t="s">
        <v>90</v>
      </c>
      <c r="AJ15" s="574" t="s">
        <v>91</v>
      </c>
      <c r="AK15" s="574" t="s">
        <v>92</v>
      </c>
      <c r="AL15" s="574" t="s">
        <v>93</v>
      </c>
      <c r="AM15" s="591" t="s">
        <v>94</v>
      </c>
      <c r="AN15" s="592" t="s">
        <v>95</v>
      </c>
      <c r="AO15" s="574" t="s">
        <v>96</v>
      </c>
      <c r="AP15" s="545" t="s">
        <v>97</v>
      </c>
      <c r="AQ15" s="589" t="s">
        <v>98</v>
      </c>
      <c r="AR15" s="591" t="s">
        <v>99</v>
      </c>
      <c r="AS15" s="615" t="s">
        <v>100</v>
      </c>
      <c r="AT15" s="574" t="s">
        <v>101</v>
      </c>
      <c r="AU15" s="574" t="s">
        <v>102</v>
      </c>
      <c r="AV15" s="574" t="s">
        <v>103</v>
      </c>
      <c r="AW15" s="591" t="s">
        <v>104</v>
      </c>
      <c r="AX15" s="592" t="s">
        <v>167</v>
      </c>
      <c r="AY15" s="591" t="s">
        <v>168</v>
      </c>
      <c r="AZ15" s="592" t="s">
        <v>169</v>
      </c>
      <c r="BA15" s="574" t="s">
        <v>170</v>
      </c>
      <c r="BB15" s="580" t="s">
        <v>171</v>
      </c>
      <c r="BC15" s="510"/>
      <c r="BD15" s="513"/>
      <c r="BE15" s="516"/>
      <c r="BF15" s="519"/>
      <c r="BG15" s="510"/>
      <c r="BH15" s="516"/>
      <c r="BI15" s="516"/>
      <c r="BJ15" s="516"/>
      <c r="BK15" s="540"/>
      <c r="BL15" s="618"/>
      <c r="BM15" s="618"/>
      <c r="BN15" s="54"/>
      <c r="BP15" s="550"/>
      <c r="BQ15" s="553"/>
      <c r="BR15" s="510"/>
      <c r="BS15" s="513"/>
      <c r="BT15" s="516"/>
      <c r="BU15" s="519"/>
      <c r="BV15" s="510"/>
      <c r="BW15" s="718"/>
      <c r="BX15" s="516"/>
      <c r="BY15" s="516"/>
      <c r="BZ15" s="540"/>
      <c r="CA15" s="527"/>
      <c r="CB15" s="523"/>
      <c r="CC15" s="523"/>
      <c r="CD15" s="523"/>
      <c r="CE15" s="523"/>
      <c r="CF15" s="523"/>
      <c r="CG15" s="523"/>
      <c r="CH15" s="523"/>
      <c r="CI15" s="523"/>
      <c r="CJ15" s="524"/>
      <c r="CK15" s="527"/>
      <c r="CL15" s="523"/>
      <c r="CM15" s="523"/>
      <c r="CN15" s="523"/>
      <c r="CO15" s="523"/>
      <c r="CP15" s="523"/>
      <c r="CQ15" s="523"/>
      <c r="CR15" s="533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40"/>
      <c r="DJ15" s="40"/>
      <c r="DK15" s="40"/>
      <c r="DL15" s="40"/>
      <c r="DM15" s="40"/>
      <c r="DN15" s="40"/>
      <c r="DO15" s="40"/>
      <c r="DP15" s="40"/>
      <c r="DQ15" s="37"/>
      <c r="DR15" s="40"/>
      <c r="DS15" s="40"/>
      <c r="DT15" s="40"/>
      <c r="DU15" s="40"/>
      <c r="EC15" s="37"/>
      <c r="ED15" s="41"/>
      <c r="EE15" s="37"/>
      <c r="EF15" s="37"/>
      <c r="EG15" s="37"/>
    </row>
    <row r="16" spans="1:139" ht="10.5" customHeight="1" x14ac:dyDescent="0.2">
      <c r="A16" s="550"/>
      <c r="B16" s="553"/>
      <c r="C16" s="555"/>
      <c r="D16" s="558"/>
      <c r="E16" s="714"/>
      <c r="F16" s="594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712"/>
      <c r="S16" s="579"/>
      <c r="T16" s="575"/>
      <c r="U16" s="575"/>
      <c r="V16" s="575"/>
      <c r="W16" s="575"/>
      <c r="X16" s="575"/>
      <c r="Y16" s="577"/>
      <c r="Z16" s="711"/>
      <c r="AA16" s="575"/>
      <c r="AB16" s="575"/>
      <c r="AC16" s="575"/>
      <c r="AD16" s="575"/>
      <c r="AE16" s="575"/>
      <c r="AF16" s="577"/>
      <c r="AG16" s="579"/>
      <c r="AH16" s="575"/>
      <c r="AI16" s="575"/>
      <c r="AJ16" s="575"/>
      <c r="AK16" s="575"/>
      <c r="AL16" s="594"/>
      <c r="AM16" s="577"/>
      <c r="AN16" s="579"/>
      <c r="AO16" s="575"/>
      <c r="AP16" s="597"/>
      <c r="AQ16" s="643"/>
      <c r="AR16" s="577"/>
      <c r="AS16" s="711"/>
      <c r="AT16" s="594"/>
      <c r="AU16" s="594"/>
      <c r="AV16" s="575"/>
      <c r="AW16" s="577"/>
      <c r="AX16" s="579"/>
      <c r="AY16" s="577"/>
      <c r="AZ16" s="579"/>
      <c r="BA16" s="575"/>
      <c r="BB16" s="641"/>
      <c r="BC16" s="510"/>
      <c r="BD16" s="513"/>
      <c r="BE16" s="516"/>
      <c r="BF16" s="519"/>
      <c r="BG16" s="510"/>
      <c r="BH16" s="516"/>
      <c r="BI16" s="516"/>
      <c r="BJ16" s="516"/>
      <c r="BK16" s="540"/>
      <c r="BL16" s="618"/>
      <c r="BM16" s="618"/>
      <c r="BN16" s="54"/>
      <c r="BP16" s="550"/>
      <c r="BQ16" s="553"/>
      <c r="BR16" s="510"/>
      <c r="BS16" s="513"/>
      <c r="BT16" s="516"/>
      <c r="BU16" s="519"/>
      <c r="BV16" s="510"/>
      <c r="BW16" s="718"/>
      <c r="BX16" s="516"/>
      <c r="BY16" s="516"/>
      <c r="BZ16" s="540"/>
      <c r="CA16" s="528"/>
      <c r="CB16" s="525"/>
      <c r="CC16" s="525"/>
      <c r="CD16" s="525"/>
      <c r="CE16" s="525"/>
      <c r="CF16" s="525"/>
      <c r="CG16" s="525"/>
      <c r="CH16" s="525"/>
      <c r="CI16" s="525"/>
      <c r="CJ16" s="526"/>
      <c r="CK16" s="528"/>
      <c r="CL16" s="525"/>
      <c r="CM16" s="525"/>
      <c r="CN16" s="525"/>
      <c r="CO16" s="525"/>
      <c r="CP16" s="525"/>
      <c r="CQ16" s="525"/>
      <c r="CR16" s="534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40"/>
      <c r="DJ16" s="40"/>
      <c r="DK16" s="40"/>
      <c r="DL16" s="40"/>
      <c r="DM16" s="40"/>
      <c r="DN16" s="40"/>
      <c r="DO16" s="40"/>
      <c r="DP16" s="40"/>
      <c r="DQ16" s="37"/>
      <c r="DR16" s="40"/>
      <c r="DS16" s="40"/>
      <c r="DT16" s="40"/>
      <c r="DU16" s="40"/>
      <c r="EC16" s="37"/>
      <c r="ED16" s="41"/>
      <c r="EE16" s="37"/>
      <c r="EF16" s="37"/>
      <c r="EG16" s="37"/>
    </row>
    <row r="17" spans="1:144" ht="10.5" customHeight="1" x14ac:dyDescent="0.2">
      <c r="A17" s="550"/>
      <c r="B17" s="553"/>
      <c r="C17" s="555"/>
      <c r="D17" s="558"/>
      <c r="E17" s="568" t="s">
        <v>265</v>
      </c>
      <c r="F17" s="570" t="s">
        <v>265</v>
      </c>
      <c r="G17" s="570" t="s">
        <v>265</v>
      </c>
      <c r="H17" s="570" t="s">
        <v>265</v>
      </c>
      <c r="I17" s="570" t="s">
        <v>265</v>
      </c>
      <c r="J17" s="570" t="s">
        <v>265</v>
      </c>
      <c r="K17" s="570" t="s">
        <v>265</v>
      </c>
      <c r="L17" s="570" t="s">
        <v>265</v>
      </c>
      <c r="M17" s="570" t="s">
        <v>265</v>
      </c>
      <c r="N17" s="570" t="s">
        <v>265</v>
      </c>
      <c r="O17" s="570" t="s">
        <v>265</v>
      </c>
      <c r="P17" s="570" t="s">
        <v>265</v>
      </c>
      <c r="Q17" s="570" t="s">
        <v>265</v>
      </c>
      <c r="R17" s="572" t="s">
        <v>265</v>
      </c>
      <c r="S17" s="587" t="s">
        <v>265</v>
      </c>
      <c r="T17" s="570" t="s">
        <v>265</v>
      </c>
      <c r="U17" s="570" t="s">
        <v>265</v>
      </c>
      <c r="V17" s="570" t="s">
        <v>265</v>
      </c>
      <c r="W17" s="570" t="s">
        <v>265</v>
      </c>
      <c r="X17" s="570" t="s">
        <v>265</v>
      </c>
      <c r="Y17" s="598" t="s">
        <v>265</v>
      </c>
      <c r="Z17" s="601" t="s">
        <v>265</v>
      </c>
      <c r="AA17" s="570" t="s">
        <v>265</v>
      </c>
      <c r="AB17" s="570" t="s">
        <v>265</v>
      </c>
      <c r="AC17" s="570" t="s">
        <v>265</v>
      </c>
      <c r="AD17" s="570" t="s">
        <v>265</v>
      </c>
      <c r="AE17" s="570" t="s">
        <v>265</v>
      </c>
      <c r="AF17" s="598" t="s">
        <v>265</v>
      </c>
      <c r="AG17" s="587" t="s">
        <v>265</v>
      </c>
      <c r="AH17" s="570" t="s">
        <v>265</v>
      </c>
      <c r="AI17" s="570" t="s">
        <v>265</v>
      </c>
      <c r="AJ17" s="570" t="s">
        <v>265</v>
      </c>
      <c r="AK17" s="570" t="s">
        <v>265</v>
      </c>
      <c r="AL17" s="570" t="s">
        <v>265</v>
      </c>
      <c r="AM17" s="598" t="s">
        <v>265</v>
      </c>
      <c r="AN17" s="587" t="s">
        <v>265</v>
      </c>
      <c r="AO17" s="570" t="s">
        <v>265</v>
      </c>
      <c r="AP17" s="572" t="s">
        <v>265</v>
      </c>
      <c r="AQ17" s="568" t="s">
        <v>262</v>
      </c>
      <c r="AR17" s="598" t="s">
        <v>262</v>
      </c>
      <c r="AS17" s="601" t="s">
        <v>262</v>
      </c>
      <c r="AT17" s="570" t="s">
        <v>262</v>
      </c>
      <c r="AU17" s="570" t="s">
        <v>262</v>
      </c>
      <c r="AV17" s="570" t="s">
        <v>262</v>
      </c>
      <c r="AW17" s="598" t="s">
        <v>262</v>
      </c>
      <c r="AX17" s="587" t="s">
        <v>262</v>
      </c>
      <c r="AY17" s="598" t="s">
        <v>262</v>
      </c>
      <c r="AZ17" s="587" t="s">
        <v>262</v>
      </c>
      <c r="BA17" s="570" t="s">
        <v>262</v>
      </c>
      <c r="BB17" s="606" t="s">
        <v>262</v>
      </c>
      <c r="BC17" s="510"/>
      <c r="BD17" s="513"/>
      <c r="BE17" s="516"/>
      <c r="BF17" s="519"/>
      <c r="BG17" s="510"/>
      <c r="BH17" s="516"/>
      <c r="BI17" s="516"/>
      <c r="BJ17" s="516"/>
      <c r="BK17" s="540"/>
      <c r="BL17" s="618"/>
      <c r="BM17" s="618"/>
      <c r="BN17" s="54"/>
      <c r="BP17" s="550"/>
      <c r="BQ17" s="553"/>
      <c r="BR17" s="510"/>
      <c r="BS17" s="513"/>
      <c r="BT17" s="516"/>
      <c r="BU17" s="519"/>
      <c r="BV17" s="510"/>
      <c r="BW17" s="718"/>
      <c r="BX17" s="516"/>
      <c r="BY17" s="516"/>
      <c r="BZ17" s="540"/>
      <c r="CA17" s="58" t="s">
        <v>105</v>
      </c>
      <c r="CB17" s="59"/>
      <c r="CC17" s="60"/>
      <c r="CD17" s="61"/>
      <c r="CE17" s="60"/>
      <c r="CF17" s="59"/>
      <c r="CG17" s="62"/>
      <c r="CH17" s="61"/>
      <c r="CI17" s="60"/>
      <c r="CJ17" s="61"/>
      <c r="CK17" s="286"/>
      <c r="CL17" s="59"/>
      <c r="CM17" s="60"/>
      <c r="CN17" s="59"/>
      <c r="CO17" s="60"/>
      <c r="CP17" s="59"/>
      <c r="CQ17" s="60"/>
      <c r="CR17" s="63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40"/>
      <c r="DJ17" s="40"/>
      <c r="DK17" s="40"/>
      <c r="DL17" s="632" t="s">
        <v>250</v>
      </c>
      <c r="DM17" s="633"/>
      <c r="DN17" s="40"/>
      <c r="DO17" s="40"/>
      <c r="DP17" s="40"/>
      <c r="DQ17" s="271"/>
      <c r="DR17" s="271"/>
      <c r="DS17" s="271"/>
      <c r="DT17" s="271"/>
      <c r="DU17" s="271"/>
      <c r="EC17" s="37"/>
      <c r="ED17" s="41"/>
      <c r="EE17" s="37"/>
      <c r="EF17" s="37"/>
      <c r="EG17" s="37"/>
    </row>
    <row r="18" spans="1:144" ht="10.5" customHeight="1" x14ac:dyDescent="0.2">
      <c r="A18" s="550"/>
      <c r="B18" s="553"/>
      <c r="C18" s="555"/>
      <c r="D18" s="558"/>
      <c r="E18" s="569"/>
      <c r="F18" s="571"/>
      <c r="G18" s="571"/>
      <c r="H18" s="571"/>
      <c r="I18" s="571"/>
      <c r="J18" s="571"/>
      <c r="K18" s="585"/>
      <c r="L18" s="585"/>
      <c r="M18" s="585"/>
      <c r="N18" s="585"/>
      <c r="O18" s="585"/>
      <c r="P18" s="585"/>
      <c r="Q18" s="585"/>
      <c r="R18" s="573"/>
      <c r="S18" s="588"/>
      <c r="T18" s="585"/>
      <c r="U18" s="585"/>
      <c r="V18" s="585"/>
      <c r="W18" s="585"/>
      <c r="X18" s="585"/>
      <c r="Y18" s="605"/>
      <c r="Z18" s="710"/>
      <c r="AA18" s="585"/>
      <c r="AB18" s="585"/>
      <c r="AC18" s="585"/>
      <c r="AD18" s="585"/>
      <c r="AE18" s="585"/>
      <c r="AF18" s="605"/>
      <c r="AG18" s="588"/>
      <c r="AH18" s="585"/>
      <c r="AI18" s="585"/>
      <c r="AJ18" s="585"/>
      <c r="AK18" s="585"/>
      <c r="AL18" s="571"/>
      <c r="AM18" s="605"/>
      <c r="AN18" s="588"/>
      <c r="AO18" s="585"/>
      <c r="AP18" s="586"/>
      <c r="AQ18" s="608"/>
      <c r="AR18" s="605"/>
      <c r="AS18" s="710"/>
      <c r="AT18" s="585"/>
      <c r="AU18" s="585"/>
      <c r="AV18" s="585"/>
      <c r="AW18" s="605"/>
      <c r="AX18" s="588"/>
      <c r="AY18" s="605"/>
      <c r="AZ18" s="588"/>
      <c r="BA18" s="585"/>
      <c r="BB18" s="607"/>
      <c r="BC18" s="510"/>
      <c r="BD18" s="513"/>
      <c r="BE18" s="516"/>
      <c r="BF18" s="519"/>
      <c r="BG18" s="510"/>
      <c r="BH18" s="516"/>
      <c r="BI18" s="516"/>
      <c r="BJ18" s="516"/>
      <c r="BK18" s="540"/>
      <c r="BL18" s="618"/>
      <c r="BM18" s="618"/>
      <c r="BN18" s="54"/>
      <c r="BP18" s="550"/>
      <c r="BQ18" s="553"/>
      <c r="BR18" s="510"/>
      <c r="BS18" s="513"/>
      <c r="BT18" s="516"/>
      <c r="BU18" s="519"/>
      <c r="BV18" s="510"/>
      <c r="BW18" s="718"/>
      <c r="BX18" s="516"/>
      <c r="BY18" s="516"/>
      <c r="BZ18" s="540"/>
      <c r="CA18" s="620" t="s">
        <v>107</v>
      </c>
      <c r="CB18" s="623" t="s">
        <v>108</v>
      </c>
      <c r="CC18" s="629" t="s">
        <v>107</v>
      </c>
      <c r="CD18" s="623" t="s">
        <v>108</v>
      </c>
      <c r="CE18" s="629" t="s">
        <v>107</v>
      </c>
      <c r="CF18" s="623" t="s">
        <v>108</v>
      </c>
      <c r="CG18" s="629" t="s">
        <v>107</v>
      </c>
      <c r="CH18" s="623" t="s">
        <v>108</v>
      </c>
      <c r="CI18" s="629" t="s">
        <v>107</v>
      </c>
      <c r="CJ18" s="634" t="s">
        <v>108</v>
      </c>
      <c r="CK18" s="620" t="s">
        <v>107</v>
      </c>
      <c r="CL18" s="623" t="s">
        <v>108</v>
      </c>
      <c r="CM18" s="629" t="s">
        <v>107</v>
      </c>
      <c r="CN18" s="623" t="s">
        <v>108</v>
      </c>
      <c r="CO18" s="629" t="s">
        <v>107</v>
      </c>
      <c r="CP18" s="623" t="s">
        <v>108</v>
      </c>
      <c r="CQ18" s="629" t="s">
        <v>107</v>
      </c>
      <c r="CR18" s="715" t="s">
        <v>108</v>
      </c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40"/>
      <c r="DJ18" s="40"/>
      <c r="DK18" s="40"/>
      <c r="DL18" s="633"/>
      <c r="DM18" s="633"/>
      <c r="DN18" s="40"/>
      <c r="DO18" s="40"/>
      <c r="DP18" s="40"/>
      <c r="DQ18" s="271"/>
      <c r="DR18" s="271"/>
      <c r="DS18" s="271"/>
      <c r="DT18" s="271"/>
      <c r="DU18" s="271"/>
      <c r="EC18" s="37"/>
      <c r="ED18" s="644" t="s">
        <v>109</v>
      </c>
      <c r="EE18" s="645"/>
      <c r="EF18" s="645"/>
      <c r="EG18" s="37"/>
    </row>
    <row r="19" spans="1:144" ht="10.5" customHeight="1" x14ac:dyDescent="0.2">
      <c r="A19" s="550"/>
      <c r="B19" s="553"/>
      <c r="C19" s="555"/>
      <c r="D19" s="558"/>
      <c r="E19" s="642">
        <v>1</v>
      </c>
      <c r="F19" s="611">
        <v>1</v>
      </c>
      <c r="G19" s="611">
        <v>1</v>
      </c>
      <c r="H19" s="611">
        <v>1</v>
      </c>
      <c r="I19" s="611">
        <v>1</v>
      </c>
      <c r="J19" s="611">
        <v>1</v>
      </c>
      <c r="K19" s="611">
        <v>1</v>
      </c>
      <c r="L19" s="611">
        <v>1</v>
      </c>
      <c r="M19" s="611">
        <v>1</v>
      </c>
      <c r="N19" s="611">
        <v>1</v>
      </c>
      <c r="O19" s="611">
        <v>1</v>
      </c>
      <c r="P19" s="611">
        <v>1</v>
      </c>
      <c r="Q19" s="611">
        <v>1</v>
      </c>
      <c r="R19" s="646">
        <v>1</v>
      </c>
      <c r="S19" s="613">
        <v>4</v>
      </c>
      <c r="T19" s="611">
        <v>4</v>
      </c>
      <c r="U19" s="611">
        <v>4</v>
      </c>
      <c r="V19" s="611">
        <v>4</v>
      </c>
      <c r="W19" s="611">
        <v>4</v>
      </c>
      <c r="X19" s="611">
        <v>4</v>
      </c>
      <c r="Y19" s="612">
        <v>4</v>
      </c>
      <c r="Z19" s="614">
        <v>5</v>
      </c>
      <c r="AA19" s="611">
        <v>5</v>
      </c>
      <c r="AB19" s="611">
        <v>5</v>
      </c>
      <c r="AC19" s="611">
        <v>5</v>
      </c>
      <c r="AD19" s="611">
        <v>5</v>
      </c>
      <c r="AE19" s="611">
        <v>5</v>
      </c>
      <c r="AF19" s="612">
        <v>5</v>
      </c>
      <c r="AG19" s="613">
        <v>3</v>
      </c>
      <c r="AH19" s="611">
        <v>3</v>
      </c>
      <c r="AI19" s="611">
        <v>3</v>
      </c>
      <c r="AJ19" s="611">
        <v>3</v>
      </c>
      <c r="AK19" s="611">
        <v>3</v>
      </c>
      <c r="AL19" s="611">
        <v>3</v>
      </c>
      <c r="AM19" s="612">
        <v>3</v>
      </c>
      <c r="AN19" s="613">
        <v>2</v>
      </c>
      <c r="AO19" s="611">
        <v>2</v>
      </c>
      <c r="AP19" s="646">
        <v>2</v>
      </c>
      <c r="AQ19" s="642">
        <v>1</v>
      </c>
      <c r="AR19" s="612">
        <v>1</v>
      </c>
      <c r="AS19" s="614">
        <v>4</v>
      </c>
      <c r="AT19" s="611">
        <v>4</v>
      </c>
      <c r="AU19" s="611">
        <v>4</v>
      </c>
      <c r="AV19" s="611">
        <v>4</v>
      </c>
      <c r="AW19" s="612">
        <v>4</v>
      </c>
      <c r="AX19" s="613">
        <v>5</v>
      </c>
      <c r="AY19" s="612">
        <v>5</v>
      </c>
      <c r="AZ19" s="613">
        <v>3</v>
      </c>
      <c r="BA19" s="611">
        <v>3</v>
      </c>
      <c r="BB19" s="640">
        <v>3</v>
      </c>
      <c r="BC19" s="510"/>
      <c r="BD19" s="513"/>
      <c r="BE19" s="516"/>
      <c r="BF19" s="519"/>
      <c r="BG19" s="510"/>
      <c r="BH19" s="516"/>
      <c r="BI19" s="516"/>
      <c r="BJ19" s="516"/>
      <c r="BK19" s="540"/>
      <c r="BL19" s="618"/>
      <c r="BM19" s="618"/>
      <c r="BN19" s="54"/>
      <c r="BP19" s="550"/>
      <c r="BQ19" s="553"/>
      <c r="BR19" s="510"/>
      <c r="BS19" s="513"/>
      <c r="BT19" s="516"/>
      <c r="BU19" s="519"/>
      <c r="BV19" s="510"/>
      <c r="BW19" s="718"/>
      <c r="BX19" s="516"/>
      <c r="BY19" s="516"/>
      <c r="BZ19" s="540"/>
      <c r="CA19" s="621"/>
      <c r="CB19" s="624"/>
      <c r="CC19" s="630"/>
      <c r="CD19" s="624"/>
      <c r="CE19" s="630"/>
      <c r="CF19" s="624"/>
      <c r="CG19" s="630"/>
      <c r="CH19" s="624"/>
      <c r="CI19" s="630"/>
      <c r="CJ19" s="635"/>
      <c r="CK19" s="621"/>
      <c r="CL19" s="624"/>
      <c r="CM19" s="630"/>
      <c r="CN19" s="624"/>
      <c r="CO19" s="630"/>
      <c r="CP19" s="624"/>
      <c r="CQ19" s="630"/>
      <c r="CR19" s="716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40"/>
      <c r="DJ19" s="40"/>
      <c r="DK19" s="64" t="s">
        <v>110</v>
      </c>
      <c r="DL19" s="698" t="s">
        <v>172</v>
      </c>
      <c r="DM19" s="698"/>
      <c r="DN19" s="698"/>
      <c r="DO19" s="65"/>
      <c r="DP19" s="66"/>
      <c r="DQ19" s="66"/>
      <c r="DR19" s="66"/>
      <c r="DS19" s="66"/>
      <c r="DT19" s="66"/>
      <c r="DU19" s="67"/>
      <c r="EC19" s="37"/>
      <c r="ED19" s="645"/>
      <c r="EE19" s="645"/>
      <c r="EF19" s="645"/>
      <c r="EG19" s="37"/>
    </row>
    <row r="20" spans="1:144" ht="10.5" customHeight="1" thickBot="1" x14ac:dyDescent="0.25">
      <c r="A20" s="550"/>
      <c r="B20" s="553"/>
      <c r="C20" s="555"/>
      <c r="D20" s="558"/>
      <c r="E20" s="643"/>
      <c r="F20" s="575"/>
      <c r="G20" s="575"/>
      <c r="H20" s="575"/>
      <c r="I20" s="575"/>
      <c r="J20" s="575"/>
      <c r="K20" s="575"/>
      <c r="L20" s="575"/>
      <c r="M20" s="575"/>
      <c r="N20" s="575"/>
      <c r="O20" s="575"/>
      <c r="P20" s="575"/>
      <c r="Q20" s="575"/>
      <c r="R20" s="597"/>
      <c r="S20" s="579"/>
      <c r="T20" s="575"/>
      <c r="U20" s="575"/>
      <c r="V20" s="575"/>
      <c r="W20" s="611"/>
      <c r="X20" s="575"/>
      <c r="Y20" s="612"/>
      <c r="Z20" s="614"/>
      <c r="AA20" s="611"/>
      <c r="AB20" s="575"/>
      <c r="AC20" s="575"/>
      <c r="AD20" s="575"/>
      <c r="AE20" s="575"/>
      <c r="AF20" s="577"/>
      <c r="AG20" s="579"/>
      <c r="AH20" s="575"/>
      <c r="AI20" s="575"/>
      <c r="AJ20" s="575"/>
      <c r="AK20" s="575"/>
      <c r="AL20" s="575"/>
      <c r="AM20" s="577"/>
      <c r="AN20" s="579"/>
      <c r="AO20" s="575"/>
      <c r="AP20" s="597"/>
      <c r="AQ20" s="643"/>
      <c r="AR20" s="577"/>
      <c r="AS20" s="711"/>
      <c r="AT20" s="575"/>
      <c r="AU20" s="575"/>
      <c r="AV20" s="575"/>
      <c r="AW20" s="577"/>
      <c r="AX20" s="579"/>
      <c r="AY20" s="577"/>
      <c r="AZ20" s="579"/>
      <c r="BA20" s="575"/>
      <c r="BB20" s="641"/>
      <c r="BC20" s="510"/>
      <c r="BD20" s="513"/>
      <c r="BE20" s="516"/>
      <c r="BF20" s="519"/>
      <c r="BG20" s="510"/>
      <c r="BH20" s="516"/>
      <c r="BI20" s="516"/>
      <c r="BJ20" s="516"/>
      <c r="BK20" s="540"/>
      <c r="BL20" s="618"/>
      <c r="BM20" s="618"/>
      <c r="BN20" s="54"/>
      <c r="BP20" s="550"/>
      <c r="BQ20" s="553"/>
      <c r="BR20" s="510"/>
      <c r="BS20" s="513"/>
      <c r="BT20" s="516"/>
      <c r="BU20" s="519"/>
      <c r="BV20" s="510"/>
      <c r="BW20" s="718"/>
      <c r="BX20" s="516"/>
      <c r="BY20" s="516"/>
      <c r="BZ20" s="540"/>
      <c r="CA20" s="621"/>
      <c r="CB20" s="624"/>
      <c r="CC20" s="630"/>
      <c r="CD20" s="624"/>
      <c r="CE20" s="630"/>
      <c r="CF20" s="624"/>
      <c r="CG20" s="630"/>
      <c r="CH20" s="624"/>
      <c r="CI20" s="630"/>
      <c r="CJ20" s="635"/>
      <c r="CK20" s="621"/>
      <c r="CL20" s="624"/>
      <c r="CM20" s="630"/>
      <c r="CN20" s="624"/>
      <c r="CO20" s="630"/>
      <c r="CP20" s="624"/>
      <c r="CQ20" s="630"/>
      <c r="CR20" s="716"/>
      <c r="CS20" s="269"/>
      <c r="CT20" s="269"/>
      <c r="CU20" s="269"/>
      <c r="CV20" s="269"/>
      <c r="CW20" s="269"/>
      <c r="CX20" s="269"/>
      <c r="CY20" s="269"/>
      <c r="CZ20" s="269"/>
      <c r="DA20" s="269"/>
      <c r="DB20" s="269"/>
      <c r="DC20" s="269"/>
      <c r="DD20" s="269"/>
      <c r="DE20" s="269"/>
      <c r="DF20" s="269"/>
      <c r="DG20" s="269"/>
      <c r="DH20" s="269"/>
      <c r="DK20" s="64"/>
      <c r="DL20" s="699"/>
      <c r="DM20" s="699"/>
      <c r="DN20" s="699"/>
      <c r="DO20" s="65"/>
      <c r="DP20" s="665" t="s">
        <v>112</v>
      </c>
      <c r="DQ20" s="665"/>
      <c r="DR20" s="666" t="e">
        <f>BL64</f>
        <v>#DIV/0!</v>
      </c>
      <c r="DS20" s="666"/>
      <c r="DT20" s="66"/>
      <c r="DU20" s="67"/>
      <c r="EC20" s="37"/>
      <c r="ED20" s="41"/>
      <c r="EE20" s="37"/>
      <c r="EF20" s="37"/>
      <c r="EG20" s="37"/>
    </row>
    <row r="21" spans="1:144" ht="10.5" customHeight="1" x14ac:dyDescent="0.2">
      <c r="A21" s="550"/>
      <c r="B21" s="553"/>
      <c r="C21" s="556"/>
      <c r="D21" s="558"/>
      <c r="E21" s="312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95"/>
      <c r="S21" s="342"/>
      <c r="T21" s="313"/>
      <c r="U21" s="364"/>
      <c r="V21" s="313"/>
      <c r="W21" s="370"/>
      <c r="X21" s="313"/>
      <c r="Y21" s="314"/>
      <c r="Z21" s="396"/>
      <c r="AA21" s="313"/>
      <c r="AB21" s="313"/>
      <c r="AC21" s="313"/>
      <c r="AD21" s="313"/>
      <c r="AE21" s="313"/>
      <c r="AF21" s="314"/>
      <c r="AG21" s="342"/>
      <c r="AH21" s="313"/>
      <c r="AI21" s="313"/>
      <c r="AJ21" s="313"/>
      <c r="AK21" s="313"/>
      <c r="AL21" s="313"/>
      <c r="AM21" s="352"/>
      <c r="AN21" s="365"/>
      <c r="AO21" s="364"/>
      <c r="AP21" s="372"/>
      <c r="AQ21" s="312"/>
      <c r="AR21" s="352"/>
      <c r="AS21" s="404"/>
      <c r="AT21" s="364"/>
      <c r="AU21" s="364"/>
      <c r="AV21" s="364"/>
      <c r="AW21" s="352"/>
      <c r="AX21" s="365"/>
      <c r="AY21" s="352"/>
      <c r="AZ21" s="365"/>
      <c r="BA21" s="364"/>
      <c r="BB21" s="354"/>
      <c r="BC21" s="511"/>
      <c r="BD21" s="514"/>
      <c r="BE21" s="517"/>
      <c r="BF21" s="520"/>
      <c r="BG21" s="511"/>
      <c r="BH21" s="517"/>
      <c r="BI21" s="517"/>
      <c r="BJ21" s="517"/>
      <c r="BK21" s="541"/>
      <c r="BL21" s="619"/>
      <c r="BM21" s="619"/>
      <c r="BN21" s="54"/>
      <c r="BP21" s="550"/>
      <c r="BQ21" s="553"/>
      <c r="BR21" s="511"/>
      <c r="BS21" s="514"/>
      <c r="BT21" s="517"/>
      <c r="BU21" s="520"/>
      <c r="BV21" s="511"/>
      <c r="BW21" s="719"/>
      <c r="BX21" s="517"/>
      <c r="BY21" s="517"/>
      <c r="BZ21" s="541"/>
      <c r="CA21" s="622"/>
      <c r="CB21" s="625"/>
      <c r="CC21" s="631"/>
      <c r="CD21" s="625"/>
      <c r="CE21" s="631"/>
      <c r="CF21" s="625"/>
      <c r="CG21" s="631"/>
      <c r="CH21" s="625"/>
      <c r="CI21" s="631"/>
      <c r="CJ21" s="636"/>
      <c r="CK21" s="622"/>
      <c r="CL21" s="625"/>
      <c r="CM21" s="631"/>
      <c r="CN21" s="625"/>
      <c r="CO21" s="631"/>
      <c r="CP21" s="625"/>
      <c r="CQ21" s="631"/>
      <c r="CR21" s="717"/>
      <c r="CS21" s="269"/>
      <c r="CT21" s="269"/>
      <c r="CU21" s="269"/>
      <c r="CV21" s="269"/>
      <c r="CW21" s="269"/>
      <c r="CX21" s="269"/>
      <c r="CY21" s="269"/>
      <c r="CZ21" s="269"/>
      <c r="DA21" s="269"/>
      <c r="DB21" s="269"/>
      <c r="DC21" s="269"/>
      <c r="DD21" s="269"/>
      <c r="DE21" s="269"/>
      <c r="DF21" s="269"/>
      <c r="DG21" s="269"/>
      <c r="DH21" s="269"/>
      <c r="DJ21" s="637" t="s">
        <v>251</v>
      </c>
      <c r="DK21" s="700" t="s">
        <v>116</v>
      </c>
      <c r="DL21" s="700" t="s">
        <v>113</v>
      </c>
      <c r="DM21" s="702" t="s">
        <v>114</v>
      </c>
      <c r="DN21" s="648" t="s">
        <v>115</v>
      </c>
      <c r="DO21" s="71"/>
      <c r="DP21" s="665"/>
      <c r="DQ21" s="665"/>
      <c r="DR21" s="666"/>
      <c r="DS21" s="666"/>
      <c r="DT21" s="66"/>
      <c r="DU21" s="71"/>
      <c r="EC21" s="655" t="s">
        <v>116</v>
      </c>
      <c r="ED21" s="657" t="s">
        <v>117</v>
      </c>
      <c r="EE21" s="659" t="s">
        <v>29</v>
      </c>
      <c r="EF21" s="661" t="s">
        <v>118</v>
      </c>
      <c r="EG21" s="663" t="s">
        <v>119</v>
      </c>
    </row>
    <row r="22" spans="1:144" ht="10.95" customHeight="1" thickBot="1" x14ac:dyDescent="0.2">
      <c r="A22" s="551"/>
      <c r="B22" s="553"/>
      <c r="C22" s="73">
        <v>10</v>
      </c>
      <c r="D22" s="74"/>
      <c r="E22" s="315">
        <v>2</v>
      </c>
      <c r="F22" s="316">
        <v>2</v>
      </c>
      <c r="G22" s="316">
        <v>2</v>
      </c>
      <c r="H22" s="316">
        <v>2</v>
      </c>
      <c r="I22" s="316">
        <v>2</v>
      </c>
      <c r="J22" s="316">
        <v>2</v>
      </c>
      <c r="K22" s="316">
        <v>2</v>
      </c>
      <c r="L22" s="316">
        <v>2</v>
      </c>
      <c r="M22" s="316">
        <v>2</v>
      </c>
      <c r="N22" s="316">
        <v>2</v>
      </c>
      <c r="O22" s="316">
        <v>2</v>
      </c>
      <c r="P22" s="316">
        <v>2</v>
      </c>
      <c r="Q22" s="316">
        <v>2</v>
      </c>
      <c r="R22" s="373">
        <v>2</v>
      </c>
      <c r="S22" s="343">
        <v>2</v>
      </c>
      <c r="T22" s="316">
        <v>2</v>
      </c>
      <c r="U22" s="316">
        <v>2</v>
      </c>
      <c r="V22" s="316">
        <v>2</v>
      </c>
      <c r="W22" s="316">
        <v>2</v>
      </c>
      <c r="X22" s="316">
        <v>2</v>
      </c>
      <c r="Y22" s="317">
        <v>2</v>
      </c>
      <c r="Z22" s="397">
        <v>2</v>
      </c>
      <c r="AA22" s="316">
        <v>2</v>
      </c>
      <c r="AB22" s="316">
        <v>2</v>
      </c>
      <c r="AC22" s="316">
        <v>2</v>
      </c>
      <c r="AD22" s="316">
        <v>2</v>
      </c>
      <c r="AE22" s="316">
        <v>2</v>
      </c>
      <c r="AF22" s="317">
        <v>2</v>
      </c>
      <c r="AG22" s="343">
        <v>2</v>
      </c>
      <c r="AH22" s="316">
        <v>2</v>
      </c>
      <c r="AI22" s="316">
        <v>2</v>
      </c>
      <c r="AJ22" s="316">
        <v>2</v>
      </c>
      <c r="AK22" s="316">
        <v>2</v>
      </c>
      <c r="AL22" s="316">
        <v>2</v>
      </c>
      <c r="AM22" s="317">
        <v>2</v>
      </c>
      <c r="AN22" s="343">
        <v>2</v>
      </c>
      <c r="AO22" s="316">
        <v>2</v>
      </c>
      <c r="AP22" s="373">
        <v>2</v>
      </c>
      <c r="AQ22" s="315">
        <v>2</v>
      </c>
      <c r="AR22" s="317">
        <v>2</v>
      </c>
      <c r="AS22" s="397">
        <v>2</v>
      </c>
      <c r="AT22" s="316">
        <v>2</v>
      </c>
      <c r="AU22" s="316">
        <v>2</v>
      </c>
      <c r="AV22" s="316">
        <v>2</v>
      </c>
      <c r="AW22" s="317">
        <v>2</v>
      </c>
      <c r="AX22" s="343">
        <v>2</v>
      </c>
      <c r="AY22" s="317">
        <v>2</v>
      </c>
      <c r="AZ22" s="343">
        <v>2</v>
      </c>
      <c r="BA22" s="316">
        <v>2</v>
      </c>
      <c r="BB22" s="355">
        <v>2</v>
      </c>
      <c r="BC22" s="75">
        <v>76</v>
      </c>
      <c r="BD22" s="77"/>
      <c r="BE22" s="79">
        <v>24</v>
      </c>
      <c r="BF22" s="74"/>
      <c r="BG22" s="75">
        <v>32</v>
      </c>
      <c r="BH22" s="77">
        <v>6</v>
      </c>
      <c r="BI22" s="77">
        <v>20</v>
      </c>
      <c r="BJ22" s="78">
        <v>24</v>
      </c>
      <c r="BK22" s="78">
        <v>18</v>
      </c>
      <c r="BL22" s="80">
        <v>100</v>
      </c>
      <c r="BM22" s="80"/>
      <c r="BN22" s="81"/>
      <c r="BP22" s="551"/>
      <c r="BQ22" s="553"/>
      <c r="BR22" s="75">
        <f>BC22</f>
        <v>76</v>
      </c>
      <c r="BS22" s="77"/>
      <c r="BT22" s="79">
        <f>BE22</f>
        <v>24</v>
      </c>
      <c r="BU22" s="74"/>
      <c r="BV22" s="75">
        <f>BG22</f>
        <v>32</v>
      </c>
      <c r="BW22" s="77">
        <f>BH22</f>
        <v>6</v>
      </c>
      <c r="BX22" s="77">
        <f>BI22</f>
        <v>20</v>
      </c>
      <c r="BY22" s="77">
        <f>BJ22</f>
        <v>24</v>
      </c>
      <c r="BZ22" s="82">
        <f t="shared" ref="BZ22" si="0">BK22</f>
        <v>18</v>
      </c>
      <c r="CA22" s="83">
        <v>28</v>
      </c>
      <c r="CB22" s="84"/>
      <c r="CC22" s="85">
        <v>14</v>
      </c>
      <c r="CD22" s="84"/>
      <c r="CE22" s="85">
        <v>14</v>
      </c>
      <c r="CF22" s="84"/>
      <c r="CG22" s="85">
        <v>14</v>
      </c>
      <c r="CH22" s="84"/>
      <c r="CI22" s="85">
        <v>6</v>
      </c>
      <c r="CJ22" s="277"/>
      <c r="CK22" s="83">
        <v>4</v>
      </c>
      <c r="CL22" s="84"/>
      <c r="CM22" s="85">
        <v>10</v>
      </c>
      <c r="CN22" s="84"/>
      <c r="CO22" s="85">
        <v>4</v>
      </c>
      <c r="CP22" s="84"/>
      <c r="CQ22" s="85">
        <v>6</v>
      </c>
      <c r="CR22" s="8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J22" s="638"/>
      <c r="DK22" s="701"/>
      <c r="DL22" s="701"/>
      <c r="DM22" s="703"/>
      <c r="DN22" s="649"/>
      <c r="DO22" s="71"/>
      <c r="DP22" s="665" t="s">
        <v>120</v>
      </c>
      <c r="DQ22" s="665"/>
      <c r="DR22" s="666" t="e">
        <f>EN27</f>
        <v>#DIV/0!</v>
      </c>
      <c r="DS22" s="666"/>
      <c r="DT22" s="66"/>
      <c r="DU22" s="71"/>
      <c r="EC22" s="656"/>
      <c r="ED22" s="658"/>
      <c r="EE22" s="660"/>
      <c r="EF22" s="662"/>
      <c r="EG22" s="664"/>
    </row>
    <row r="23" spans="1:144" ht="13.2" customHeight="1" x14ac:dyDescent="0.2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74"/>
      <c r="S23" s="344"/>
      <c r="T23" s="319"/>
      <c r="U23" s="319"/>
      <c r="V23" s="319"/>
      <c r="W23" s="319"/>
      <c r="X23" s="319"/>
      <c r="Y23" s="320"/>
      <c r="Z23" s="398"/>
      <c r="AA23" s="319"/>
      <c r="AB23" s="319"/>
      <c r="AC23" s="319"/>
      <c r="AD23" s="319"/>
      <c r="AE23" s="319"/>
      <c r="AF23" s="320"/>
      <c r="AG23" s="344"/>
      <c r="AH23" s="319"/>
      <c r="AI23" s="319"/>
      <c r="AJ23" s="319"/>
      <c r="AK23" s="319"/>
      <c r="AL23" s="319"/>
      <c r="AM23" s="320"/>
      <c r="AN23" s="344"/>
      <c r="AO23" s="319"/>
      <c r="AP23" s="374"/>
      <c r="AQ23" s="318"/>
      <c r="AR23" s="320"/>
      <c r="AS23" s="398"/>
      <c r="AT23" s="319"/>
      <c r="AU23" s="319"/>
      <c r="AV23" s="319"/>
      <c r="AW23" s="320"/>
      <c r="AX23" s="344"/>
      <c r="AY23" s="320"/>
      <c r="AZ23" s="344"/>
      <c r="BA23" s="319"/>
      <c r="BB23" s="356"/>
      <c r="BC23" s="95">
        <f>SUM(E23:AP23)*2</f>
        <v>0</v>
      </c>
      <c r="BD23" s="482" t="str">
        <f>IF(BC23&gt;=66,"A",IF(BC23&gt;=40,"B","C"))</f>
        <v>C</v>
      </c>
      <c r="BE23" s="96">
        <f>SUM(AQ23:BB23)*2</f>
        <v>0</v>
      </c>
      <c r="BF23" s="199" t="str">
        <f>IF(BE23&gt;=22,"A",IF(BE23&gt;=12,"B","C"))</f>
        <v>C</v>
      </c>
      <c r="BG23" s="95">
        <f>SUM(E23:R23)*2+SUM(AQ23:AR23)*2</f>
        <v>0</v>
      </c>
      <c r="BH23" s="96">
        <f>SUM(AN23:AP23)*2</f>
        <v>0</v>
      </c>
      <c r="BI23" s="96">
        <f>SUM(AG23:AM23)*2+SUM(AZ23:BB23)*2</f>
        <v>0</v>
      </c>
      <c r="BJ23" s="96">
        <f>SUM(S23:Y23)*2+SUM(AS23:AW23)*2</f>
        <v>0</v>
      </c>
      <c r="BK23" s="97">
        <f>SUM(Z23:AF23)*2+SUM(AX23:AY23)*2</f>
        <v>0</v>
      </c>
      <c r="BL23" s="98">
        <f t="shared" ref="BL23:BL62" si="1">BC23+BE23</f>
        <v>0</v>
      </c>
      <c r="BM23" s="99">
        <f>(BL23-73.5)/19.04*10+50</f>
        <v>11.397058823529413</v>
      </c>
      <c r="BN23" s="100"/>
      <c r="BO23" s="272"/>
      <c r="BP23" s="88">
        <f>A23</f>
        <v>0</v>
      </c>
      <c r="BQ23" s="89">
        <f>B23</f>
        <v>0</v>
      </c>
      <c r="BR23" s="101">
        <f>BC23/76*100</f>
        <v>0</v>
      </c>
      <c r="BS23" s="102" t="str">
        <f>BD23</f>
        <v>C</v>
      </c>
      <c r="BT23" s="103">
        <f>BE23/24*100</f>
        <v>0</v>
      </c>
      <c r="BU23" s="91" t="str">
        <f>BF23</f>
        <v>C</v>
      </c>
      <c r="BV23" s="101">
        <f>BG23/32*100</f>
        <v>0</v>
      </c>
      <c r="BW23" s="103">
        <f>BH23/6*100</f>
        <v>0</v>
      </c>
      <c r="BX23" s="103">
        <f>BI23/20*100</f>
        <v>0</v>
      </c>
      <c r="BY23" s="103">
        <f>BJ23/24*100</f>
        <v>0</v>
      </c>
      <c r="BZ23" s="104">
        <f>BK23/18*100</f>
        <v>0</v>
      </c>
      <c r="CA23" s="105">
        <f>SUM(E23:R23)*2</f>
        <v>0</v>
      </c>
      <c r="CB23" s="106">
        <f>CA23/28*100</f>
        <v>0</v>
      </c>
      <c r="CC23" s="107">
        <f>SUM(S23:Y23)*2</f>
        <v>0</v>
      </c>
      <c r="CD23" s="106">
        <f>CC23/14*100</f>
        <v>0</v>
      </c>
      <c r="CE23" s="107">
        <f>SUM(Z23:AF23)*2</f>
        <v>0</v>
      </c>
      <c r="CF23" s="106">
        <f>CE23/14*100</f>
        <v>0</v>
      </c>
      <c r="CG23" s="107">
        <f>SUM(AG23:AM23)*2</f>
        <v>0</v>
      </c>
      <c r="CH23" s="106">
        <f>CG23/14*100</f>
        <v>0</v>
      </c>
      <c r="CI23" s="107">
        <f>SUM(AN23:AP23)*2</f>
        <v>0</v>
      </c>
      <c r="CJ23" s="278">
        <f>CI23/6*100</f>
        <v>0</v>
      </c>
      <c r="CK23" s="105">
        <f>SUM(AS23:AT23)*2</f>
        <v>0</v>
      </c>
      <c r="CL23" s="106">
        <f>CK23/4*100</f>
        <v>0</v>
      </c>
      <c r="CM23" s="107">
        <f>SUM(AS23:AW23)*2</f>
        <v>0</v>
      </c>
      <c r="CN23" s="106">
        <f>CM23/10*100</f>
        <v>0</v>
      </c>
      <c r="CO23" s="107">
        <f>SUM(AX23:AY23)*2</f>
        <v>0</v>
      </c>
      <c r="CP23" s="106">
        <f>CO23/4*100</f>
        <v>0</v>
      </c>
      <c r="CQ23" s="107">
        <f>SUM(AZ23:BB23)*2</f>
        <v>0</v>
      </c>
      <c r="CR23" s="109">
        <f>CQ23/6*100</f>
        <v>0</v>
      </c>
      <c r="CS23" s="273"/>
      <c r="CT23" s="273"/>
      <c r="CU23" s="273"/>
      <c r="CV23" s="273"/>
      <c r="CW23" s="273"/>
      <c r="CX23" s="273"/>
      <c r="CY23" s="273"/>
      <c r="CZ23" s="273"/>
      <c r="DA23" s="273"/>
      <c r="DB23" s="273"/>
      <c r="DC23" s="273"/>
      <c r="DD23" s="273"/>
      <c r="DE23" s="273"/>
      <c r="DF23" s="273"/>
      <c r="DG23" s="273"/>
      <c r="DH23" s="273"/>
      <c r="DI23" s="110"/>
      <c r="DJ23" s="461">
        <v>1</v>
      </c>
      <c r="DK23" s="462">
        <f>A23</f>
        <v>0</v>
      </c>
      <c r="DL23" s="384">
        <f>B23</f>
        <v>0</v>
      </c>
      <c r="DM23" s="387">
        <f>BL23</f>
        <v>0</v>
      </c>
      <c r="DN23" s="294">
        <f>BM23</f>
        <v>11.397058823529413</v>
      </c>
      <c r="DO23" s="113"/>
      <c r="DP23" s="665"/>
      <c r="DQ23" s="665"/>
      <c r="DR23" s="666"/>
      <c r="DS23" s="666"/>
      <c r="DT23" s="37"/>
      <c r="DU23" s="37"/>
      <c r="EC23" s="114">
        <f>A23</f>
        <v>0</v>
      </c>
      <c r="ED23" s="115">
        <f>B23</f>
        <v>0</v>
      </c>
      <c r="EE23" s="296">
        <f>BL23</f>
        <v>0</v>
      </c>
      <c r="EF23" s="391" t="e">
        <f>BL23-$BL$64</f>
        <v>#DIV/0!</v>
      </c>
      <c r="EG23" s="392" t="e">
        <f>EF23^2</f>
        <v>#DIV/0!</v>
      </c>
      <c r="EI23" s="652" t="s">
        <v>121</v>
      </c>
      <c r="EJ23" s="652"/>
      <c r="EK23" s="652"/>
      <c r="EL23" s="119"/>
      <c r="EM23" s="119"/>
      <c r="EN23" s="119"/>
    </row>
    <row r="24" spans="1:144" ht="13.2" customHeight="1" x14ac:dyDescent="0.2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75"/>
      <c r="S24" s="345"/>
      <c r="T24" s="322"/>
      <c r="U24" s="322"/>
      <c r="V24" s="322"/>
      <c r="W24" s="322"/>
      <c r="X24" s="322"/>
      <c r="Y24" s="323"/>
      <c r="Z24" s="399"/>
      <c r="AA24" s="322"/>
      <c r="AB24" s="322"/>
      <c r="AC24" s="322"/>
      <c r="AD24" s="322"/>
      <c r="AE24" s="322"/>
      <c r="AF24" s="323"/>
      <c r="AG24" s="345"/>
      <c r="AH24" s="322"/>
      <c r="AI24" s="322"/>
      <c r="AJ24" s="322"/>
      <c r="AK24" s="322"/>
      <c r="AL24" s="322"/>
      <c r="AM24" s="323"/>
      <c r="AN24" s="345"/>
      <c r="AO24" s="322"/>
      <c r="AP24" s="375"/>
      <c r="AQ24" s="321"/>
      <c r="AR24" s="323"/>
      <c r="AS24" s="399"/>
      <c r="AT24" s="322"/>
      <c r="AU24" s="322"/>
      <c r="AV24" s="322"/>
      <c r="AW24" s="323"/>
      <c r="AX24" s="345"/>
      <c r="AY24" s="323"/>
      <c r="AZ24" s="345"/>
      <c r="BA24" s="322"/>
      <c r="BB24" s="357"/>
      <c r="BC24" s="127">
        <f>SUM(E24:AP24)*2</f>
        <v>0</v>
      </c>
      <c r="BD24" s="483" t="str">
        <f>IF(BC24&gt;=66,"A",IF(BC24&gt;=40,"B","C"))</f>
        <v>C</v>
      </c>
      <c r="BE24" s="128">
        <f>SUM(AQ24:BB24)*2</f>
        <v>0</v>
      </c>
      <c r="BF24" s="479" t="str">
        <f>IF(BE24&gt;=22,"A",IF(BE24&gt;=12,"B","C"))</f>
        <v>C</v>
      </c>
      <c r="BG24" s="127">
        <f>SUM(E24:R24)*2+SUM(AQ24:AR24)*2</f>
        <v>0</v>
      </c>
      <c r="BH24" s="128">
        <f>SUM(AN24:AP24)*2</f>
        <v>0</v>
      </c>
      <c r="BI24" s="128">
        <f>SUM(AG24:AM24)*2+SUM(AZ24:BB24)*2</f>
        <v>0</v>
      </c>
      <c r="BJ24" s="128">
        <f>SUM(S24:Y24)*2+SUM(AS24:AW24)*2</f>
        <v>0</v>
      </c>
      <c r="BK24" s="129">
        <f>SUM(Z24:AF24)*2+SUM(AX24:AY24)*2</f>
        <v>0</v>
      </c>
      <c r="BL24" s="130">
        <f t="shared" si="1"/>
        <v>0</v>
      </c>
      <c r="BM24" s="131">
        <f>(BL24-73.5)/19.04*10+50</f>
        <v>11.397058823529413</v>
      </c>
      <c r="BN24" s="100"/>
      <c r="BO24" s="272"/>
      <c r="BP24" s="120">
        <f>A24</f>
        <v>0</v>
      </c>
      <c r="BQ24" s="121">
        <f t="shared" ref="BQ24:BQ62" si="2">B24</f>
        <v>0</v>
      </c>
      <c r="BR24" s="132">
        <f>BC24/76*100</f>
        <v>0</v>
      </c>
      <c r="BS24" s="133" t="str">
        <f>BD24</f>
        <v>C</v>
      </c>
      <c r="BT24" s="134">
        <f>BE24/24*100</f>
        <v>0</v>
      </c>
      <c r="BU24" s="123" t="str">
        <f>BF24</f>
        <v>C</v>
      </c>
      <c r="BV24" s="132">
        <f>BG24/32*100</f>
        <v>0</v>
      </c>
      <c r="BW24" s="134">
        <f>BH24/6*100</f>
        <v>0</v>
      </c>
      <c r="BX24" s="134">
        <f>BI24/20*100</f>
        <v>0</v>
      </c>
      <c r="BY24" s="134">
        <f>BJ24/24*100</f>
        <v>0</v>
      </c>
      <c r="BZ24" s="135">
        <f>BK24/18*100</f>
        <v>0</v>
      </c>
      <c r="CA24" s="303">
        <f>SUM(E24:R24)*2</f>
        <v>0</v>
      </c>
      <c r="CB24" s="304">
        <f>CA24/28*100</f>
        <v>0</v>
      </c>
      <c r="CC24" s="305">
        <f>SUM(S24:Y24)*2</f>
        <v>0</v>
      </c>
      <c r="CD24" s="304">
        <f>CC24/14*100</f>
        <v>0</v>
      </c>
      <c r="CE24" s="305">
        <f>SUM(Z24:AF24)*2</f>
        <v>0</v>
      </c>
      <c r="CF24" s="304">
        <f>CE24/14*100</f>
        <v>0</v>
      </c>
      <c r="CG24" s="305">
        <f>SUM(AG24:AM24)*2</f>
        <v>0</v>
      </c>
      <c r="CH24" s="304">
        <f>CG24/14*100</f>
        <v>0</v>
      </c>
      <c r="CI24" s="305">
        <f>SUM(AN24:AP24)*2</f>
        <v>0</v>
      </c>
      <c r="CJ24" s="306">
        <f>CI24/6*100</f>
        <v>0</v>
      </c>
      <c r="CK24" s="303">
        <f>SUM(AS24:AT24)*2</f>
        <v>0</v>
      </c>
      <c r="CL24" s="304">
        <f>CK24/4*100</f>
        <v>0</v>
      </c>
      <c r="CM24" s="305">
        <f>SUM(AS24:AW24)*2</f>
        <v>0</v>
      </c>
      <c r="CN24" s="304">
        <f>CM24/10*100</f>
        <v>0</v>
      </c>
      <c r="CO24" s="305">
        <f>SUM(AX24:AY24)*2</f>
        <v>0</v>
      </c>
      <c r="CP24" s="304">
        <f>CO24/4*100</f>
        <v>0</v>
      </c>
      <c r="CQ24" s="305">
        <f>SUM(AZ24:BB24)*2</f>
        <v>0</v>
      </c>
      <c r="CR24" s="308">
        <f>CQ24/6*100</f>
        <v>0</v>
      </c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110"/>
      <c r="DJ24" s="463">
        <v>2</v>
      </c>
      <c r="DK24" s="462">
        <f t="shared" ref="DK24:DK62" si="3">A24</f>
        <v>0</v>
      </c>
      <c r="DL24" s="408">
        <f t="shared" ref="DL24:DL62" si="4">B24</f>
        <v>0</v>
      </c>
      <c r="DM24" s="112">
        <f t="shared" ref="DM24:DM62" si="5">BL24</f>
        <v>0</v>
      </c>
      <c r="DN24" s="293">
        <f t="shared" ref="DN24:DN62" si="6">BM24</f>
        <v>11.397058823529413</v>
      </c>
      <c r="DO24" s="113"/>
      <c r="DP24" s="37"/>
      <c r="DQ24" s="37"/>
      <c r="DR24" s="37"/>
      <c r="DS24" s="37"/>
      <c r="DT24" s="37"/>
      <c r="DU24" s="37"/>
      <c r="EC24" s="140">
        <f>A24</f>
        <v>0</v>
      </c>
      <c r="ED24" s="141">
        <f>B24</f>
        <v>0</v>
      </c>
      <c r="EE24" s="116">
        <f t="shared" ref="EE24:EE62" si="7">BL24</f>
        <v>0</v>
      </c>
      <c r="EF24" s="142" t="e">
        <f t="shared" ref="EF24:EF62" si="8">BL24-$BL$64</f>
        <v>#DIV/0!</v>
      </c>
      <c r="EG24" s="118" t="e">
        <f t="shared" ref="EG24:EG62" si="9">EF24^2</f>
        <v>#DIV/0!</v>
      </c>
      <c r="EI24" s="119"/>
      <c r="EJ24" s="119"/>
      <c r="EK24" s="119"/>
      <c r="EL24" s="119"/>
      <c r="EM24" s="119"/>
      <c r="EN24" s="119"/>
    </row>
    <row r="25" spans="1:144" ht="13.2" customHeight="1" x14ac:dyDescent="0.2">
      <c r="A25" s="55"/>
      <c r="B25" s="144"/>
      <c r="C25" s="145"/>
      <c r="D25" s="23" t="str">
        <f t="shared" ref="D25:D62" si="10">IF(C25&gt;=10,"A",IF(C25&gt;=4,"B","C"))</f>
        <v>C</v>
      </c>
      <c r="E25" s="324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76"/>
      <c r="S25" s="346"/>
      <c r="T25" s="325"/>
      <c r="U25" s="325"/>
      <c r="V25" s="325"/>
      <c r="W25" s="325"/>
      <c r="X25" s="325"/>
      <c r="Y25" s="326"/>
      <c r="Z25" s="400"/>
      <c r="AA25" s="325"/>
      <c r="AB25" s="325"/>
      <c r="AC25" s="325"/>
      <c r="AD25" s="325"/>
      <c r="AE25" s="325"/>
      <c r="AF25" s="326"/>
      <c r="AG25" s="346"/>
      <c r="AH25" s="325"/>
      <c r="AI25" s="325"/>
      <c r="AJ25" s="325"/>
      <c r="AK25" s="325"/>
      <c r="AL25" s="325"/>
      <c r="AM25" s="326"/>
      <c r="AN25" s="346"/>
      <c r="AO25" s="325"/>
      <c r="AP25" s="376"/>
      <c r="AQ25" s="324"/>
      <c r="AR25" s="326"/>
      <c r="AS25" s="400"/>
      <c r="AT25" s="325"/>
      <c r="AU25" s="325"/>
      <c r="AV25" s="325"/>
      <c r="AW25" s="326"/>
      <c r="AX25" s="346"/>
      <c r="AY25" s="326"/>
      <c r="AZ25" s="346"/>
      <c r="BA25" s="325"/>
      <c r="BB25" s="358"/>
      <c r="BC25" s="150">
        <f t="shared" ref="BC25:BC62" si="11">SUM(E25:AP25)*2</f>
        <v>0</v>
      </c>
      <c r="BD25" s="24" t="str">
        <f t="shared" ref="BD25:BD62" si="12">IF(BC25&gt;=66,"A",IF(BC25&gt;=40,"B","C"))</f>
        <v>C</v>
      </c>
      <c r="BE25" s="151">
        <f t="shared" ref="BE25:BE62" si="13">SUM(AQ25:BB25)*2</f>
        <v>0</v>
      </c>
      <c r="BF25" s="480" t="str">
        <f t="shared" ref="BF25:BF62" si="14">IF(BE25&gt;=22,"A",IF(BE25&gt;=12,"B","C"))</f>
        <v>C</v>
      </c>
      <c r="BG25" s="150">
        <f t="shared" ref="BG25:BG62" si="15">SUM(E25:R25)*2+SUM(AQ25:AR25)*2</f>
        <v>0</v>
      </c>
      <c r="BH25" s="151">
        <f t="shared" ref="BH25:BH62" si="16">SUM(AN25:AP25)*2</f>
        <v>0</v>
      </c>
      <c r="BI25" s="151">
        <f t="shared" ref="BI25:BI62" si="17">SUM(AG25:AM25)*2+SUM(AZ25:BB25)*2</f>
        <v>0</v>
      </c>
      <c r="BJ25" s="151">
        <f t="shared" ref="BJ25:BJ62" si="18">SUM(S25:Y25)*2+SUM(AS25:AW25)*2</f>
        <v>0</v>
      </c>
      <c r="BK25" s="152">
        <f t="shared" ref="BK25:BK62" si="19">SUM(Z25:AF25)*2+SUM(AX25:AY25)*2</f>
        <v>0</v>
      </c>
      <c r="BL25" s="153">
        <f t="shared" si="1"/>
        <v>0</v>
      </c>
      <c r="BM25" s="154">
        <f t="shared" ref="BM25:BM62" si="20">(BL25-73.5)/19.04*10+50</f>
        <v>11.397058823529413</v>
      </c>
      <c r="BN25" s="100"/>
      <c r="BO25" s="272"/>
      <c r="BP25" s="55">
        <f t="shared" ref="BP25:BP62" si="21">A25</f>
        <v>0</v>
      </c>
      <c r="BQ25" s="144">
        <f t="shared" si="2"/>
        <v>0</v>
      </c>
      <c r="BR25" s="155">
        <f t="shared" ref="BR25:BR62" si="22">BC25/76*100</f>
        <v>0</v>
      </c>
      <c r="BS25" s="156" t="str">
        <f t="shared" ref="BS25:BS62" si="23">BD25</f>
        <v>C</v>
      </c>
      <c r="BT25" s="157">
        <f t="shared" ref="BT25:BT62" si="24">BE25/24*100</f>
        <v>0</v>
      </c>
      <c r="BU25" s="146" t="str">
        <f t="shared" ref="BU25:BU62" si="25">BF25</f>
        <v>C</v>
      </c>
      <c r="BV25" s="155">
        <f t="shared" ref="BV25:BV62" si="26">BG25/32*100</f>
        <v>0</v>
      </c>
      <c r="BW25" s="157">
        <f t="shared" ref="BW25:BW62" si="27">BH25/6*100</f>
        <v>0</v>
      </c>
      <c r="BX25" s="157">
        <f t="shared" ref="BX25:BX62" si="28">BI25/20*100</f>
        <v>0</v>
      </c>
      <c r="BY25" s="157">
        <f t="shared" ref="BY25:BY62" si="29">BJ25/24*100</f>
        <v>0</v>
      </c>
      <c r="BZ25" s="158">
        <f t="shared" ref="BZ25:BZ62" si="30">BK25/18*100</f>
        <v>0</v>
      </c>
      <c r="CA25" s="105">
        <f t="shared" ref="CA25:CA62" si="31">SUM(E25:R25)*2</f>
        <v>0</v>
      </c>
      <c r="CB25" s="106">
        <f t="shared" ref="CB25:CB62" si="32">CA25/28*100</f>
        <v>0</v>
      </c>
      <c r="CC25" s="107">
        <f t="shared" ref="CC25:CC62" si="33">SUM(S25:Y25)*2</f>
        <v>0</v>
      </c>
      <c r="CD25" s="106">
        <f t="shared" ref="CD25:CD62" si="34">CC25/14*100</f>
        <v>0</v>
      </c>
      <c r="CE25" s="107">
        <f t="shared" ref="CE25:CE62" si="35">SUM(Z25:AF25)*2</f>
        <v>0</v>
      </c>
      <c r="CF25" s="106">
        <f t="shared" ref="CF25:CF62" si="36">CE25/14*100</f>
        <v>0</v>
      </c>
      <c r="CG25" s="107">
        <f t="shared" ref="CG25:CG62" si="37">SUM(AG25:AM25)*2</f>
        <v>0</v>
      </c>
      <c r="CH25" s="106">
        <f t="shared" ref="CH25:CH62" si="38">CG25/14*100</f>
        <v>0</v>
      </c>
      <c r="CI25" s="107">
        <f t="shared" ref="CI25:CI62" si="39">SUM(AN25:AP25)*2</f>
        <v>0</v>
      </c>
      <c r="CJ25" s="278">
        <f t="shared" ref="CJ25:CJ62" si="40">CI25/6*100</f>
        <v>0</v>
      </c>
      <c r="CK25" s="105">
        <f t="shared" ref="CK25:CK62" si="41">SUM(AS25:AT25)*2</f>
        <v>0</v>
      </c>
      <c r="CL25" s="106">
        <f t="shared" ref="CL25:CL62" si="42">CK25/4*100</f>
        <v>0</v>
      </c>
      <c r="CM25" s="107">
        <f t="shared" ref="CM25:CM62" si="43">SUM(AS25:AW25)*2</f>
        <v>0</v>
      </c>
      <c r="CN25" s="106">
        <f t="shared" ref="CN25:CN62" si="44">CM25/10*100</f>
        <v>0</v>
      </c>
      <c r="CO25" s="107">
        <f t="shared" ref="CO25:CO62" si="45">SUM(AX25:AY25)*2</f>
        <v>0</v>
      </c>
      <c r="CP25" s="106">
        <f t="shared" ref="CP25:CP62" si="46">CO25/4*100</f>
        <v>0</v>
      </c>
      <c r="CQ25" s="107">
        <f t="shared" ref="CQ25:CQ62" si="47">SUM(AZ25:BB25)*2</f>
        <v>0</v>
      </c>
      <c r="CR25" s="109">
        <f t="shared" ref="CR25:CR62" si="48">CQ25/6*100</f>
        <v>0</v>
      </c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37"/>
      <c r="DJ25" s="463">
        <v>3</v>
      </c>
      <c r="DK25" s="462">
        <f t="shared" si="3"/>
        <v>0</v>
      </c>
      <c r="DL25" s="408">
        <f t="shared" si="4"/>
        <v>0</v>
      </c>
      <c r="DM25" s="112">
        <f t="shared" si="5"/>
        <v>0</v>
      </c>
      <c r="DN25" s="293">
        <f t="shared" si="6"/>
        <v>11.397058823529413</v>
      </c>
      <c r="DO25" s="113"/>
      <c r="DP25" s="667" t="s">
        <v>122</v>
      </c>
      <c r="DQ25" s="668"/>
      <c r="DR25" s="412">
        <v>5</v>
      </c>
      <c r="DS25" s="159">
        <v>15</v>
      </c>
      <c r="DT25" s="159">
        <v>25</v>
      </c>
      <c r="DU25" s="159">
        <v>35</v>
      </c>
      <c r="DV25" s="159">
        <v>45</v>
      </c>
      <c r="DW25" s="2">
        <v>55</v>
      </c>
      <c r="DX25" s="159">
        <v>65</v>
      </c>
      <c r="DY25" s="159">
        <v>75</v>
      </c>
      <c r="DZ25" s="159">
        <v>85</v>
      </c>
      <c r="EA25" s="159">
        <v>95</v>
      </c>
      <c r="EB25" s="164"/>
      <c r="EC25" s="140">
        <f t="shared" ref="EC25:ED62" si="49">A25</f>
        <v>0</v>
      </c>
      <c r="ED25" s="141">
        <f t="shared" si="49"/>
        <v>0</v>
      </c>
      <c r="EE25" s="116">
        <f t="shared" si="7"/>
        <v>0</v>
      </c>
      <c r="EF25" s="142" t="e">
        <f t="shared" si="8"/>
        <v>#DIV/0!</v>
      </c>
      <c r="EG25" s="118" t="e">
        <f t="shared" si="9"/>
        <v>#DIV/0!</v>
      </c>
      <c r="EI25" s="652" t="s">
        <v>123</v>
      </c>
      <c r="EJ25" s="652"/>
      <c r="EK25" s="652"/>
      <c r="EL25" s="652"/>
      <c r="EM25" s="160" t="e">
        <f>SUM(EG23:EG62)/$D$63</f>
        <v>#DIV/0!</v>
      </c>
    </row>
    <row r="26" spans="1:144" ht="13.2" customHeight="1" x14ac:dyDescent="0.2">
      <c r="A26" s="120"/>
      <c r="B26" s="121"/>
      <c r="C26" s="122"/>
      <c r="D26" s="474" t="str">
        <f t="shared" si="10"/>
        <v>C</v>
      </c>
      <c r="E26" s="321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75"/>
      <c r="S26" s="345"/>
      <c r="T26" s="322"/>
      <c r="U26" s="322"/>
      <c r="V26" s="322"/>
      <c r="W26" s="322"/>
      <c r="X26" s="322"/>
      <c r="Y26" s="323"/>
      <c r="Z26" s="399"/>
      <c r="AA26" s="322"/>
      <c r="AB26" s="322"/>
      <c r="AC26" s="322"/>
      <c r="AD26" s="322"/>
      <c r="AE26" s="322"/>
      <c r="AF26" s="323"/>
      <c r="AG26" s="345"/>
      <c r="AH26" s="322"/>
      <c r="AI26" s="322"/>
      <c r="AJ26" s="322"/>
      <c r="AK26" s="322"/>
      <c r="AL26" s="322"/>
      <c r="AM26" s="323"/>
      <c r="AN26" s="345"/>
      <c r="AO26" s="322"/>
      <c r="AP26" s="375"/>
      <c r="AQ26" s="321"/>
      <c r="AR26" s="323"/>
      <c r="AS26" s="399"/>
      <c r="AT26" s="322"/>
      <c r="AU26" s="322"/>
      <c r="AV26" s="322"/>
      <c r="AW26" s="323"/>
      <c r="AX26" s="345"/>
      <c r="AY26" s="323"/>
      <c r="AZ26" s="345"/>
      <c r="BA26" s="322"/>
      <c r="BB26" s="357"/>
      <c r="BC26" s="127">
        <f t="shared" si="11"/>
        <v>0</v>
      </c>
      <c r="BD26" s="483" t="str">
        <f t="shared" si="12"/>
        <v>C</v>
      </c>
      <c r="BE26" s="128">
        <f t="shared" si="13"/>
        <v>0</v>
      </c>
      <c r="BF26" s="479" t="str">
        <f t="shared" si="14"/>
        <v>C</v>
      </c>
      <c r="BG26" s="127">
        <f t="shared" si="15"/>
        <v>0</v>
      </c>
      <c r="BH26" s="128">
        <f t="shared" si="16"/>
        <v>0</v>
      </c>
      <c r="BI26" s="128">
        <f t="shared" si="17"/>
        <v>0</v>
      </c>
      <c r="BJ26" s="128">
        <f t="shared" si="18"/>
        <v>0</v>
      </c>
      <c r="BK26" s="129">
        <f t="shared" si="19"/>
        <v>0</v>
      </c>
      <c r="BL26" s="130">
        <f t="shared" si="1"/>
        <v>0</v>
      </c>
      <c r="BM26" s="131">
        <f t="shared" si="20"/>
        <v>11.397058823529413</v>
      </c>
      <c r="BN26" s="100"/>
      <c r="BO26" s="272"/>
      <c r="BP26" s="120">
        <f t="shared" si="21"/>
        <v>0</v>
      </c>
      <c r="BQ26" s="121">
        <f t="shared" si="2"/>
        <v>0</v>
      </c>
      <c r="BR26" s="132">
        <f t="shared" si="22"/>
        <v>0</v>
      </c>
      <c r="BS26" s="133" t="str">
        <f t="shared" si="23"/>
        <v>C</v>
      </c>
      <c r="BT26" s="134">
        <f t="shared" si="24"/>
        <v>0</v>
      </c>
      <c r="BU26" s="123" t="str">
        <f t="shared" si="25"/>
        <v>C</v>
      </c>
      <c r="BV26" s="132">
        <f t="shared" si="26"/>
        <v>0</v>
      </c>
      <c r="BW26" s="134">
        <f t="shared" si="27"/>
        <v>0</v>
      </c>
      <c r="BX26" s="134">
        <f t="shared" si="28"/>
        <v>0</v>
      </c>
      <c r="BY26" s="134">
        <f t="shared" si="29"/>
        <v>0</v>
      </c>
      <c r="BZ26" s="135">
        <f t="shared" si="30"/>
        <v>0</v>
      </c>
      <c r="CA26" s="303">
        <f t="shared" si="31"/>
        <v>0</v>
      </c>
      <c r="CB26" s="304">
        <f t="shared" si="32"/>
        <v>0</v>
      </c>
      <c r="CC26" s="305">
        <f t="shared" si="33"/>
        <v>0</v>
      </c>
      <c r="CD26" s="304">
        <f t="shared" si="34"/>
        <v>0</v>
      </c>
      <c r="CE26" s="305">
        <f t="shared" si="35"/>
        <v>0</v>
      </c>
      <c r="CF26" s="304">
        <f t="shared" si="36"/>
        <v>0</v>
      </c>
      <c r="CG26" s="305">
        <f t="shared" si="37"/>
        <v>0</v>
      </c>
      <c r="CH26" s="304">
        <f t="shared" si="38"/>
        <v>0</v>
      </c>
      <c r="CI26" s="305">
        <f t="shared" si="39"/>
        <v>0</v>
      </c>
      <c r="CJ26" s="306">
        <f t="shared" si="40"/>
        <v>0</v>
      </c>
      <c r="CK26" s="303">
        <f t="shared" si="41"/>
        <v>0</v>
      </c>
      <c r="CL26" s="304">
        <f t="shared" si="42"/>
        <v>0</v>
      </c>
      <c r="CM26" s="305">
        <f t="shared" si="43"/>
        <v>0</v>
      </c>
      <c r="CN26" s="304">
        <f t="shared" si="44"/>
        <v>0</v>
      </c>
      <c r="CO26" s="305">
        <f t="shared" si="45"/>
        <v>0</v>
      </c>
      <c r="CP26" s="304">
        <f t="shared" si="46"/>
        <v>0</v>
      </c>
      <c r="CQ26" s="305">
        <f t="shared" si="47"/>
        <v>0</v>
      </c>
      <c r="CR26" s="308">
        <f>CQ26/6*100</f>
        <v>0</v>
      </c>
      <c r="CS26" s="273"/>
      <c r="CT26" s="273"/>
      <c r="CU26" s="273"/>
      <c r="CV26" s="273"/>
      <c r="CW26" s="273"/>
      <c r="CX26" s="273"/>
      <c r="CY26" s="273"/>
      <c r="CZ26" s="273"/>
      <c r="DA26" s="273"/>
      <c r="DB26" s="273"/>
      <c r="DC26" s="273"/>
      <c r="DD26" s="273"/>
      <c r="DE26" s="273"/>
      <c r="DF26" s="273"/>
      <c r="DG26" s="273"/>
      <c r="DH26" s="273"/>
      <c r="DI26" s="161"/>
      <c r="DJ26" s="463">
        <v>4</v>
      </c>
      <c r="DK26" s="462">
        <f t="shared" si="3"/>
        <v>0</v>
      </c>
      <c r="DL26" s="408">
        <f t="shared" si="4"/>
        <v>0</v>
      </c>
      <c r="DM26" s="112">
        <f t="shared" si="5"/>
        <v>0</v>
      </c>
      <c r="DN26" s="293">
        <f t="shared" si="6"/>
        <v>11.397058823529413</v>
      </c>
      <c r="DO26" s="113"/>
      <c r="DP26" s="650" t="s">
        <v>124</v>
      </c>
      <c r="DQ26" s="651"/>
      <c r="DR26" s="159"/>
      <c r="DS26" s="162"/>
      <c r="DT26" s="162"/>
      <c r="DU26" s="162"/>
      <c r="DV26" s="162"/>
      <c r="DW26" s="163"/>
      <c r="DX26" s="2"/>
      <c r="DY26" s="2"/>
      <c r="DZ26" s="2"/>
      <c r="EA26" s="2"/>
      <c r="EB26" s="167"/>
      <c r="EC26" s="140">
        <f t="shared" si="49"/>
        <v>0</v>
      </c>
      <c r="ED26" s="141">
        <f t="shared" si="49"/>
        <v>0</v>
      </c>
      <c r="EE26" s="116">
        <f t="shared" si="7"/>
        <v>0</v>
      </c>
      <c r="EF26" s="142" t="e">
        <f t="shared" si="8"/>
        <v>#DIV/0!</v>
      </c>
      <c r="EG26" s="118" t="e">
        <f t="shared" si="9"/>
        <v>#DIV/0!</v>
      </c>
      <c r="EI26" s="119"/>
      <c r="EJ26" s="119"/>
      <c r="EK26" s="119"/>
      <c r="EL26" s="119"/>
      <c r="EM26" s="119"/>
      <c r="EN26" s="119"/>
    </row>
    <row r="27" spans="1:144" ht="13.2" customHeight="1" x14ac:dyDescent="0.2">
      <c r="A27" s="55"/>
      <c r="B27" s="144"/>
      <c r="C27" s="145"/>
      <c r="D27" s="23" t="str">
        <f t="shared" si="10"/>
        <v>C</v>
      </c>
      <c r="E27" s="324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76"/>
      <c r="S27" s="346"/>
      <c r="T27" s="325"/>
      <c r="U27" s="325"/>
      <c r="V27" s="325"/>
      <c r="W27" s="325"/>
      <c r="X27" s="325"/>
      <c r="Y27" s="326"/>
      <c r="Z27" s="400"/>
      <c r="AA27" s="325"/>
      <c r="AB27" s="325"/>
      <c r="AC27" s="325"/>
      <c r="AD27" s="325"/>
      <c r="AE27" s="325"/>
      <c r="AF27" s="326"/>
      <c r="AG27" s="346"/>
      <c r="AH27" s="325"/>
      <c r="AI27" s="325"/>
      <c r="AJ27" s="325"/>
      <c r="AK27" s="325"/>
      <c r="AL27" s="325"/>
      <c r="AM27" s="326"/>
      <c r="AN27" s="346"/>
      <c r="AO27" s="325"/>
      <c r="AP27" s="376"/>
      <c r="AQ27" s="324"/>
      <c r="AR27" s="326"/>
      <c r="AS27" s="400"/>
      <c r="AT27" s="325"/>
      <c r="AU27" s="325"/>
      <c r="AV27" s="325"/>
      <c r="AW27" s="326"/>
      <c r="AX27" s="346"/>
      <c r="AY27" s="326"/>
      <c r="AZ27" s="346"/>
      <c r="BA27" s="325"/>
      <c r="BB27" s="358"/>
      <c r="BC27" s="150">
        <f t="shared" si="11"/>
        <v>0</v>
      </c>
      <c r="BD27" s="24" t="str">
        <f t="shared" si="12"/>
        <v>C</v>
      </c>
      <c r="BE27" s="151">
        <f t="shared" si="13"/>
        <v>0</v>
      </c>
      <c r="BF27" s="480" t="str">
        <f t="shared" si="14"/>
        <v>C</v>
      </c>
      <c r="BG27" s="150">
        <f t="shared" si="15"/>
        <v>0</v>
      </c>
      <c r="BH27" s="151">
        <f t="shared" si="16"/>
        <v>0</v>
      </c>
      <c r="BI27" s="151">
        <f t="shared" si="17"/>
        <v>0</v>
      </c>
      <c r="BJ27" s="151">
        <f t="shared" si="18"/>
        <v>0</v>
      </c>
      <c r="BK27" s="152">
        <f t="shared" si="19"/>
        <v>0</v>
      </c>
      <c r="BL27" s="153">
        <f t="shared" si="1"/>
        <v>0</v>
      </c>
      <c r="BM27" s="154">
        <f t="shared" si="20"/>
        <v>11.397058823529413</v>
      </c>
      <c r="BN27" s="100"/>
      <c r="BO27" s="272"/>
      <c r="BP27" s="55">
        <f t="shared" si="21"/>
        <v>0</v>
      </c>
      <c r="BQ27" s="144">
        <f t="shared" si="2"/>
        <v>0</v>
      </c>
      <c r="BR27" s="155">
        <f t="shared" si="22"/>
        <v>0</v>
      </c>
      <c r="BS27" s="156" t="str">
        <f t="shared" si="23"/>
        <v>C</v>
      </c>
      <c r="BT27" s="157">
        <f t="shared" si="24"/>
        <v>0</v>
      </c>
      <c r="BU27" s="146" t="str">
        <f t="shared" si="25"/>
        <v>C</v>
      </c>
      <c r="BV27" s="155">
        <f t="shared" si="26"/>
        <v>0</v>
      </c>
      <c r="BW27" s="157">
        <f t="shared" si="27"/>
        <v>0</v>
      </c>
      <c r="BX27" s="157">
        <f t="shared" si="28"/>
        <v>0</v>
      </c>
      <c r="BY27" s="157">
        <f t="shared" si="29"/>
        <v>0</v>
      </c>
      <c r="BZ27" s="158">
        <f t="shared" si="30"/>
        <v>0</v>
      </c>
      <c r="CA27" s="105">
        <f t="shared" si="31"/>
        <v>0</v>
      </c>
      <c r="CB27" s="106">
        <f t="shared" si="32"/>
        <v>0</v>
      </c>
      <c r="CC27" s="107">
        <f t="shared" si="33"/>
        <v>0</v>
      </c>
      <c r="CD27" s="106">
        <f t="shared" si="34"/>
        <v>0</v>
      </c>
      <c r="CE27" s="107">
        <f t="shared" si="35"/>
        <v>0</v>
      </c>
      <c r="CF27" s="106">
        <f t="shared" si="36"/>
        <v>0</v>
      </c>
      <c r="CG27" s="107">
        <f t="shared" si="37"/>
        <v>0</v>
      </c>
      <c r="CH27" s="106">
        <f t="shared" si="38"/>
        <v>0</v>
      </c>
      <c r="CI27" s="107">
        <f t="shared" si="39"/>
        <v>0</v>
      </c>
      <c r="CJ27" s="278">
        <f t="shared" si="40"/>
        <v>0</v>
      </c>
      <c r="CK27" s="105">
        <f t="shared" si="41"/>
        <v>0</v>
      </c>
      <c r="CL27" s="106">
        <f t="shared" si="42"/>
        <v>0</v>
      </c>
      <c r="CM27" s="107">
        <f t="shared" si="43"/>
        <v>0</v>
      </c>
      <c r="CN27" s="106">
        <f t="shared" si="44"/>
        <v>0</v>
      </c>
      <c r="CO27" s="107">
        <f t="shared" si="45"/>
        <v>0</v>
      </c>
      <c r="CP27" s="106">
        <f t="shared" si="46"/>
        <v>0</v>
      </c>
      <c r="CQ27" s="107">
        <f t="shared" si="47"/>
        <v>0</v>
      </c>
      <c r="CR27" s="109">
        <f t="shared" si="48"/>
        <v>0</v>
      </c>
      <c r="CS27" s="273"/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3"/>
      <c r="DF27" s="273"/>
      <c r="DG27" s="273"/>
      <c r="DH27" s="273"/>
      <c r="DI27" s="161"/>
      <c r="DJ27" s="463">
        <v>5</v>
      </c>
      <c r="DK27" s="462">
        <f t="shared" si="3"/>
        <v>0</v>
      </c>
      <c r="DL27" s="408">
        <f t="shared" si="4"/>
        <v>0</v>
      </c>
      <c r="DM27" s="112">
        <f t="shared" si="5"/>
        <v>0</v>
      </c>
      <c r="DN27" s="293">
        <f t="shared" si="6"/>
        <v>11.397058823529413</v>
      </c>
      <c r="DO27" s="113"/>
      <c r="DP27" s="164"/>
      <c r="DQ27" s="164"/>
      <c r="DR27" s="164"/>
      <c r="DS27" s="164"/>
      <c r="DT27" s="164"/>
      <c r="DU27" s="164"/>
      <c r="EC27" s="140">
        <f t="shared" si="49"/>
        <v>0</v>
      </c>
      <c r="ED27" s="141">
        <f t="shared" si="49"/>
        <v>0</v>
      </c>
      <c r="EE27" s="116">
        <f t="shared" si="7"/>
        <v>0</v>
      </c>
      <c r="EF27" s="142" t="e">
        <f t="shared" si="8"/>
        <v>#DIV/0!</v>
      </c>
      <c r="EG27" s="118" t="e">
        <f t="shared" si="9"/>
        <v>#DIV/0!</v>
      </c>
      <c r="EI27" s="652" t="s">
        <v>125</v>
      </c>
      <c r="EJ27" s="652"/>
      <c r="EK27" s="652"/>
      <c r="EL27" s="652"/>
      <c r="EM27" s="652"/>
      <c r="EN27" s="165" t="e">
        <f>EM25^(1/2)</f>
        <v>#DIV/0!</v>
      </c>
    </row>
    <row r="28" spans="1:144" ht="13.2" customHeight="1" x14ac:dyDescent="0.2">
      <c r="A28" s="120"/>
      <c r="B28" s="121"/>
      <c r="C28" s="122"/>
      <c r="D28" s="474" t="str">
        <f t="shared" si="10"/>
        <v>C</v>
      </c>
      <c r="E28" s="321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75"/>
      <c r="S28" s="345"/>
      <c r="T28" s="322"/>
      <c r="U28" s="322"/>
      <c r="V28" s="322"/>
      <c r="W28" s="322"/>
      <c r="X28" s="322"/>
      <c r="Y28" s="323"/>
      <c r="Z28" s="399"/>
      <c r="AA28" s="322"/>
      <c r="AB28" s="322"/>
      <c r="AC28" s="322"/>
      <c r="AD28" s="322"/>
      <c r="AE28" s="322"/>
      <c r="AF28" s="323"/>
      <c r="AG28" s="345"/>
      <c r="AH28" s="322"/>
      <c r="AI28" s="322"/>
      <c r="AJ28" s="322"/>
      <c r="AK28" s="322"/>
      <c r="AL28" s="322"/>
      <c r="AM28" s="323"/>
      <c r="AN28" s="345"/>
      <c r="AO28" s="322"/>
      <c r="AP28" s="375"/>
      <c r="AQ28" s="321"/>
      <c r="AR28" s="323"/>
      <c r="AS28" s="399"/>
      <c r="AT28" s="322"/>
      <c r="AU28" s="322"/>
      <c r="AV28" s="322"/>
      <c r="AW28" s="323"/>
      <c r="AX28" s="345"/>
      <c r="AY28" s="323"/>
      <c r="AZ28" s="345"/>
      <c r="BA28" s="322"/>
      <c r="BB28" s="357"/>
      <c r="BC28" s="127">
        <f t="shared" si="11"/>
        <v>0</v>
      </c>
      <c r="BD28" s="483" t="str">
        <f t="shared" si="12"/>
        <v>C</v>
      </c>
      <c r="BE28" s="128">
        <f t="shared" si="13"/>
        <v>0</v>
      </c>
      <c r="BF28" s="479" t="str">
        <f t="shared" si="14"/>
        <v>C</v>
      </c>
      <c r="BG28" s="127">
        <f t="shared" si="15"/>
        <v>0</v>
      </c>
      <c r="BH28" s="128">
        <f t="shared" si="16"/>
        <v>0</v>
      </c>
      <c r="BI28" s="128">
        <f t="shared" si="17"/>
        <v>0</v>
      </c>
      <c r="BJ28" s="128">
        <f t="shared" si="18"/>
        <v>0</v>
      </c>
      <c r="BK28" s="129">
        <f t="shared" si="19"/>
        <v>0</v>
      </c>
      <c r="BL28" s="130">
        <f t="shared" si="1"/>
        <v>0</v>
      </c>
      <c r="BM28" s="131">
        <f t="shared" si="20"/>
        <v>11.397058823529413</v>
      </c>
      <c r="BN28" s="100"/>
      <c r="BO28" s="272"/>
      <c r="BP28" s="120">
        <f t="shared" si="21"/>
        <v>0</v>
      </c>
      <c r="BQ28" s="121">
        <f t="shared" si="2"/>
        <v>0</v>
      </c>
      <c r="BR28" s="132">
        <f t="shared" si="22"/>
        <v>0</v>
      </c>
      <c r="BS28" s="133" t="str">
        <f t="shared" si="23"/>
        <v>C</v>
      </c>
      <c r="BT28" s="134">
        <f t="shared" si="24"/>
        <v>0</v>
      </c>
      <c r="BU28" s="123" t="str">
        <f t="shared" si="25"/>
        <v>C</v>
      </c>
      <c r="BV28" s="132">
        <f t="shared" si="26"/>
        <v>0</v>
      </c>
      <c r="BW28" s="134">
        <f t="shared" si="27"/>
        <v>0</v>
      </c>
      <c r="BX28" s="134">
        <f t="shared" si="28"/>
        <v>0</v>
      </c>
      <c r="BY28" s="134">
        <f t="shared" si="29"/>
        <v>0</v>
      </c>
      <c r="BZ28" s="135">
        <f t="shared" si="30"/>
        <v>0</v>
      </c>
      <c r="CA28" s="303">
        <f t="shared" si="31"/>
        <v>0</v>
      </c>
      <c r="CB28" s="304">
        <f t="shared" si="32"/>
        <v>0</v>
      </c>
      <c r="CC28" s="305">
        <f t="shared" si="33"/>
        <v>0</v>
      </c>
      <c r="CD28" s="304">
        <f t="shared" si="34"/>
        <v>0</v>
      </c>
      <c r="CE28" s="305">
        <f t="shared" si="35"/>
        <v>0</v>
      </c>
      <c r="CF28" s="304">
        <f t="shared" si="36"/>
        <v>0</v>
      </c>
      <c r="CG28" s="305">
        <f t="shared" si="37"/>
        <v>0</v>
      </c>
      <c r="CH28" s="304">
        <f t="shared" si="38"/>
        <v>0</v>
      </c>
      <c r="CI28" s="305">
        <f t="shared" si="39"/>
        <v>0</v>
      </c>
      <c r="CJ28" s="306">
        <f t="shared" si="40"/>
        <v>0</v>
      </c>
      <c r="CK28" s="303">
        <f t="shared" si="41"/>
        <v>0</v>
      </c>
      <c r="CL28" s="304">
        <f t="shared" si="42"/>
        <v>0</v>
      </c>
      <c r="CM28" s="305">
        <f t="shared" si="43"/>
        <v>0</v>
      </c>
      <c r="CN28" s="304">
        <f t="shared" si="44"/>
        <v>0</v>
      </c>
      <c r="CO28" s="305">
        <f t="shared" si="45"/>
        <v>0</v>
      </c>
      <c r="CP28" s="304">
        <f t="shared" si="46"/>
        <v>0</v>
      </c>
      <c r="CQ28" s="305">
        <f t="shared" si="47"/>
        <v>0</v>
      </c>
      <c r="CR28" s="308">
        <f t="shared" si="48"/>
        <v>0</v>
      </c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161"/>
      <c r="DJ28" s="463">
        <v>6</v>
      </c>
      <c r="DK28" s="462">
        <f t="shared" si="3"/>
        <v>0</v>
      </c>
      <c r="DL28" s="408">
        <f t="shared" si="4"/>
        <v>0</v>
      </c>
      <c r="DM28" s="112">
        <f t="shared" si="5"/>
        <v>0</v>
      </c>
      <c r="DN28" s="293">
        <f t="shared" si="6"/>
        <v>11.397058823529413</v>
      </c>
      <c r="DO28" s="113"/>
      <c r="DP28" s="166" t="s">
        <v>126</v>
      </c>
      <c r="DQ28" s="164"/>
      <c r="DR28" s="164">
        <v>5</v>
      </c>
      <c r="DS28" s="653" t="s">
        <v>127</v>
      </c>
      <c r="DT28" s="653"/>
      <c r="DU28" s="164"/>
      <c r="DV28" s="167">
        <v>55</v>
      </c>
      <c r="DW28" s="654" t="s">
        <v>128</v>
      </c>
      <c r="DX28" s="654"/>
      <c r="EC28" s="140">
        <f t="shared" si="49"/>
        <v>0</v>
      </c>
      <c r="ED28" s="141">
        <f t="shared" si="49"/>
        <v>0</v>
      </c>
      <c r="EE28" s="116">
        <f t="shared" si="7"/>
        <v>0</v>
      </c>
      <c r="EF28" s="142" t="e">
        <f t="shared" si="8"/>
        <v>#DIV/0!</v>
      </c>
      <c r="EG28" s="118" t="e">
        <f t="shared" si="9"/>
        <v>#DIV/0!</v>
      </c>
    </row>
    <row r="29" spans="1:144" ht="13.2" customHeight="1" x14ac:dyDescent="0.2">
      <c r="A29" s="55"/>
      <c r="B29" s="144"/>
      <c r="C29" s="145"/>
      <c r="D29" s="23" t="str">
        <f t="shared" si="10"/>
        <v>C</v>
      </c>
      <c r="E29" s="324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76"/>
      <c r="S29" s="346"/>
      <c r="T29" s="325"/>
      <c r="U29" s="325"/>
      <c r="V29" s="325"/>
      <c r="W29" s="325"/>
      <c r="X29" s="325"/>
      <c r="Y29" s="326"/>
      <c r="Z29" s="400"/>
      <c r="AA29" s="325"/>
      <c r="AB29" s="325"/>
      <c r="AC29" s="325"/>
      <c r="AD29" s="325"/>
      <c r="AE29" s="325"/>
      <c r="AF29" s="326"/>
      <c r="AG29" s="346"/>
      <c r="AH29" s="325"/>
      <c r="AI29" s="325"/>
      <c r="AJ29" s="325"/>
      <c r="AK29" s="325"/>
      <c r="AL29" s="325"/>
      <c r="AM29" s="326"/>
      <c r="AN29" s="346"/>
      <c r="AO29" s="325"/>
      <c r="AP29" s="376"/>
      <c r="AQ29" s="324"/>
      <c r="AR29" s="326"/>
      <c r="AS29" s="400"/>
      <c r="AT29" s="325"/>
      <c r="AU29" s="325"/>
      <c r="AV29" s="325"/>
      <c r="AW29" s="326"/>
      <c r="AX29" s="346"/>
      <c r="AY29" s="326"/>
      <c r="AZ29" s="346"/>
      <c r="BA29" s="325"/>
      <c r="BB29" s="358"/>
      <c r="BC29" s="150">
        <f t="shared" si="11"/>
        <v>0</v>
      </c>
      <c r="BD29" s="24" t="str">
        <f t="shared" si="12"/>
        <v>C</v>
      </c>
      <c r="BE29" s="151">
        <f t="shared" si="13"/>
        <v>0</v>
      </c>
      <c r="BF29" s="480" t="str">
        <f t="shared" si="14"/>
        <v>C</v>
      </c>
      <c r="BG29" s="150">
        <f t="shared" si="15"/>
        <v>0</v>
      </c>
      <c r="BH29" s="151">
        <f t="shared" si="16"/>
        <v>0</v>
      </c>
      <c r="BI29" s="151">
        <f t="shared" si="17"/>
        <v>0</v>
      </c>
      <c r="BJ29" s="151">
        <f t="shared" si="18"/>
        <v>0</v>
      </c>
      <c r="BK29" s="152">
        <f t="shared" si="19"/>
        <v>0</v>
      </c>
      <c r="BL29" s="153">
        <f t="shared" si="1"/>
        <v>0</v>
      </c>
      <c r="BM29" s="154">
        <f t="shared" si="20"/>
        <v>11.397058823529413</v>
      </c>
      <c r="BN29" s="100"/>
      <c r="BO29" s="272"/>
      <c r="BP29" s="55">
        <f t="shared" si="21"/>
        <v>0</v>
      </c>
      <c r="BQ29" s="144">
        <f t="shared" si="2"/>
        <v>0</v>
      </c>
      <c r="BR29" s="155">
        <f t="shared" si="22"/>
        <v>0</v>
      </c>
      <c r="BS29" s="156" t="str">
        <f t="shared" si="23"/>
        <v>C</v>
      </c>
      <c r="BT29" s="157">
        <f t="shared" si="24"/>
        <v>0</v>
      </c>
      <c r="BU29" s="146" t="str">
        <f t="shared" si="25"/>
        <v>C</v>
      </c>
      <c r="BV29" s="155">
        <f>BG29/32*100</f>
        <v>0</v>
      </c>
      <c r="BW29" s="157">
        <f t="shared" si="27"/>
        <v>0</v>
      </c>
      <c r="BX29" s="157">
        <f t="shared" si="28"/>
        <v>0</v>
      </c>
      <c r="BY29" s="157">
        <f t="shared" si="29"/>
        <v>0</v>
      </c>
      <c r="BZ29" s="158">
        <f t="shared" si="30"/>
        <v>0</v>
      </c>
      <c r="CA29" s="105">
        <f t="shared" si="31"/>
        <v>0</v>
      </c>
      <c r="CB29" s="106">
        <f t="shared" si="32"/>
        <v>0</v>
      </c>
      <c r="CC29" s="107">
        <f t="shared" si="33"/>
        <v>0</v>
      </c>
      <c r="CD29" s="106">
        <f>CC29/14*100</f>
        <v>0</v>
      </c>
      <c r="CE29" s="107">
        <f t="shared" si="35"/>
        <v>0</v>
      </c>
      <c r="CF29" s="106">
        <f t="shared" si="36"/>
        <v>0</v>
      </c>
      <c r="CG29" s="107">
        <f t="shared" si="37"/>
        <v>0</v>
      </c>
      <c r="CH29" s="106">
        <f t="shared" si="38"/>
        <v>0</v>
      </c>
      <c r="CI29" s="107">
        <f t="shared" si="39"/>
        <v>0</v>
      </c>
      <c r="CJ29" s="278">
        <f t="shared" si="40"/>
        <v>0</v>
      </c>
      <c r="CK29" s="105">
        <f t="shared" si="41"/>
        <v>0</v>
      </c>
      <c r="CL29" s="106">
        <f t="shared" si="42"/>
        <v>0</v>
      </c>
      <c r="CM29" s="107">
        <f t="shared" si="43"/>
        <v>0</v>
      </c>
      <c r="CN29" s="106">
        <f t="shared" si="44"/>
        <v>0</v>
      </c>
      <c r="CO29" s="107">
        <f t="shared" si="45"/>
        <v>0</v>
      </c>
      <c r="CP29" s="106">
        <f t="shared" si="46"/>
        <v>0</v>
      </c>
      <c r="CQ29" s="107">
        <f t="shared" si="47"/>
        <v>0</v>
      </c>
      <c r="CR29" s="109">
        <f t="shared" si="48"/>
        <v>0</v>
      </c>
      <c r="CS29" s="273"/>
      <c r="CT29" s="273"/>
      <c r="CU29" s="273"/>
      <c r="CV29" s="273"/>
      <c r="CW29" s="273"/>
      <c r="CX29" s="273"/>
      <c r="CY29" s="273"/>
      <c r="CZ29" s="273"/>
      <c r="DA29" s="273"/>
      <c r="DB29" s="273"/>
      <c r="DC29" s="273"/>
      <c r="DD29" s="273"/>
      <c r="DE29" s="273"/>
      <c r="DF29" s="273"/>
      <c r="DG29" s="273"/>
      <c r="DH29" s="273"/>
      <c r="DI29" s="161"/>
      <c r="DJ29" s="463">
        <v>7</v>
      </c>
      <c r="DK29" s="462">
        <f t="shared" si="3"/>
        <v>0</v>
      </c>
      <c r="DL29" s="408">
        <f t="shared" si="4"/>
        <v>0</v>
      </c>
      <c r="DM29" s="112">
        <f t="shared" si="5"/>
        <v>0</v>
      </c>
      <c r="DN29" s="293">
        <f t="shared" si="6"/>
        <v>11.397058823529413</v>
      </c>
      <c r="DO29" s="113"/>
      <c r="DP29" s="164"/>
      <c r="DQ29" s="164"/>
      <c r="DR29" s="164">
        <v>15</v>
      </c>
      <c r="DS29" s="653" t="s">
        <v>129</v>
      </c>
      <c r="DT29" s="653"/>
      <c r="DU29" s="164"/>
      <c r="DV29" s="167">
        <v>65</v>
      </c>
      <c r="DW29" s="682" t="s">
        <v>130</v>
      </c>
      <c r="DX29" s="682"/>
      <c r="EC29" s="140">
        <f t="shared" si="49"/>
        <v>0</v>
      </c>
      <c r="ED29" s="141">
        <f t="shared" si="49"/>
        <v>0</v>
      </c>
      <c r="EE29" s="116">
        <f t="shared" si="7"/>
        <v>0</v>
      </c>
      <c r="EF29" s="142" t="e">
        <f t="shared" si="8"/>
        <v>#DIV/0!</v>
      </c>
      <c r="EG29" s="118" t="e">
        <f t="shared" si="9"/>
        <v>#DIV/0!</v>
      </c>
      <c r="EJ29" s="168" t="s">
        <v>131</v>
      </c>
      <c r="EK29" s="169" t="s">
        <v>132</v>
      </c>
      <c r="EL29" s="170" t="s">
        <v>133</v>
      </c>
    </row>
    <row r="30" spans="1:144" ht="13.2" customHeight="1" x14ac:dyDescent="0.2">
      <c r="A30" s="120"/>
      <c r="B30" s="121"/>
      <c r="C30" s="122"/>
      <c r="D30" s="474" t="str">
        <f t="shared" si="10"/>
        <v>C</v>
      </c>
      <c r="E30" s="321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75"/>
      <c r="S30" s="345"/>
      <c r="T30" s="322"/>
      <c r="U30" s="322"/>
      <c r="V30" s="322"/>
      <c r="W30" s="322"/>
      <c r="X30" s="322"/>
      <c r="Y30" s="323"/>
      <c r="Z30" s="399"/>
      <c r="AA30" s="322"/>
      <c r="AB30" s="322"/>
      <c r="AC30" s="322"/>
      <c r="AD30" s="322"/>
      <c r="AE30" s="322"/>
      <c r="AF30" s="323"/>
      <c r="AG30" s="345"/>
      <c r="AH30" s="322"/>
      <c r="AI30" s="322"/>
      <c r="AJ30" s="322"/>
      <c r="AK30" s="322"/>
      <c r="AL30" s="322"/>
      <c r="AM30" s="323"/>
      <c r="AN30" s="345"/>
      <c r="AO30" s="322"/>
      <c r="AP30" s="375"/>
      <c r="AQ30" s="321"/>
      <c r="AR30" s="323"/>
      <c r="AS30" s="399"/>
      <c r="AT30" s="322"/>
      <c r="AU30" s="322"/>
      <c r="AV30" s="322"/>
      <c r="AW30" s="323"/>
      <c r="AX30" s="345"/>
      <c r="AY30" s="323"/>
      <c r="AZ30" s="345"/>
      <c r="BA30" s="322"/>
      <c r="BB30" s="357"/>
      <c r="BC30" s="127">
        <f t="shared" si="11"/>
        <v>0</v>
      </c>
      <c r="BD30" s="483" t="str">
        <f t="shared" si="12"/>
        <v>C</v>
      </c>
      <c r="BE30" s="128">
        <f t="shared" si="13"/>
        <v>0</v>
      </c>
      <c r="BF30" s="479" t="str">
        <f t="shared" si="14"/>
        <v>C</v>
      </c>
      <c r="BG30" s="127">
        <f t="shared" si="15"/>
        <v>0</v>
      </c>
      <c r="BH30" s="128">
        <f t="shared" si="16"/>
        <v>0</v>
      </c>
      <c r="BI30" s="128">
        <f t="shared" si="17"/>
        <v>0</v>
      </c>
      <c r="BJ30" s="128">
        <f t="shared" si="18"/>
        <v>0</v>
      </c>
      <c r="BK30" s="129">
        <f t="shared" si="19"/>
        <v>0</v>
      </c>
      <c r="BL30" s="130">
        <f t="shared" si="1"/>
        <v>0</v>
      </c>
      <c r="BM30" s="131">
        <f t="shared" si="20"/>
        <v>11.397058823529413</v>
      </c>
      <c r="BN30" s="100"/>
      <c r="BO30" s="272"/>
      <c r="BP30" s="120">
        <f t="shared" si="21"/>
        <v>0</v>
      </c>
      <c r="BQ30" s="121">
        <f t="shared" si="2"/>
        <v>0</v>
      </c>
      <c r="BR30" s="132">
        <f t="shared" si="22"/>
        <v>0</v>
      </c>
      <c r="BS30" s="133" t="str">
        <f t="shared" si="23"/>
        <v>C</v>
      </c>
      <c r="BT30" s="134">
        <f t="shared" si="24"/>
        <v>0</v>
      </c>
      <c r="BU30" s="123" t="str">
        <f t="shared" si="25"/>
        <v>C</v>
      </c>
      <c r="BV30" s="132">
        <f t="shared" si="26"/>
        <v>0</v>
      </c>
      <c r="BW30" s="134">
        <f t="shared" si="27"/>
        <v>0</v>
      </c>
      <c r="BX30" s="134">
        <f t="shared" si="28"/>
        <v>0</v>
      </c>
      <c r="BY30" s="134">
        <f t="shared" si="29"/>
        <v>0</v>
      </c>
      <c r="BZ30" s="135">
        <f t="shared" si="30"/>
        <v>0</v>
      </c>
      <c r="CA30" s="303">
        <f t="shared" si="31"/>
        <v>0</v>
      </c>
      <c r="CB30" s="304">
        <f t="shared" si="32"/>
        <v>0</v>
      </c>
      <c r="CC30" s="305">
        <f t="shared" si="33"/>
        <v>0</v>
      </c>
      <c r="CD30" s="304">
        <f t="shared" si="34"/>
        <v>0</v>
      </c>
      <c r="CE30" s="305">
        <f t="shared" si="35"/>
        <v>0</v>
      </c>
      <c r="CF30" s="304">
        <f t="shared" si="36"/>
        <v>0</v>
      </c>
      <c r="CG30" s="305">
        <f t="shared" si="37"/>
        <v>0</v>
      </c>
      <c r="CH30" s="304">
        <f t="shared" si="38"/>
        <v>0</v>
      </c>
      <c r="CI30" s="305">
        <f t="shared" si="39"/>
        <v>0</v>
      </c>
      <c r="CJ30" s="306">
        <f t="shared" si="40"/>
        <v>0</v>
      </c>
      <c r="CK30" s="303">
        <f t="shared" si="41"/>
        <v>0</v>
      </c>
      <c r="CL30" s="304">
        <f t="shared" si="42"/>
        <v>0</v>
      </c>
      <c r="CM30" s="305">
        <f t="shared" si="43"/>
        <v>0</v>
      </c>
      <c r="CN30" s="304">
        <f t="shared" si="44"/>
        <v>0</v>
      </c>
      <c r="CO30" s="305">
        <f t="shared" si="45"/>
        <v>0</v>
      </c>
      <c r="CP30" s="304">
        <f t="shared" si="46"/>
        <v>0</v>
      </c>
      <c r="CQ30" s="305">
        <f t="shared" si="47"/>
        <v>0</v>
      </c>
      <c r="CR30" s="308">
        <f t="shared" si="48"/>
        <v>0</v>
      </c>
      <c r="CS30" s="273"/>
      <c r="CT30" s="273"/>
      <c r="CU30" s="273"/>
      <c r="CV30" s="273"/>
      <c r="CW30" s="273"/>
      <c r="CX30" s="273"/>
      <c r="CY30" s="273"/>
      <c r="CZ30" s="273"/>
      <c r="DA30" s="273"/>
      <c r="DB30" s="273"/>
      <c r="DC30" s="273"/>
      <c r="DD30" s="273"/>
      <c r="DE30" s="273"/>
      <c r="DF30" s="273"/>
      <c r="DG30" s="273"/>
      <c r="DH30" s="273"/>
      <c r="DI30" s="161"/>
      <c r="DJ30" s="463">
        <v>8</v>
      </c>
      <c r="DK30" s="462">
        <f t="shared" si="3"/>
        <v>0</v>
      </c>
      <c r="DL30" s="408">
        <f t="shared" si="4"/>
        <v>0</v>
      </c>
      <c r="DM30" s="112">
        <f t="shared" si="5"/>
        <v>0</v>
      </c>
      <c r="DN30" s="293">
        <f t="shared" si="6"/>
        <v>11.397058823529413</v>
      </c>
      <c r="DO30" s="113"/>
      <c r="DP30" s="164"/>
      <c r="DQ30" s="164"/>
      <c r="DR30" s="164">
        <v>25</v>
      </c>
      <c r="DS30" s="653" t="s">
        <v>134</v>
      </c>
      <c r="DT30" s="653"/>
      <c r="DU30" s="164"/>
      <c r="DV30" s="167">
        <v>75</v>
      </c>
      <c r="DW30" s="682" t="s">
        <v>135</v>
      </c>
      <c r="DX30" s="682"/>
      <c r="EC30" s="140">
        <f t="shared" si="49"/>
        <v>0</v>
      </c>
      <c r="ED30" s="141">
        <f t="shared" si="49"/>
        <v>0</v>
      </c>
      <c r="EE30" s="116">
        <f t="shared" si="7"/>
        <v>0</v>
      </c>
      <c r="EF30" s="142" t="e">
        <f t="shared" si="8"/>
        <v>#DIV/0!</v>
      </c>
      <c r="EG30" s="118" t="e">
        <f t="shared" si="9"/>
        <v>#DIV/0!</v>
      </c>
    </row>
    <row r="31" spans="1:144" ht="13.2" customHeight="1" x14ac:dyDescent="0.2">
      <c r="A31" s="55"/>
      <c r="B31" s="144"/>
      <c r="C31" s="145"/>
      <c r="D31" s="23" t="str">
        <f t="shared" si="10"/>
        <v>C</v>
      </c>
      <c r="E31" s="324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76"/>
      <c r="S31" s="346"/>
      <c r="T31" s="325"/>
      <c r="U31" s="325"/>
      <c r="V31" s="325"/>
      <c r="W31" s="325"/>
      <c r="X31" s="325"/>
      <c r="Y31" s="326"/>
      <c r="Z31" s="400"/>
      <c r="AA31" s="325"/>
      <c r="AB31" s="325"/>
      <c r="AC31" s="325"/>
      <c r="AD31" s="325"/>
      <c r="AE31" s="325"/>
      <c r="AF31" s="326"/>
      <c r="AG31" s="346"/>
      <c r="AH31" s="325"/>
      <c r="AI31" s="325"/>
      <c r="AJ31" s="325"/>
      <c r="AK31" s="325"/>
      <c r="AL31" s="325"/>
      <c r="AM31" s="326"/>
      <c r="AN31" s="346"/>
      <c r="AO31" s="325"/>
      <c r="AP31" s="376"/>
      <c r="AQ31" s="324"/>
      <c r="AR31" s="326"/>
      <c r="AS31" s="400"/>
      <c r="AT31" s="325"/>
      <c r="AU31" s="325"/>
      <c r="AV31" s="325"/>
      <c r="AW31" s="326"/>
      <c r="AX31" s="346"/>
      <c r="AY31" s="326"/>
      <c r="AZ31" s="346"/>
      <c r="BA31" s="325"/>
      <c r="BB31" s="358"/>
      <c r="BC31" s="150">
        <f t="shared" si="11"/>
        <v>0</v>
      </c>
      <c r="BD31" s="24" t="str">
        <f t="shared" si="12"/>
        <v>C</v>
      </c>
      <c r="BE31" s="151">
        <f t="shared" si="13"/>
        <v>0</v>
      </c>
      <c r="BF31" s="480" t="str">
        <f t="shared" si="14"/>
        <v>C</v>
      </c>
      <c r="BG31" s="150">
        <f t="shared" si="15"/>
        <v>0</v>
      </c>
      <c r="BH31" s="151">
        <f t="shared" si="16"/>
        <v>0</v>
      </c>
      <c r="BI31" s="151">
        <f t="shared" si="17"/>
        <v>0</v>
      </c>
      <c r="BJ31" s="151">
        <f t="shared" si="18"/>
        <v>0</v>
      </c>
      <c r="BK31" s="152">
        <f t="shared" si="19"/>
        <v>0</v>
      </c>
      <c r="BL31" s="153">
        <f t="shared" si="1"/>
        <v>0</v>
      </c>
      <c r="BM31" s="154">
        <f t="shared" si="20"/>
        <v>11.397058823529413</v>
      </c>
      <c r="BN31" s="100"/>
      <c r="BO31" s="272"/>
      <c r="BP31" s="55">
        <f t="shared" si="21"/>
        <v>0</v>
      </c>
      <c r="BQ31" s="144">
        <f t="shared" si="2"/>
        <v>0</v>
      </c>
      <c r="BR31" s="155">
        <f t="shared" si="22"/>
        <v>0</v>
      </c>
      <c r="BS31" s="156" t="str">
        <f t="shared" si="23"/>
        <v>C</v>
      </c>
      <c r="BT31" s="157">
        <f t="shared" si="24"/>
        <v>0</v>
      </c>
      <c r="BU31" s="146" t="str">
        <f t="shared" si="25"/>
        <v>C</v>
      </c>
      <c r="BV31" s="155">
        <f t="shared" si="26"/>
        <v>0</v>
      </c>
      <c r="BW31" s="157">
        <f t="shared" si="27"/>
        <v>0</v>
      </c>
      <c r="BX31" s="157">
        <f t="shared" si="28"/>
        <v>0</v>
      </c>
      <c r="BY31" s="157">
        <f t="shared" si="29"/>
        <v>0</v>
      </c>
      <c r="BZ31" s="158">
        <f t="shared" si="30"/>
        <v>0</v>
      </c>
      <c r="CA31" s="105">
        <f t="shared" si="31"/>
        <v>0</v>
      </c>
      <c r="CB31" s="106">
        <f t="shared" si="32"/>
        <v>0</v>
      </c>
      <c r="CC31" s="107">
        <f t="shared" si="33"/>
        <v>0</v>
      </c>
      <c r="CD31" s="106">
        <f t="shared" si="34"/>
        <v>0</v>
      </c>
      <c r="CE31" s="107">
        <f t="shared" si="35"/>
        <v>0</v>
      </c>
      <c r="CF31" s="106">
        <f t="shared" si="36"/>
        <v>0</v>
      </c>
      <c r="CG31" s="107">
        <f t="shared" si="37"/>
        <v>0</v>
      </c>
      <c r="CH31" s="106">
        <f t="shared" si="38"/>
        <v>0</v>
      </c>
      <c r="CI31" s="107">
        <f t="shared" si="39"/>
        <v>0</v>
      </c>
      <c r="CJ31" s="278">
        <f t="shared" si="40"/>
        <v>0</v>
      </c>
      <c r="CK31" s="105">
        <f t="shared" si="41"/>
        <v>0</v>
      </c>
      <c r="CL31" s="106">
        <f t="shared" si="42"/>
        <v>0</v>
      </c>
      <c r="CM31" s="107">
        <f t="shared" si="43"/>
        <v>0</v>
      </c>
      <c r="CN31" s="106">
        <f t="shared" si="44"/>
        <v>0</v>
      </c>
      <c r="CO31" s="107">
        <f t="shared" si="45"/>
        <v>0</v>
      </c>
      <c r="CP31" s="106">
        <f t="shared" si="46"/>
        <v>0</v>
      </c>
      <c r="CQ31" s="107">
        <f t="shared" si="47"/>
        <v>0</v>
      </c>
      <c r="CR31" s="109">
        <f t="shared" si="48"/>
        <v>0</v>
      </c>
      <c r="CS31" s="273"/>
      <c r="CT31" s="273"/>
      <c r="CU31" s="273"/>
      <c r="CV31" s="273"/>
      <c r="CW31" s="273"/>
      <c r="CX31" s="273"/>
      <c r="CY31" s="273"/>
      <c r="CZ31" s="273"/>
      <c r="DA31" s="273"/>
      <c r="DB31" s="273"/>
      <c r="DC31" s="273"/>
      <c r="DD31" s="273"/>
      <c r="DE31" s="273"/>
      <c r="DF31" s="273"/>
      <c r="DG31" s="273"/>
      <c r="DH31" s="273"/>
      <c r="DI31" s="161"/>
      <c r="DJ31" s="463">
        <v>9</v>
      </c>
      <c r="DK31" s="462">
        <f t="shared" si="3"/>
        <v>0</v>
      </c>
      <c r="DL31" s="408">
        <f t="shared" si="4"/>
        <v>0</v>
      </c>
      <c r="DM31" s="112">
        <f t="shared" si="5"/>
        <v>0</v>
      </c>
      <c r="DN31" s="293">
        <f t="shared" si="6"/>
        <v>11.397058823529413</v>
      </c>
      <c r="DO31" s="113"/>
      <c r="DP31" s="164"/>
      <c r="DQ31" s="171"/>
      <c r="DR31" s="164">
        <v>35</v>
      </c>
      <c r="DS31" s="653" t="s">
        <v>136</v>
      </c>
      <c r="DT31" s="653"/>
      <c r="DU31" s="164"/>
      <c r="DV31" s="167">
        <v>85</v>
      </c>
      <c r="DW31" s="682" t="s">
        <v>137</v>
      </c>
      <c r="DX31" s="683"/>
      <c r="EC31" s="140">
        <f t="shared" si="49"/>
        <v>0</v>
      </c>
      <c r="ED31" s="141">
        <f t="shared" si="49"/>
        <v>0</v>
      </c>
      <c r="EE31" s="116">
        <f t="shared" si="7"/>
        <v>0</v>
      </c>
      <c r="EF31" s="142" t="e">
        <f t="shared" si="8"/>
        <v>#DIV/0!</v>
      </c>
      <c r="EG31" s="118" t="e">
        <f t="shared" si="9"/>
        <v>#DIV/0!</v>
      </c>
    </row>
    <row r="32" spans="1:144" ht="13.2" customHeight="1" x14ac:dyDescent="0.2">
      <c r="A32" s="172"/>
      <c r="B32" s="173"/>
      <c r="C32" s="174"/>
      <c r="D32" s="474" t="str">
        <f t="shared" si="10"/>
        <v>C</v>
      </c>
      <c r="E32" s="327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77"/>
      <c r="S32" s="347"/>
      <c r="T32" s="328"/>
      <c r="U32" s="328"/>
      <c r="V32" s="328"/>
      <c r="W32" s="328"/>
      <c r="X32" s="328"/>
      <c r="Y32" s="329"/>
      <c r="Z32" s="401"/>
      <c r="AA32" s="328"/>
      <c r="AB32" s="328"/>
      <c r="AC32" s="328"/>
      <c r="AD32" s="328"/>
      <c r="AE32" s="328"/>
      <c r="AF32" s="329"/>
      <c r="AG32" s="347"/>
      <c r="AH32" s="328"/>
      <c r="AI32" s="328"/>
      <c r="AJ32" s="328"/>
      <c r="AK32" s="328"/>
      <c r="AL32" s="328"/>
      <c r="AM32" s="329"/>
      <c r="AN32" s="347"/>
      <c r="AO32" s="328"/>
      <c r="AP32" s="377"/>
      <c r="AQ32" s="327"/>
      <c r="AR32" s="329"/>
      <c r="AS32" s="401"/>
      <c r="AT32" s="328"/>
      <c r="AU32" s="328"/>
      <c r="AV32" s="328"/>
      <c r="AW32" s="329"/>
      <c r="AX32" s="347"/>
      <c r="AY32" s="329"/>
      <c r="AZ32" s="347"/>
      <c r="BA32" s="328"/>
      <c r="BB32" s="359"/>
      <c r="BC32" s="127">
        <f t="shared" si="11"/>
        <v>0</v>
      </c>
      <c r="BD32" s="483" t="str">
        <f t="shared" si="12"/>
        <v>C</v>
      </c>
      <c r="BE32" s="128">
        <f t="shared" si="13"/>
        <v>0</v>
      </c>
      <c r="BF32" s="479" t="str">
        <f t="shared" si="14"/>
        <v>C</v>
      </c>
      <c r="BG32" s="127">
        <f t="shared" si="15"/>
        <v>0</v>
      </c>
      <c r="BH32" s="128">
        <f t="shared" si="16"/>
        <v>0</v>
      </c>
      <c r="BI32" s="128">
        <f t="shared" si="17"/>
        <v>0</v>
      </c>
      <c r="BJ32" s="128">
        <f t="shared" si="18"/>
        <v>0</v>
      </c>
      <c r="BK32" s="129">
        <f t="shared" si="19"/>
        <v>0</v>
      </c>
      <c r="BL32" s="130">
        <f>BC32+BE32</f>
        <v>0</v>
      </c>
      <c r="BM32" s="131">
        <f t="shared" si="20"/>
        <v>11.397058823529413</v>
      </c>
      <c r="BN32" s="100"/>
      <c r="BO32" s="272"/>
      <c r="BP32" s="120">
        <f t="shared" si="21"/>
        <v>0</v>
      </c>
      <c r="BQ32" s="121">
        <f t="shared" si="2"/>
        <v>0</v>
      </c>
      <c r="BR32" s="132">
        <f t="shared" si="22"/>
        <v>0</v>
      </c>
      <c r="BS32" s="133" t="str">
        <f t="shared" si="23"/>
        <v>C</v>
      </c>
      <c r="BT32" s="134">
        <f t="shared" si="24"/>
        <v>0</v>
      </c>
      <c r="BU32" s="123" t="str">
        <f t="shared" si="25"/>
        <v>C</v>
      </c>
      <c r="BV32" s="132">
        <f t="shared" si="26"/>
        <v>0</v>
      </c>
      <c r="BW32" s="134">
        <f t="shared" si="27"/>
        <v>0</v>
      </c>
      <c r="BX32" s="134">
        <f t="shared" si="28"/>
        <v>0</v>
      </c>
      <c r="BY32" s="134">
        <f t="shared" si="29"/>
        <v>0</v>
      </c>
      <c r="BZ32" s="135">
        <f t="shared" si="30"/>
        <v>0</v>
      </c>
      <c r="CA32" s="303">
        <f t="shared" si="31"/>
        <v>0</v>
      </c>
      <c r="CB32" s="304">
        <f t="shared" si="32"/>
        <v>0</v>
      </c>
      <c r="CC32" s="305">
        <f t="shared" si="33"/>
        <v>0</v>
      </c>
      <c r="CD32" s="304">
        <f t="shared" si="34"/>
        <v>0</v>
      </c>
      <c r="CE32" s="305">
        <f t="shared" si="35"/>
        <v>0</v>
      </c>
      <c r="CF32" s="304">
        <f t="shared" si="36"/>
        <v>0</v>
      </c>
      <c r="CG32" s="305">
        <f t="shared" si="37"/>
        <v>0</v>
      </c>
      <c r="CH32" s="304">
        <f t="shared" si="38"/>
        <v>0</v>
      </c>
      <c r="CI32" s="305">
        <f t="shared" si="39"/>
        <v>0</v>
      </c>
      <c r="CJ32" s="306">
        <f t="shared" si="40"/>
        <v>0</v>
      </c>
      <c r="CK32" s="303">
        <f t="shared" si="41"/>
        <v>0</v>
      </c>
      <c r="CL32" s="304">
        <f t="shared" si="42"/>
        <v>0</v>
      </c>
      <c r="CM32" s="305">
        <f t="shared" si="43"/>
        <v>0</v>
      </c>
      <c r="CN32" s="304">
        <f t="shared" si="44"/>
        <v>0</v>
      </c>
      <c r="CO32" s="305">
        <f t="shared" si="45"/>
        <v>0</v>
      </c>
      <c r="CP32" s="304">
        <f t="shared" si="46"/>
        <v>0</v>
      </c>
      <c r="CQ32" s="305">
        <f t="shared" si="47"/>
        <v>0</v>
      </c>
      <c r="CR32" s="308">
        <f t="shared" si="48"/>
        <v>0</v>
      </c>
      <c r="CS32" s="273"/>
      <c r="CT32" s="273"/>
      <c r="CU32" s="273"/>
      <c r="CV32" s="273"/>
      <c r="CW32" s="273"/>
      <c r="CX32" s="273"/>
      <c r="CY32" s="273"/>
      <c r="CZ32" s="273"/>
      <c r="DA32" s="273"/>
      <c r="DB32" s="273"/>
      <c r="DC32" s="273"/>
      <c r="DD32" s="273"/>
      <c r="DE32" s="273"/>
      <c r="DF32" s="273"/>
      <c r="DG32" s="273"/>
      <c r="DH32" s="273"/>
      <c r="DI32" s="161"/>
      <c r="DJ32" s="463">
        <v>10</v>
      </c>
      <c r="DK32" s="462">
        <f t="shared" si="3"/>
        <v>0</v>
      </c>
      <c r="DL32" s="408">
        <f t="shared" si="4"/>
        <v>0</v>
      </c>
      <c r="DM32" s="112">
        <f t="shared" si="5"/>
        <v>0</v>
      </c>
      <c r="DN32" s="293">
        <f t="shared" si="6"/>
        <v>11.397058823529413</v>
      </c>
      <c r="DO32" s="113"/>
      <c r="DP32" s="164"/>
      <c r="DQ32" s="164"/>
      <c r="DR32" s="164">
        <v>45</v>
      </c>
      <c r="DS32" s="692" t="s">
        <v>138</v>
      </c>
      <c r="DT32" s="692"/>
      <c r="DU32" s="164"/>
      <c r="DV32" s="167">
        <v>95</v>
      </c>
      <c r="DW32" s="693" t="s">
        <v>139</v>
      </c>
      <c r="DX32" s="693"/>
      <c r="DY32" s="693"/>
      <c r="DZ32" s="693"/>
      <c r="EC32" s="140">
        <f t="shared" si="49"/>
        <v>0</v>
      </c>
      <c r="ED32" s="141">
        <f t="shared" si="49"/>
        <v>0</v>
      </c>
      <c r="EE32" s="116">
        <f t="shared" si="7"/>
        <v>0</v>
      </c>
      <c r="EF32" s="142" t="e">
        <f t="shared" si="8"/>
        <v>#DIV/0!</v>
      </c>
      <c r="EG32" s="118" t="e">
        <f t="shared" si="9"/>
        <v>#DIV/0!</v>
      </c>
    </row>
    <row r="33" spans="1:148" ht="13.2" customHeight="1" x14ac:dyDescent="0.2">
      <c r="A33" s="72"/>
      <c r="B33" s="177"/>
      <c r="C33" s="178"/>
      <c r="D33" s="23" t="str">
        <f t="shared" si="10"/>
        <v>C</v>
      </c>
      <c r="E33" s="330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78"/>
      <c r="S33" s="348"/>
      <c r="T33" s="331"/>
      <c r="U33" s="331"/>
      <c r="V33" s="331"/>
      <c r="W33" s="331"/>
      <c r="X33" s="331"/>
      <c r="Y33" s="332"/>
      <c r="Z33" s="402"/>
      <c r="AA33" s="331"/>
      <c r="AB33" s="331"/>
      <c r="AC33" s="331"/>
      <c r="AD33" s="331"/>
      <c r="AE33" s="331"/>
      <c r="AF33" s="332"/>
      <c r="AG33" s="348"/>
      <c r="AH33" s="331"/>
      <c r="AI33" s="331"/>
      <c r="AJ33" s="331"/>
      <c r="AK33" s="331"/>
      <c r="AL33" s="331"/>
      <c r="AM33" s="332"/>
      <c r="AN33" s="348"/>
      <c r="AO33" s="331"/>
      <c r="AP33" s="378"/>
      <c r="AQ33" s="330"/>
      <c r="AR33" s="332"/>
      <c r="AS33" s="402"/>
      <c r="AT33" s="331"/>
      <c r="AU33" s="331"/>
      <c r="AV33" s="331"/>
      <c r="AW33" s="332"/>
      <c r="AX33" s="348"/>
      <c r="AY33" s="332"/>
      <c r="AZ33" s="348"/>
      <c r="BA33" s="331"/>
      <c r="BB33" s="360"/>
      <c r="BC33" s="150">
        <f t="shared" si="11"/>
        <v>0</v>
      </c>
      <c r="BD33" s="24" t="str">
        <f t="shared" si="12"/>
        <v>C</v>
      </c>
      <c r="BE33" s="151">
        <f t="shared" si="13"/>
        <v>0</v>
      </c>
      <c r="BF33" s="480" t="str">
        <f t="shared" si="14"/>
        <v>C</v>
      </c>
      <c r="BG33" s="150">
        <f t="shared" si="15"/>
        <v>0</v>
      </c>
      <c r="BH33" s="151">
        <f t="shared" si="16"/>
        <v>0</v>
      </c>
      <c r="BI33" s="151">
        <f t="shared" si="17"/>
        <v>0</v>
      </c>
      <c r="BJ33" s="151">
        <f t="shared" si="18"/>
        <v>0</v>
      </c>
      <c r="BK33" s="152">
        <f t="shared" si="19"/>
        <v>0</v>
      </c>
      <c r="BL33" s="153">
        <f t="shared" si="1"/>
        <v>0</v>
      </c>
      <c r="BM33" s="154">
        <f t="shared" si="20"/>
        <v>11.397058823529413</v>
      </c>
      <c r="BN33" s="100"/>
      <c r="BO33" s="272"/>
      <c r="BP33" s="55">
        <f t="shared" si="21"/>
        <v>0</v>
      </c>
      <c r="BQ33" s="144">
        <f t="shared" si="2"/>
        <v>0</v>
      </c>
      <c r="BR33" s="155">
        <f t="shared" si="22"/>
        <v>0</v>
      </c>
      <c r="BS33" s="156" t="str">
        <f t="shared" si="23"/>
        <v>C</v>
      </c>
      <c r="BT33" s="157">
        <f t="shared" si="24"/>
        <v>0</v>
      </c>
      <c r="BU33" s="146" t="str">
        <f t="shared" si="25"/>
        <v>C</v>
      </c>
      <c r="BV33" s="155">
        <f t="shared" si="26"/>
        <v>0</v>
      </c>
      <c r="BW33" s="157">
        <f t="shared" si="27"/>
        <v>0</v>
      </c>
      <c r="BX33" s="157">
        <f t="shared" si="28"/>
        <v>0</v>
      </c>
      <c r="BY33" s="157">
        <f t="shared" si="29"/>
        <v>0</v>
      </c>
      <c r="BZ33" s="158">
        <f t="shared" si="30"/>
        <v>0</v>
      </c>
      <c r="CA33" s="105">
        <f t="shared" si="31"/>
        <v>0</v>
      </c>
      <c r="CB33" s="106">
        <f t="shared" si="32"/>
        <v>0</v>
      </c>
      <c r="CC33" s="107">
        <f t="shared" si="33"/>
        <v>0</v>
      </c>
      <c r="CD33" s="106">
        <f t="shared" si="34"/>
        <v>0</v>
      </c>
      <c r="CE33" s="107">
        <f t="shared" si="35"/>
        <v>0</v>
      </c>
      <c r="CF33" s="106">
        <f t="shared" si="36"/>
        <v>0</v>
      </c>
      <c r="CG33" s="107">
        <f t="shared" si="37"/>
        <v>0</v>
      </c>
      <c r="CH33" s="106">
        <f t="shared" si="38"/>
        <v>0</v>
      </c>
      <c r="CI33" s="107">
        <f t="shared" si="39"/>
        <v>0</v>
      </c>
      <c r="CJ33" s="278">
        <f t="shared" si="40"/>
        <v>0</v>
      </c>
      <c r="CK33" s="105">
        <f t="shared" si="41"/>
        <v>0</v>
      </c>
      <c r="CL33" s="106">
        <f t="shared" si="42"/>
        <v>0</v>
      </c>
      <c r="CM33" s="107">
        <f t="shared" si="43"/>
        <v>0</v>
      </c>
      <c r="CN33" s="106">
        <f t="shared" si="44"/>
        <v>0</v>
      </c>
      <c r="CO33" s="107">
        <f t="shared" si="45"/>
        <v>0</v>
      </c>
      <c r="CP33" s="106">
        <f t="shared" si="46"/>
        <v>0</v>
      </c>
      <c r="CQ33" s="107">
        <f t="shared" si="47"/>
        <v>0</v>
      </c>
      <c r="CR33" s="109">
        <f t="shared" si="48"/>
        <v>0</v>
      </c>
      <c r="CS33" s="273"/>
      <c r="CT33" s="273"/>
      <c r="CU33" s="273"/>
      <c r="CV33" s="273"/>
      <c r="CW33" s="273"/>
      <c r="CX33" s="273"/>
      <c r="CY33" s="273"/>
      <c r="CZ33" s="273"/>
      <c r="DA33" s="273"/>
      <c r="DB33" s="273"/>
      <c r="DC33" s="273"/>
      <c r="DD33" s="273"/>
      <c r="DE33" s="273"/>
      <c r="DF33" s="273"/>
      <c r="DG33" s="273"/>
      <c r="DH33" s="273"/>
      <c r="DI33" s="161"/>
      <c r="DJ33" s="463">
        <v>11</v>
      </c>
      <c r="DK33" s="462">
        <f t="shared" si="3"/>
        <v>0</v>
      </c>
      <c r="DL33" s="408">
        <f t="shared" si="4"/>
        <v>0</v>
      </c>
      <c r="DM33" s="112">
        <f t="shared" si="5"/>
        <v>0</v>
      </c>
      <c r="DN33" s="293">
        <f t="shared" si="6"/>
        <v>11.397058823529413</v>
      </c>
      <c r="DO33" s="181"/>
      <c r="EC33" s="140">
        <f t="shared" si="49"/>
        <v>0</v>
      </c>
      <c r="ED33" s="141">
        <f t="shared" si="49"/>
        <v>0</v>
      </c>
      <c r="EE33" s="116">
        <f t="shared" si="7"/>
        <v>0</v>
      </c>
      <c r="EF33" s="142" t="e">
        <f t="shared" si="8"/>
        <v>#DIV/0!</v>
      </c>
      <c r="EG33" s="118" t="e">
        <f t="shared" si="9"/>
        <v>#DIV/0!</v>
      </c>
    </row>
    <row r="34" spans="1:148" ht="13.2" customHeight="1" x14ac:dyDescent="0.2">
      <c r="A34" s="172"/>
      <c r="B34" s="173"/>
      <c r="C34" s="174"/>
      <c r="D34" s="474" t="str">
        <f t="shared" si="10"/>
        <v>C</v>
      </c>
      <c r="E34" s="327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77"/>
      <c r="S34" s="347"/>
      <c r="T34" s="328"/>
      <c r="U34" s="328"/>
      <c r="V34" s="328"/>
      <c r="W34" s="328"/>
      <c r="X34" s="328"/>
      <c r="Y34" s="329"/>
      <c r="Z34" s="401"/>
      <c r="AA34" s="328"/>
      <c r="AB34" s="328"/>
      <c r="AC34" s="328"/>
      <c r="AD34" s="328"/>
      <c r="AE34" s="328"/>
      <c r="AF34" s="329"/>
      <c r="AG34" s="347"/>
      <c r="AH34" s="328"/>
      <c r="AI34" s="328"/>
      <c r="AJ34" s="328"/>
      <c r="AK34" s="328"/>
      <c r="AL34" s="328"/>
      <c r="AM34" s="329"/>
      <c r="AN34" s="347"/>
      <c r="AO34" s="328"/>
      <c r="AP34" s="377"/>
      <c r="AQ34" s="327"/>
      <c r="AR34" s="329"/>
      <c r="AS34" s="401"/>
      <c r="AT34" s="328"/>
      <c r="AU34" s="328"/>
      <c r="AV34" s="328"/>
      <c r="AW34" s="329"/>
      <c r="AX34" s="347"/>
      <c r="AY34" s="329"/>
      <c r="AZ34" s="347"/>
      <c r="BA34" s="328"/>
      <c r="BB34" s="359"/>
      <c r="BC34" s="127">
        <f t="shared" si="11"/>
        <v>0</v>
      </c>
      <c r="BD34" s="483" t="str">
        <f t="shared" si="12"/>
        <v>C</v>
      </c>
      <c r="BE34" s="128">
        <f t="shared" si="13"/>
        <v>0</v>
      </c>
      <c r="BF34" s="479" t="str">
        <f t="shared" si="14"/>
        <v>C</v>
      </c>
      <c r="BG34" s="127">
        <f t="shared" si="15"/>
        <v>0</v>
      </c>
      <c r="BH34" s="128">
        <f t="shared" si="16"/>
        <v>0</v>
      </c>
      <c r="BI34" s="128">
        <f t="shared" si="17"/>
        <v>0</v>
      </c>
      <c r="BJ34" s="128">
        <f t="shared" si="18"/>
        <v>0</v>
      </c>
      <c r="BK34" s="129">
        <f t="shared" si="19"/>
        <v>0</v>
      </c>
      <c r="BL34" s="130">
        <f t="shared" si="1"/>
        <v>0</v>
      </c>
      <c r="BM34" s="131">
        <f t="shared" si="20"/>
        <v>11.397058823529413</v>
      </c>
      <c r="BN34" s="100"/>
      <c r="BO34" s="272"/>
      <c r="BP34" s="120">
        <f t="shared" si="21"/>
        <v>0</v>
      </c>
      <c r="BQ34" s="121">
        <f t="shared" si="2"/>
        <v>0</v>
      </c>
      <c r="BR34" s="132">
        <f t="shared" si="22"/>
        <v>0</v>
      </c>
      <c r="BS34" s="133" t="str">
        <f t="shared" si="23"/>
        <v>C</v>
      </c>
      <c r="BT34" s="134">
        <f t="shared" si="24"/>
        <v>0</v>
      </c>
      <c r="BU34" s="123" t="str">
        <f t="shared" si="25"/>
        <v>C</v>
      </c>
      <c r="BV34" s="132">
        <f t="shared" si="26"/>
        <v>0</v>
      </c>
      <c r="BW34" s="134">
        <f t="shared" si="27"/>
        <v>0</v>
      </c>
      <c r="BX34" s="134">
        <f t="shared" si="28"/>
        <v>0</v>
      </c>
      <c r="BY34" s="134">
        <f t="shared" si="29"/>
        <v>0</v>
      </c>
      <c r="BZ34" s="135">
        <f t="shared" si="30"/>
        <v>0</v>
      </c>
      <c r="CA34" s="303">
        <f t="shared" si="31"/>
        <v>0</v>
      </c>
      <c r="CB34" s="304">
        <f t="shared" si="32"/>
        <v>0</v>
      </c>
      <c r="CC34" s="305">
        <f t="shared" si="33"/>
        <v>0</v>
      </c>
      <c r="CD34" s="304">
        <f t="shared" si="34"/>
        <v>0</v>
      </c>
      <c r="CE34" s="305">
        <f t="shared" si="35"/>
        <v>0</v>
      </c>
      <c r="CF34" s="304">
        <f t="shared" si="36"/>
        <v>0</v>
      </c>
      <c r="CG34" s="305">
        <f t="shared" si="37"/>
        <v>0</v>
      </c>
      <c r="CH34" s="304">
        <f t="shared" si="38"/>
        <v>0</v>
      </c>
      <c r="CI34" s="305">
        <f t="shared" si="39"/>
        <v>0</v>
      </c>
      <c r="CJ34" s="306">
        <f t="shared" si="40"/>
        <v>0</v>
      </c>
      <c r="CK34" s="303">
        <f t="shared" si="41"/>
        <v>0</v>
      </c>
      <c r="CL34" s="304">
        <f t="shared" si="42"/>
        <v>0</v>
      </c>
      <c r="CM34" s="305">
        <f t="shared" si="43"/>
        <v>0</v>
      </c>
      <c r="CN34" s="304">
        <f t="shared" si="44"/>
        <v>0</v>
      </c>
      <c r="CO34" s="305">
        <f t="shared" si="45"/>
        <v>0</v>
      </c>
      <c r="CP34" s="304">
        <f t="shared" si="46"/>
        <v>0</v>
      </c>
      <c r="CQ34" s="305">
        <f t="shared" si="47"/>
        <v>0</v>
      </c>
      <c r="CR34" s="308">
        <f t="shared" si="48"/>
        <v>0</v>
      </c>
      <c r="CS34" s="273"/>
      <c r="CT34" s="273"/>
      <c r="CU34" s="273"/>
      <c r="CV34" s="273"/>
      <c r="CW34" s="273"/>
      <c r="CX34" s="273"/>
      <c r="CY34" s="273"/>
      <c r="CZ34" s="273"/>
      <c r="DA34" s="273"/>
      <c r="DB34" s="273"/>
      <c r="DC34" s="273"/>
      <c r="DD34" s="273"/>
      <c r="DE34" s="273"/>
      <c r="DF34" s="273"/>
      <c r="DG34" s="273"/>
      <c r="DH34" s="273"/>
      <c r="DI34" s="161"/>
      <c r="DJ34" s="463">
        <v>12</v>
      </c>
      <c r="DK34" s="462">
        <f t="shared" si="3"/>
        <v>0</v>
      </c>
      <c r="DL34" s="408">
        <f t="shared" si="4"/>
        <v>0</v>
      </c>
      <c r="DM34" s="112">
        <f t="shared" si="5"/>
        <v>0</v>
      </c>
      <c r="DN34" s="293">
        <f t="shared" si="6"/>
        <v>11.397058823529413</v>
      </c>
      <c r="DO34" s="181"/>
      <c r="EC34" s="140">
        <f t="shared" si="49"/>
        <v>0</v>
      </c>
      <c r="ED34" s="141">
        <f t="shared" si="49"/>
        <v>0</v>
      </c>
      <c r="EE34" s="116">
        <f t="shared" si="7"/>
        <v>0</v>
      </c>
      <c r="EF34" s="142" t="e">
        <f t="shared" si="8"/>
        <v>#DIV/0!</v>
      </c>
      <c r="EG34" s="118" t="e">
        <f t="shared" si="9"/>
        <v>#DIV/0!</v>
      </c>
      <c r="EI34" s="182" t="s">
        <v>140</v>
      </c>
    </row>
    <row r="35" spans="1:148" ht="13.2" customHeight="1" x14ac:dyDescent="0.2">
      <c r="A35" s="72"/>
      <c r="B35" s="177"/>
      <c r="C35" s="178"/>
      <c r="D35" s="23" t="str">
        <f t="shared" si="10"/>
        <v>C</v>
      </c>
      <c r="E35" s="330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78"/>
      <c r="S35" s="348"/>
      <c r="T35" s="331"/>
      <c r="U35" s="331"/>
      <c r="V35" s="331"/>
      <c r="W35" s="331"/>
      <c r="X35" s="331"/>
      <c r="Y35" s="332"/>
      <c r="Z35" s="402"/>
      <c r="AA35" s="331"/>
      <c r="AB35" s="331"/>
      <c r="AC35" s="331"/>
      <c r="AD35" s="331"/>
      <c r="AE35" s="331"/>
      <c r="AF35" s="332"/>
      <c r="AG35" s="348"/>
      <c r="AH35" s="331"/>
      <c r="AI35" s="331"/>
      <c r="AJ35" s="331"/>
      <c r="AK35" s="331"/>
      <c r="AL35" s="331"/>
      <c r="AM35" s="332"/>
      <c r="AN35" s="348"/>
      <c r="AO35" s="331"/>
      <c r="AP35" s="378"/>
      <c r="AQ35" s="330"/>
      <c r="AR35" s="332"/>
      <c r="AS35" s="402"/>
      <c r="AT35" s="331"/>
      <c r="AU35" s="331"/>
      <c r="AV35" s="331"/>
      <c r="AW35" s="332"/>
      <c r="AX35" s="348"/>
      <c r="AY35" s="332"/>
      <c r="AZ35" s="348"/>
      <c r="BA35" s="331"/>
      <c r="BB35" s="360"/>
      <c r="BC35" s="150">
        <f t="shared" si="11"/>
        <v>0</v>
      </c>
      <c r="BD35" s="24" t="str">
        <f t="shared" si="12"/>
        <v>C</v>
      </c>
      <c r="BE35" s="151">
        <f t="shared" si="13"/>
        <v>0</v>
      </c>
      <c r="BF35" s="480" t="str">
        <f t="shared" si="14"/>
        <v>C</v>
      </c>
      <c r="BG35" s="150">
        <f t="shared" si="15"/>
        <v>0</v>
      </c>
      <c r="BH35" s="151">
        <f t="shared" si="16"/>
        <v>0</v>
      </c>
      <c r="BI35" s="151">
        <f t="shared" si="17"/>
        <v>0</v>
      </c>
      <c r="BJ35" s="151">
        <f t="shared" si="18"/>
        <v>0</v>
      </c>
      <c r="BK35" s="152">
        <f t="shared" si="19"/>
        <v>0</v>
      </c>
      <c r="BL35" s="153">
        <f t="shared" si="1"/>
        <v>0</v>
      </c>
      <c r="BM35" s="154">
        <f t="shared" si="20"/>
        <v>11.397058823529413</v>
      </c>
      <c r="BN35" s="100"/>
      <c r="BO35" s="272"/>
      <c r="BP35" s="55">
        <f t="shared" si="21"/>
        <v>0</v>
      </c>
      <c r="BQ35" s="144">
        <f t="shared" si="2"/>
        <v>0</v>
      </c>
      <c r="BR35" s="155">
        <f t="shared" si="22"/>
        <v>0</v>
      </c>
      <c r="BS35" s="156" t="str">
        <f t="shared" si="23"/>
        <v>C</v>
      </c>
      <c r="BT35" s="157">
        <f t="shared" si="24"/>
        <v>0</v>
      </c>
      <c r="BU35" s="146" t="str">
        <f t="shared" si="25"/>
        <v>C</v>
      </c>
      <c r="BV35" s="155">
        <f t="shared" si="26"/>
        <v>0</v>
      </c>
      <c r="BW35" s="157">
        <f t="shared" si="27"/>
        <v>0</v>
      </c>
      <c r="BX35" s="157">
        <f t="shared" si="28"/>
        <v>0</v>
      </c>
      <c r="BY35" s="157">
        <f t="shared" si="29"/>
        <v>0</v>
      </c>
      <c r="BZ35" s="158">
        <f t="shared" si="30"/>
        <v>0</v>
      </c>
      <c r="CA35" s="105">
        <f t="shared" si="31"/>
        <v>0</v>
      </c>
      <c r="CB35" s="106">
        <f t="shared" si="32"/>
        <v>0</v>
      </c>
      <c r="CC35" s="107">
        <f t="shared" si="33"/>
        <v>0</v>
      </c>
      <c r="CD35" s="106">
        <f t="shared" si="34"/>
        <v>0</v>
      </c>
      <c r="CE35" s="107">
        <f t="shared" si="35"/>
        <v>0</v>
      </c>
      <c r="CF35" s="106">
        <f t="shared" si="36"/>
        <v>0</v>
      </c>
      <c r="CG35" s="107">
        <f t="shared" si="37"/>
        <v>0</v>
      </c>
      <c r="CH35" s="106">
        <f t="shared" si="38"/>
        <v>0</v>
      </c>
      <c r="CI35" s="107">
        <f t="shared" si="39"/>
        <v>0</v>
      </c>
      <c r="CJ35" s="278">
        <f t="shared" si="40"/>
        <v>0</v>
      </c>
      <c r="CK35" s="105">
        <f t="shared" si="41"/>
        <v>0</v>
      </c>
      <c r="CL35" s="106">
        <f t="shared" si="42"/>
        <v>0</v>
      </c>
      <c r="CM35" s="107">
        <f t="shared" si="43"/>
        <v>0</v>
      </c>
      <c r="CN35" s="106">
        <f t="shared" si="44"/>
        <v>0</v>
      </c>
      <c r="CO35" s="107">
        <f t="shared" si="45"/>
        <v>0</v>
      </c>
      <c r="CP35" s="106">
        <f t="shared" si="46"/>
        <v>0</v>
      </c>
      <c r="CQ35" s="107">
        <f t="shared" si="47"/>
        <v>0</v>
      </c>
      <c r="CR35" s="109">
        <f t="shared" si="48"/>
        <v>0</v>
      </c>
      <c r="CS35" s="273"/>
      <c r="CT35" s="273"/>
      <c r="CU35" s="273"/>
      <c r="CV35" s="273"/>
      <c r="CW35" s="273"/>
      <c r="CX35" s="273"/>
      <c r="CY35" s="273"/>
      <c r="CZ35" s="273"/>
      <c r="DA35" s="273"/>
      <c r="DB35" s="273"/>
      <c r="DC35" s="273"/>
      <c r="DD35" s="273"/>
      <c r="DE35" s="273"/>
      <c r="DF35" s="273"/>
      <c r="DG35" s="273"/>
      <c r="DH35" s="273"/>
      <c r="DI35" s="161"/>
      <c r="DJ35" s="463">
        <v>13</v>
      </c>
      <c r="DK35" s="462">
        <f t="shared" si="3"/>
        <v>0</v>
      </c>
      <c r="DL35" s="408">
        <f t="shared" si="4"/>
        <v>0</v>
      </c>
      <c r="DM35" s="112">
        <f t="shared" si="5"/>
        <v>0</v>
      </c>
      <c r="DN35" s="293">
        <f t="shared" si="6"/>
        <v>11.397058823529413</v>
      </c>
      <c r="DO35" s="181"/>
      <c r="DP35" s="694" t="s">
        <v>141</v>
      </c>
      <c r="DQ35" s="694"/>
      <c r="DR35" s="694"/>
      <c r="EC35" s="140">
        <f t="shared" si="49"/>
        <v>0</v>
      </c>
      <c r="ED35" s="141">
        <f t="shared" si="49"/>
        <v>0</v>
      </c>
      <c r="EE35" s="116">
        <f t="shared" si="7"/>
        <v>0</v>
      </c>
      <c r="EF35" s="142" t="e">
        <f t="shared" si="8"/>
        <v>#DIV/0!</v>
      </c>
      <c r="EG35" s="118" t="e">
        <f t="shared" si="9"/>
        <v>#DIV/0!</v>
      </c>
      <c r="EI35" s="166" t="s">
        <v>142</v>
      </c>
    </row>
    <row r="36" spans="1:148" ht="13.2" customHeight="1" x14ac:dyDescent="0.2">
      <c r="A36" s="172"/>
      <c r="B36" s="173"/>
      <c r="C36" s="174"/>
      <c r="D36" s="474" t="str">
        <f t="shared" si="10"/>
        <v>C</v>
      </c>
      <c r="E36" s="327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77"/>
      <c r="S36" s="347"/>
      <c r="T36" s="328"/>
      <c r="U36" s="328"/>
      <c r="V36" s="328"/>
      <c r="W36" s="328"/>
      <c r="X36" s="328"/>
      <c r="Y36" s="329"/>
      <c r="Z36" s="401"/>
      <c r="AA36" s="328"/>
      <c r="AB36" s="328"/>
      <c r="AC36" s="328"/>
      <c r="AD36" s="328"/>
      <c r="AE36" s="328"/>
      <c r="AF36" s="329"/>
      <c r="AG36" s="347"/>
      <c r="AH36" s="328"/>
      <c r="AI36" s="328"/>
      <c r="AJ36" s="328"/>
      <c r="AK36" s="328"/>
      <c r="AL36" s="328"/>
      <c r="AM36" s="329"/>
      <c r="AN36" s="347"/>
      <c r="AO36" s="328"/>
      <c r="AP36" s="377"/>
      <c r="AQ36" s="327"/>
      <c r="AR36" s="329"/>
      <c r="AS36" s="401"/>
      <c r="AT36" s="328"/>
      <c r="AU36" s="328"/>
      <c r="AV36" s="328"/>
      <c r="AW36" s="329"/>
      <c r="AX36" s="347"/>
      <c r="AY36" s="329"/>
      <c r="AZ36" s="347"/>
      <c r="BA36" s="328"/>
      <c r="BB36" s="359"/>
      <c r="BC36" s="127">
        <f t="shared" si="11"/>
        <v>0</v>
      </c>
      <c r="BD36" s="483" t="str">
        <f t="shared" si="12"/>
        <v>C</v>
      </c>
      <c r="BE36" s="128">
        <f t="shared" si="13"/>
        <v>0</v>
      </c>
      <c r="BF36" s="479" t="str">
        <f t="shared" si="14"/>
        <v>C</v>
      </c>
      <c r="BG36" s="127">
        <f t="shared" si="15"/>
        <v>0</v>
      </c>
      <c r="BH36" s="128">
        <f t="shared" si="16"/>
        <v>0</v>
      </c>
      <c r="BI36" s="128">
        <f t="shared" si="17"/>
        <v>0</v>
      </c>
      <c r="BJ36" s="128">
        <f t="shared" si="18"/>
        <v>0</v>
      </c>
      <c r="BK36" s="129">
        <f t="shared" si="19"/>
        <v>0</v>
      </c>
      <c r="BL36" s="130">
        <f t="shared" si="1"/>
        <v>0</v>
      </c>
      <c r="BM36" s="131">
        <f t="shared" si="20"/>
        <v>11.397058823529413</v>
      </c>
      <c r="BN36" s="100"/>
      <c r="BO36" s="272"/>
      <c r="BP36" s="120">
        <f t="shared" si="21"/>
        <v>0</v>
      </c>
      <c r="BQ36" s="121">
        <f t="shared" si="2"/>
        <v>0</v>
      </c>
      <c r="BR36" s="132">
        <f t="shared" si="22"/>
        <v>0</v>
      </c>
      <c r="BS36" s="133" t="str">
        <f t="shared" si="23"/>
        <v>C</v>
      </c>
      <c r="BT36" s="134">
        <f t="shared" si="24"/>
        <v>0</v>
      </c>
      <c r="BU36" s="123" t="str">
        <f t="shared" si="25"/>
        <v>C</v>
      </c>
      <c r="BV36" s="132">
        <f t="shared" si="26"/>
        <v>0</v>
      </c>
      <c r="BW36" s="134">
        <f t="shared" si="27"/>
        <v>0</v>
      </c>
      <c r="BX36" s="134">
        <f t="shared" si="28"/>
        <v>0</v>
      </c>
      <c r="BY36" s="134">
        <f t="shared" si="29"/>
        <v>0</v>
      </c>
      <c r="BZ36" s="135">
        <f t="shared" si="30"/>
        <v>0</v>
      </c>
      <c r="CA36" s="303">
        <f t="shared" si="31"/>
        <v>0</v>
      </c>
      <c r="CB36" s="304">
        <f t="shared" si="32"/>
        <v>0</v>
      </c>
      <c r="CC36" s="305">
        <f t="shared" si="33"/>
        <v>0</v>
      </c>
      <c r="CD36" s="304">
        <f t="shared" si="34"/>
        <v>0</v>
      </c>
      <c r="CE36" s="305">
        <f t="shared" si="35"/>
        <v>0</v>
      </c>
      <c r="CF36" s="304">
        <f t="shared" si="36"/>
        <v>0</v>
      </c>
      <c r="CG36" s="305">
        <f t="shared" si="37"/>
        <v>0</v>
      </c>
      <c r="CH36" s="304">
        <f t="shared" si="38"/>
        <v>0</v>
      </c>
      <c r="CI36" s="305">
        <f t="shared" si="39"/>
        <v>0</v>
      </c>
      <c r="CJ36" s="306">
        <f t="shared" si="40"/>
        <v>0</v>
      </c>
      <c r="CK36" s="303">
        <f t="shared" si="41"/>
        <v>0</v>
      </c>
      <c r="CL36" s="304">
        <f t="shared" si="42"/>
        <v>0</v>
      </c>
      <c r="CM36" s="305">
        <f t="shared" si="43"/>
        <v>0</v>
      </c>
      <c r="CN36" s="304">
        <f t="shared" si="44"/>
        <v>0</v>
      </c>
      <c r="CO36" s="305">
        <f t="shared" si="45"/>
        <v>0</v>
      </c>
      <c r="CP36" s="304">
        <f t="shared" si="46"/>
        <v>0</v>
      </c>
      <c r="CQ36" s="305">
        <f t="shared" si="47"/>
        <v>0</v>
      </c>
      <c r="CR36" s="308">
        <f t="shared" si="48"/>
        <v>0</v>
      </c>
      <c r="CS36" s="273"/>
      <c r="CT36" s="273"/>
      <c r="CU36" s="273"/>
      <c r="CV36" s="273"/>
      <c r="CW36" s="273"/>
      <c r="CX36" s="273"/>
      <c r="CY36" s="273"/>
      <c r="CZ36" s="273"/>
      <c r="DA36" s="273"/>
      <c r="DB36" s="273"/>
      <c r="DC36" s="273"/>
      <c r="DD36" s="273"/>
      <c r="DE36" s="273"/>
      <c r="DF36" s="273"/>
      <c r="DG36" s="273"/>
      <c r="DH36" s="273"/>
      <c r="DI36" s="161"/>
      <c r="DJ36" s="463">
        <v>14</v>
      </c>
      <c r="DK36" s="462">
        <f t="shared" si="3"/>
        <v>0</v>
      </c>
      <c r="DL36" s="408">
        <f t="shared" si="4"/>
        <v>0</v>
      </c>
      <c r="DM36" s="112">
        <f t="shared" si="5"/>
        <v>0</v>
      </c>
      <c r="DN36" s="293">
        <f t="shared" si="6"/>
        <v>11.397058823529413</v>
      </c>
      <c r="DO36" s="181"/>
      <c r="EC36" s="140">
        <f t="shared" si="49"/>
        <v>0</v>
      </c>
      <c r="ED36" s="141">
        <f t="shared" si="49"/>
        <v>0</v>
      </c>
      <c r="EE36" s="116">
        <f t="shared" si="7"/>
        <v>0</v>
      </c>
      <c r="EF36" s="142" t="e">
        <f t="shared" si="8"/>
        <v>#DIV/0!</v>
      </c>
      <c r="EG36" s="118" t="e">
        <f t="shared" si="9"/>
        <v>#DIV/0!</v>
      </c>
    </row>
    <row r="37" spans="1:148" ht="13.2" customHeight="1" x14ac:dyDescent="0.2">
      <c r="A37" s="72"/>
      <c r="B37" s="177"/>
      <c r="C37" s="178"/>
      <c r="D37" s="23" t="str">
        <f t="shared" si="10"/>
        <v>C</v>
      </c>
      <c r="E37" s="330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78"/>
      <c r="S37" s="348"/>
      <c r="T37" s="331"/>
      <c r="U37" s="331"/>
      <c r="V37" s="331"/>
      <c r="W37" s="331"/>
      <c r="X37" s="331"/>
      <c r="Y37" s="332"/>
      <c r="Z37" s="402"/>
      <c r="AA37" s="331"/>
      <c r="AB37" s="331"/>
      <c r="AC37" s="331"/>
      <c r="AD37" s="331"/>
      <c r="AE37" s="331"/>
      <c r="AF37" s="332"/>
      <c r="AG37" s="348"/>
      <c r="AH37" s="331"/>
      <c r="AI37" s="331"/>
      <c r="AJ37" s="331"/>
      <c r="AK37" s="331"/>
      <c r="AL37" s="331"/>
      <c r="AM37" s="332"/>
      <c r="AN37" s="348"/>
      <c r="AO37" s="331"/>
      <c r="AP37" s="378"/>
      <c r="AQ37" s="330"/>
      <c r="AR37" s="332"/>
      <c r="AS37" s="402"/>
      <c r="AT37" s="331"/>
      <c r="AU37" s="331"/>
      <c r="AV37" s="331"/>
      <c r="AW37" s="332"/>
      <c r="AX37" s="348"/>
      <c r="AY37" s="332"/>
      <c r="AZ37" s="348"/>
      <c r="BA37" s="331"/>
      <c r="BB37" s="360"/>
      <c r="BC37" s="150">
        <f t="shared" si="11"/>
        <v>0</v>
      </c>
      <c r="BD37" s="24" t="str">
        <f t="shared" si="12"/>
        <v>C</v>
      </c>
      <c r="BE37" s="151">
        <f t="shared" si="13"/>
        <v>0</v>
      </c>
      <c r="BF37" s="480" t="str">
        <f t="shared" si="14"/>
        <v>C</v>
      </c>
      <c r="BG37" s="150">
        <f t="shared" si="15"/>
        <v>0</v>
      </c>
      <c r="BH37" s="151">
        <f t="shared" si="16"/>
        <v>0</v>
      </c>
      <c r="BI37" s="151">
        <f t="shared" si="17"/>
        <v>0</v>
      </c>
      <c r="BJ37" s="151">
        <f t="shared" si="18"/>
        <v>0</v>
      </c>
      <c r="BK37" s="152">
        <f t="shared" si="19"/>
        <v>0</v>
      </c>
      <c r="BL37" s="153">
        <f t="shared" si="1"/>
        <v>0</v>
      </c>
      <c r="BM37" s="154">
        <f t="shared" si="20"/>
        <v>11.397058823529413</v>
      </c>
      <c r="BN37" s="100"/>
      <c r="BO37" s="272"/>
      <c r="BP37" s="55">
        <f t="shared" si="21"/>
        <v>0</v>
      </c>
      <c r="BQ37" s="144">
        <f t="shared" si="2"/>
        <v>0</v>
      </c>
      <c r="BR37" s="155">
        <f t="shared" si="22"/>
        <v>0</v>
      </c>
      <c r="BS37" s="156" t="str">
        <f t="shared" si="23"/>
        <v>C</v>
      </c>
      <c r="BT37" s="157">
        <f t="shared" si="24"/>
        <v>0</v>
      </c>
      <c r="BU37" s="146" t="str">
        <f t="shared" si="25"/>
        <v>C</v>
      </c>
      <c r="BV37" s="155">
        <f t="shared" si="26"/>
        <v>0</v>
      </c>
      <c r="BW37" s="157">
        <f t="shared" si="27"/>
        <v>0</v>
      </c>
      <c r="BX37" s="157">
        <f t="shared" si="28"/>
        <v>0</v>
      </c>
      <c r="BY37" s="157">
        <f t="shared" si="29"/>
        <v>0</v>
      </c>
      <c r="BZ37" s="158">
        <f t="shared" si="30"/>
        <v>0</v>
      </c>
      <c r="CA37" s="105">
        <f t="shared" si="31"/>
        <v>0</v>
      </c>
      <c r="CB37" s="106">
        <f t="shared" si="32"/>
        <v>0</v>
      </c>
      <c r="CC37" s="107">
        <f t="shared" si="33"/>
        <v>0</v>
      </c>
      <c r="CD37" s="106">
        <f t="shared" si="34"/>
        <v>0</v>
      </c>
      <c r="CE37" s="107">
        <f t="shared" si="35"/>
        <v>0</v>
      </c>
      <c r="CF37" s="106">
        <f t="shared" si="36"/>
        <v>0</v>
      </c>
      <c r="CG37" s="107">
        <f t="shared" si="37"/>
        <v>0</v>
      </c>
      <c r="CH37" s="106">
        <f t="shared" si="38"/>
        <v>0</v>
      </c>
      <c r="CI37" s="107">
        <f t="shared" si="39"/>
        <v>0</v>
      </c>
      <c r="CJ37" s="278">
        <f t="shared" si="40"/>
        <v>0</v>
      </c>
      <c r="CK37" s="105">
        <f t="shared" si="41"/>
        <v>0</v>
      </c>
      <c r="CL37" s="106">
        <f t="shared" si="42"/>
        <v>0</v>
      </c>
      <c r="CM37" s="107">
        <f t="shared" si="43"/>
        <v>0</v>
      </c>
      <c r="CN37" s="106">
        <f t="shared" si="44"/>
        <v>0</v>
      </c>
      <c r="CO37" s="107">
        <f t="shared" si="45"/>
        <v>0</v>
      </c>
      <c r="CP37" s="106">
        <f t="shared" si="46"/>
        <v>0</v>
      </c>
      <c r="CQ37" s="107">
        <f t="shared" si="47"/>
        <v>0</v>
      </c>
      <c r="CR37" s="109">
        <f t="shared" si="48"/>
        <v>0</v>
      </c>
      <c r="CS37" s="273"/>
      <c r="CT37" s="273"/>
      <c r="CU37" s="273"/>
      <c r="CV37" s="273"/>
      <c r="CW37" s="273"/>
      <c r="CX37" s="273"/>
      <c r="CY37" s="273"/>
      <c r="CZ37" s="273"/>
      <c r="DA37" s="273"/>
      <c r="DB37" s="273"/>
      <c r="DC37" s="273"/>
      <c r="DD37" s="273"/>
      <c r="DE37" s="273"/>
      <c r="DF37" s="273"/>
      <c r="DG37" s="273"/>
      <c r="DH37" s="273"/>
      <c r="DI37" s="161"/>
      <c r="DJ37" s="463">
        <v>15</v>
      </c>
      <c r="DK37" s="462">
        <f t="shared" si="3"/>
        <v>0</v>
      </c>
      <c r="DL37" s="408">
        <f t="shared" si="4"/>
        <v>0</v>
      </c>
      <c r="DM37" s="112">
        <f t="shared" si="5"/>
        <v>0</v>
      </c>
      <c r="DN37" s="293">
        <f t="shared" si="6"/>
        <v>11.397058823529413</v>
      </c>
      <c r="DO37" s="181"/>
      <c r="EC37" s="140">
        <f t="shared" si="49"/>
        <v>0</v>
      </c>
      <c r="ED37" s="141">
        <f t="shared" si="49"/>
        <v>0</v>
      </c>
      <c r="EE37" s="116">
        <f t="shared" si="7"/>
        <v>0</v>
      </c>
      <c r="EF37" s="142" t="e">
        <f t="shared" si="8"/>
        <v>#DIV/0!</v>
      </c>
      <c r="EG37" s="118" t="e">
        <f t="shared" si="9"/>
        <v>#DIV/0!</v>
      </c>
    </row>
    <row r="38" spans="1:148" ht="13.2" customHeight="1" x14ac:dyDescent="0.2">
      <c r="A38" s="172"/>
      <c r="B38" s="173"/>
      <c r="C38" s="174"/>
      <c r="D38" s="474" t="str">
        <f t="shared" si="10"/>
        <v>C</v>
      </c>
      <c r="E38" s="327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77"/>
      <c r="S38" s="347"/>
      <c r="T38" s="328"/>
      <c r="U38" s="328"/>
      <c r="V38" s="328"/>
      <c r="W38" s="328"/>
      <c r="X38" s="328"/>
      <c r="Y38" s="329"/>
      <c r="Z38" s="401"/>
      <c r="AA38" s="328"/>
      <c r="AB38" s="328"/>
      <c r="AC38" s="328"/>
      <c r="AD38" s="328"/>
      <c r="AE38" s="328"/>
      <c r="AF38" s="329"/>
      <c r="AG38" s="347"/>
      <c r="AH38" s="328"/>
      <c r="AI38" s="328"/>
      <c r="AJ38" s="328"/>
      <c r="AK38" s="328"/>
      <c r="AL38" s="328"/>
      <c r="AM38" s="329"/>
      <c r="AN38" s="347"/>
      <c r="AO38" s="328"/>
      <c r="AP38" s="377"/>
      <c r="AQ38" s="327"/>
      <c r="AR38" s="329"/>
      <c r="AS38" s="401"/>
      <c r="AT38" s="328"/>
      <c r="AU38" s="328"/>
      <c r="AV38" s="328"/>
      <c r="AW38" s="329"/>
      <c r="AX38" s="347"/>
      <c r="AY38" s="329"/>
      <c r="AZ38" s="347"/>
      <c r="BA38" s="328"/>
      <c r="BB38" s="359"/>
      <c r="BC38" s="127">
        <f t="shared" si="11"/>
        <v>0</v>
      </c>
      <c r="BD38" s="483" t="str">
        <f t="shared" si="12"/>
        <v>C</v>
      </c>
      <c r="BE38" s="128">
        <f t="shared" si="13"/>
        <v>0</v>
      </c>
      <c r="BF38" s="479" t="str">
        <f t="shared" si="14"/>
        <v>C</v>
      </c>
      <c r="BG38" s="127">
        <f t="shared" si="15"/>
        <v>0</v>
      </c>
      <c r="BH38" s="128">
        <f t="shared" si="16"/>
        <v>0</v>
      </c>
      <c r="BI38" s="128">
        <f t="shared" si="17"/>
        <v>0</v>
      </c>
      <c r="BJ38" s="128">
        <f t="shared" si="18"/>
        <v>0</v>
      </c>
      <c r="BK38" s="129">
        <f t="shared" si="19"/>
        <v>0</v>
      </c>
      <c r="BL38" s="130">
        <f t="shared" si="1"/>
        <v>0</v>
      </c>
      <c r="BM38" s="131">
        <f t="shared" si="20"/>
        <v>11.397058823529413</v>
      </c>
      <c r="BN38" s="100"/>
      <c r="BO38" s="272"/>
      <c r="BP38" s="120">
        <f t="shared" si="21"/>
        <v>0</v>
      </c>
      <c r="BQ38" s="121">
        <f t="shared" si="2"/>
        <v>0</v>
      </c>
      <c r="BR38" s="132">
        <f t="shared" si="22"/>
        <v>0</v>
      </c>
      <c r="BS38" s="133" t="str">
        <f t="shared" si="23"/>
        <v>C</v>
      </c>
      <c r="BT38" s="134">
        <f t="shared" si="24"/>
        <v>0</v>
      </c>
      <c r="BU38" s="123" t="str">
        <f t="shared" si="25"/>
        <v>C</v>
      </c>
      <c r="BV38" s="132">
        <f t="shared" si="26"/>
        <v>0</v>
      </c>
      <c r="BW38" s="134">
        <f t="shared" si="27"/>
        <v>0</v>
      </c>
      <c r="BX38" s="134">
        <f t="shared" si="28"/>
        <v>0</v>
      </c>
      <c r="BY38" s="134">
        <f t="shared" si="29"/>
        <v>0</v>
      </c>
      <c r="BZ38" s="135">
        <f t="shared" si="30"/>
        <v>0</v>
      </c>
      <c r="CA38" s="303">
        <f t="shared" si="31"/>
        <v>0</v>
      </c>
      <c r="CB38" s="304">
        <f t="shared" si="32"/>
        <v>0</v>
      </c>
      <c r="CC38" s="305">
        <f t="shared" si="33"/>
        <v>0</v>
      </c>
      <c r="CD38" s="304">
        <f t="shared" si="34"/>
        <v>0</v>
      </c>
      <c r="CE38" s="305">
        <f t="shared" si="35"/>
        <v>0</v>
      </c>
      <c r="CF38" s="304">
        <f t="shared" si="36"/>
        <v>0</v>
      </c>
      <c r="CG38" s="305">
        <f t="shared" si="37"/>
        <v>0</v>
      </c>
      <c r="CH38" s="304">
        <f t="shared" si="38"/>
        <v>0</v>
      </c>
      <c r="CI38" s="305">
        <f t="shared" si="39"/>
        <v>0</v>
      </c>
      <c r="CJ38" s="306">
        <f t="shared" si="40"/>
        <v>0</v>
      </c>
      <c r="CK38" s="303">
        <f t="shared" si="41"/>
        <v>0</v>
      </c>
      <c r="CL38" s="304">
        <f t="shared" si="42"/>
        <v>0</v>
      </c>
      <c r="CM38" s="305">
        <f t="shared" si="43"/>
        <v>0</v>
      </c>
      <c r="CN38" s="304">
        <f t="shared" si="44"/>
        <v>0</v>
      </c>
      <c r="CO38" s="305">
        <f t="shared" si="45"/>
        <v>0</v>
      </c>
      <c r="CP38" s="304">
        <f t="shared" si="46"/>
        <v>0</v>
      </c>
      <c r="CQ38" s="305">
        <f t="shared" si="47"/>
        <v>0</v>
      </c>
      <c r="CR38" s="308">
        <f t="shared" si="48"/>
        <v>0</v>
      </c>
      <c r="CS38" s="273"/>
      <c r="CT38" s="273"/>
      <c r="CU38" s="273"/>
      <c r="CV38" s="273"/>
      <c r="CW38" s="273"/>
      <c r="CX38" s="273"/>
      <c r="CY38" s="273"/>
      <c r="CZ38" s="273"/>
      <c r="DA38" s="273"/>
      <c r="DB38" s="273"/>
      <c r="DC38" s="273"/>
      <c r="DD38" s="273"/>
      <c r="DE38" s="273"/>
      <c r="DF38" s="273"/>
      <c r="DG38" s="273"/>
      <c r="DH38" s="273"/>
      <c r="DI38" s="161"/>
      <c r="DJ38" s="463">
        <v>16</v>
      </c>
      <c r="DK38" s="462">
        <f t="shared" si="3"/>
        <v>0</v>
      </c>
      <c r="DL38" s="408">
        <f t="shared" si="4"/>
        <v>0</v>
      </c>
      <c r="DM38" s="112">
        <f t="shared" si="5"/>
        <v>0</v>
      </c>
      <c r="DN38" s="293">
        <f t="shared" si="6"/>
        <v>11.397058823529413</v>
      </c>
      <c r="DO38" s="181"/>
      <c r="EC38" s="140">
        <f t="shared" si="49"/>
        <v>0</v>
      </c>
      <c r="ED38" s="141">
        <f t="shared" si="49"/>
        <v>0</v>
      </c>
      <c r="EE38" s="116">
        <f t="shared" si="7"/>
        <v>0</v>
      </c>
      <c r="EF38" s="142" t="e">
        <f t="shared" si="8"/>
        <v>#DIV/0!</v>
      </c>
      <c r="EG38" s="118" t="e">
        <f t="shared" si="9"/>
        <v>#DIV/0!</v>
      </c>
    </row>
    <row r="39" spans="1:148" ht="13.2" customHeight="1" x14ac:dyDescent="0.2">
      <c r="A39" s="72"/>
      <c r="B39" s="177"/>
      <c r="C39" s="178"/>
      <c r="D39" s="23" t="str">
        <f t="shared" si="10"/>
        <v>C</v>
      </c>
      <c r="E39" s="330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78"/>
      <c r="S39" s="348"/>
      <c r="T39" s="331"/>
      <c r="U39" s="331"/>
      <c r="V39" s="331"/>
      <c r="W39" s="331"/>
      <c r="X39" s="331"/>
      <c r="Y39" s="332"/>
      <c r="Z39" s="402"/>
      <c r="AA39" s="331"/>
      <c r="AB39" s="331"/>
      <c r="AC39" s="331"/>
      <c r="AD39" s="331"/>
      <c r="AE39" s="331"/>
      <c r="AF39" s="332"/>
      <c r="AG39" s="348"/>
      <c r="AH39" s="331"/>
      <c r="AI39" s="331"/>
      <c r="AJ39" s="331"/>
      <c r="AK39" s="331"/>
      <c r="AL39" s="331"/>
      <c r="AM39" s="332"/>
      <c r="AN39" s="348"/>
      <c r="AO39" s="331"/>
      <c r="AP39" s="378"/>
      <c r="AQ39" s="330"/>
      <c r="AR39" s="332"/>
      <c r="AS39" s="402"/>
      <c r="AT39" s="331"/>
      <c r="AU39" s="331"/>
      <c r="AV39" s="331"/>
      <c r="AW39" s="332"/>
      <c r="AX39" s="348"/>
      <c r="AY39" s="332"/>
      <c r="AZ39" s="348"/>
      <c r="BA39" s="331"/>
      <c r="BB39" s="360"/>
      <c r="BC39" s="150">
        <f t="shared" si="11"/>
        <v>0</v>
      </c>
      <c r="BD39" s="24" t="str">
        <f t="shared" si="12"/>
        <v>C</v>
      </c>
      <c r="BE39" s="151">
        <f t="shared" si="13"/>
        <v>0</v>
      </c>
      <c r="BF39" s="480" t="str">
        <f t="shared" si="14"/>
        <v>C</v>
      </c>
      <c r="BG39" s="150">
        <f t="shared" si="15"/>
        <v>0</v>
      </c>
      <c r="BH39" s="151">
        <f t="shared" si="16"/>
        <v>0</v>
      </c>
      <c r="BI39" s="151">
        <f t="shared" si="17"/>
        <v>0</v>
      </c>
      <c r="BJ39" s="151">
        <f t="shared" si="18"/>
        <v>0</v>
      </c>
      <c r="BK39" s="152">
        <f t="shared" si="19"/>
        <v>0</v>
      </c>
      <c r="BL39" s="153">
        <f t="shared" si="1"/>
        <v>0</v>
      </c>
      <c r="BM39" s="154">
        <f t="shared" si="20"/>
        <v>11.397058823529413</v>
      </c>
      <c r="BN39" s="100"/>
      <c r="BO39" s="272"/>
      <c r="BP39" s="55">
        <f t="shared" si="21"/>
        <v>0</v>
      </c>
      <c r="BQ39" s="144">
        <f t="shared" si="2"/>
        <v>0</v>
      </c>
      <c r="BR39" s="155">
        <f t="shared" si="22"/>
        <v>0</v>
      </c>
      <c r="BS39" s="156" t="str">
        <f t="shared" si="23"/>
        <v>C</v>
      </c>
      <c r="BT39" s="157">
        <f t="shared" si="24"/>
        <v>0</v>
      </c>
      <c r="BU39" s="146" t="str">
        <f t="shared" si="25"/>
        <v>C</v>
      </c>
      <c r="BV39" s="155">
        <f t="shared" si="26"/>
        <v>0</v>
      </c>
      <c r="BW39" s="157">
        <f t="shared" si="27"/>
        <v>0</v>
      </c>
      <c r="BX39" s="157">
        <f t="shared" si="28"/>
        <v>0</v>
      </c>
      <c r="BY39" s="157">
        <f t="shared" si="29"/>
        <v>0</v>
      </c>
      <c r="BZ39" s="158">
        <f t="shared" si="30"/>
        <v>0</v>
      </c>
      <c r="CA39" s="105">
        <f t="shared" si="31"/>
        <v>0</v>
      </c>
      <c r="CB39" s="106">
        <f t="shared" si="32"/>
        <v>0</v>
      </c>
      <c r="CC39" s="107">
        <f t="shared" si="33"/>
        <v>0</v>
      </c>
      <c r="CD39" s="106">
        <f t="shared" si="34"/>
        <v>0</v>
      </c>
      <c r="CE39" s="107">
        <f t="shared" si="35"/>
        <v>0</v>
      </c>
      <c r="CF39" s="106">
        <f t="shared" si="36"/>
        <v>0</v>
      </c>
      <c r="CG39" s="107">
        <f t="shared" si="37"/>
        <v>0</v>
      </c>
      <c r="CH39" s="106">
        <f>CG39/14*100</f>
        <v>0</v>
      </c>
      <c r="CI39" s="107">
        <f t="shared" si="39"/>
        <v>0</v>
      </c>
      <c r="CJ39" s="278">
        <f t="shared" si="40"/>
        <v>0</v>
      </c>
      <c r="CK39" s="105">
        <f t="shared" si="41"/>
        <v>0</v>
      </c>
      <c r="CL39" s="106">
        <f t="shared" si="42"/>
        <v>0</v>
      </c>
      <c r="CM39" s="107">
        <f t="shared" si="43"/>
        <v>0</v>
      </c>
      <c r="CN39" s="106">
        <f t="shared" si="44"/>
        <v>0</v>
      </c>
      <c r="CO39" s="107">
        <f t="shared" si="45"/>
        <v>0</v>
      </c>
      <c r="CP39" s="106">
        <f t="shared" si="46"/>
        <v>0</v>
      </c>
      <c r="CQ39" s="107">
        <f t="shared" si="47"/>
        <v>0</v>
      </c>
      <c r="CR39" s="109">
        <f t="shared" si="48"/>
        <v>0</v>
      </c>
      <c r="CS39" s="273"/>
      <c r="CT39" s="273"/>
      <c r="CU39" s="273"/>
      <c r="CV39" s="273"/>
      <c r="CW39" s="273"/>
      <c r="CX39" s="273"/>
      <c r="CY39" s="273"/>
      <c r="CZ39" s="273"/>
      <c r="DA39" s="273"/>
      <c r="DB39" s="273"/>
      <c r="DC39" s="273"/>
      <c r="DD39" s="273"/>
      <c r="DE39" s="273"/>
      <c r="DF39" s="273"/>
      <c r="DG39" s="273"/>
      <c r="DH39" s="273"/>
      <c r="DI39" s="161"/>
      <c r="DJ39" s="463">
        <v>17</v>
      </c>
      <c r="DK39" s="462">
        <f t="shared" si="3"/>
        <v>0</v>
      </c>
      <c r="DL39" s="408">
        <f t="shared" si="4"/>
        <v>0</v>
      </c>
      <c r="DM39" s="112">
        <f t="shared" si="5"/>
        <v>0</v>
      </c>
      <c r="DN39" s="293">
        <f t="shared" si="6"/>
        <v>11.397058823529413</v>
      </c>
      <c r="DO39" s="181"/>
      <c r="EC39" s="140">
        <f t="shared" si="49"/>
        <v>0</v>
      </c>
      <c r="ED39" s="141">
        <f t="shared" si="49"/>
        <v>0</v>
      </c>
      <c r="EE39" s="116">
        <f t="shared" si="7"/>
        <v>0</v>
      </c>
      <c r="EF39" s="142" t="e">
        <f t="shared" si="8"/>
        <v>#DIV/0!</v>
      </c>
      <c r="EG39" s="118" t="e">
        <f t="shared" si="9"/>
        <v>#DIV/0!</v>
      </c>
    </row>
    <row r="40" spans="1:148" ht="13.2" customHeight="1" x14ac:dyDescent="0.2">
      <c r="A40" s="172"/>
      <c r="B40" s="173"/>
      <c r="C40" s="174"/>
      <c r="D40" s="474" t="str">
        <f t="shared" si="10"/>
        <v>C</v>
      </c>
      <c r="E40" s="327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77"/>
      <c r="S40" s="347"/>
      <c r="T40" s="328"/>
      <c r="U40" s="328"/>
      <c r="V40" s="328"/>
      <c r="W40" s="328"/>
      <c r="X40" s="328"/>
      <c r="Y40" s="329"/>
      <c r="Z40" s="401"/>
      <c r="AA40" s="328"/>
      <c r="AB40" s="328"/>
      <c r="AC40" s="328"/>
      <c r="AD40" s="328"/>
      <c r="AE40" s="328"/>
      <c r="AF40" s="329"/>
      <c r="AG40" s="347"/>
      <c r="AH40" s="328"/>
      <c r="AI40" s="328"/>
      <c r="AJ40" s="328"/>
      <c r="AK40" s="328"/>
      <c r="AL40" s="328"/>
      <c r="AM40" s="329"/>
      <c r="AN40" s="347"/>
      <c r="AO40" s="328"/>
      <c r="AP40" s="377"/>
      <c r="AQ40" s="327"/>
      <c r="AR40" s="329"/>
      <c r="AS40" s="401"/>
      <c r="AT40" s="328"/>
      <c r="AU40" s="328"/>
      <c r="AV40" s="328"/>
      <c r="AW40" s="329"/>
      <c r="AX40" s="347"/>
      <c r="AY40" s="329"/>
      <c r="AZ40" s="347"/>
      <c r="BA40" s="328"/>
      <c r="BB40" s="359"/>
      <c r="BC40" s="127">
        <f t="shared" si="11"/>
        <v>0</v>
      </c>
      <c r="BD40" s="483" t="str">
        <f t="shared" si="12"/>
        <v>C</v>
      </c>
      <c r="BE40" s="128">
        <f t="shared" si="13"/>
        <v>0</v>
      </c>
      <c r="BF40" s="479" t="str">
        <f t="shared" si="14"/>
        <v>C</v>
      </c>
      <c r="BG40" s="127">
        <f t="shared" si="15"/>
        <v>0</v>
      </c>
      <c r="BH40" s="128">
        <f t="shared" si="16"/>
        <v>0</v>
      </c>
      <c r="BI40" s="128">
        <f t="shared" si="17"/>
        <v>0</v>
      </c>
      <c r="BJ40" s="128">
        <f t="shared" si="18"/>
        <v>0</v>
      </c>
      <c r="BK40" s="129">
        <f t="shared" si="19"/>
        <v>0</v>
      </c>
      <c r="BL40" s="130">
        <f t="shared" si="1"/>
        <v>0</v>
      </c>
      <c r="BM40" s="131">
        <f t="shared" si="20"/>
        <v>11.397058823529413</v>
      </c>
      <c r="BN40" s="100"/>
      <c r="BO40" s="272"/>
      <c r="BP40" s="120">
        <f t="shared" si="21"/>
        <v>0</v>
      </c>
      <c r="BQ40" s="121">
        <f t="shared" si="2"/>
        <v>0</v>
      </c>
      <c r="BR40" s="132">
        <f t="shared" si="22"/>
        <v>0</v>
      </c>
      <c r="BS40" s="133" t="str">
        <f t="shared" si="23"/>
        <v>C</v>
      </c>
      <c r="BT40" s="134">
        <f t="shared" si="24"/>
        <v>0</v>
      </c>
      <c r="BU40" s="123" t="str">
        <f t="shared" si="25"/>
        <v>C</v>
      </c>
      <c r="BV40" s="132">
        <f t="shared" si="26"/>
        <v>0</v>
      </c>
      <c r="BW40" s="134">
        <f t="shared" si="27"/>
        <v>0</v>
      </c>
      <c r="BX40" s="134">
        <f t="shared" si="28"/>
        <v>0</v>
      </c>
      <c r="BY40" s="134">
        <f t="shared" si="29"/>
        <v>0</v>
      </c>
      <c r="BZ40" s="135">
        <f t="shared" si="30"/>
        <v>0</v>
      </c>
      <c r="CA40" s="303">
        <f t="shared" si="31"/>
        <v>0</v>
      </c>
      <c r="CB40" s="304">
        <f t="shared" si="32"/>
        <v>0</v>
      </c>
      <c r="CC40" s="305">
        <f t="shared" si="33"/>
        <v>0</v>
      </c>
      <c r="CD40" s="304">
        <f t="shared" si="34"/>
        <v>0</v>
      </c>
      <c r="CE40" s="305">
        <f t="shared" si="35"/>
        <v>0</v>
      </c>
      <c r="CF40" s="304">
        <f t="shared" si="36"/>
        <v>0</v>
      </c>
      <c r="CG40" s="305">
        <f t="shared" si="37"/>
        <v>0</v>
      </c>
      <c r="CH40" s="304">
        <f t="shared" si="38"/>
        <v>0</v>
      </c>
      <c r="CI40" s="305">
        <f t="shared" si="39"/>
        <v>0</v>
      </c>
      <c r="CJ40" s="306">
        <f t="shared" si="40"/>
        <v>0</v>
      </c>
      <c r="CK40" s="303">
        <f t="shared" si="41"/>
        <v>0</v>
      </c>
      <c r="CL40" s="304">
        <f t="shared" si="42"/>
        <v>0</v>
      </c>
      <c r="CM40" s="305">
        <f t="shared" si="43"/>
        <v>0</v>
      </c>
      <c r="CN40" s="304">
        <f t="shared" si="44"/>
        <v>0</v>
      </c>
      <c r="CO40" s="305">
        <f t="shared" si="45"/>
        <v>0</v>
      </c>
      <c r="CP40" s="304">
        <f t="shared" si="46"/>
        <v>0</v>
      </c>
      <c r="CQ40" s="305">
        <f t="shared" si="47"/>
        <v>0</v>
      </c>
      <c r="CR40" s="308">
        <f t="shared" si="48"/>
        <v>0</v>
      </c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161"/>
      <c r="DJ40" s="463">
        <v>18</v>
      </c>
      <c r="DK40" s="462">
        <f t="shared" si="3"/>
        <v>0</v>
      </c>
      <c r="DL40" s="408">
        <f t="shared" si="4"/>
        <v>0</v>
      </c>
      <c r="DM40" s="112">
        <f t="shared" si="5"/>
        <v>0</v>
      </c>
      <c r="DN40" s="293">
        <f t="shared" si="6"/>
        <v>11.397058823529413</v>
      </c>
      <c r="DO40" s="181"/>
      <c r="EC40" s="140">
        <f t="shared" si="49"/>
        <v>0</v>
      </c>
      <c r="ED40" s="141">
        <f t="shared" si="49"/>
        <v>0</v>
      </c>
      <c r="EE40" s="116">
        <f t="shared" si="7"/>
        <v>0</v>
      </c>
      <c r="EF40" s="142" t="e">
        <f t="shared" si="8"/>
        <v>#DIV/0!</v>
      </c>
      <c r="EG40" s="118" t="e">
        <f t="shared" si="9"/>
        <v>#DIV/0!</v>
      </c>
      <c r="EI40" s="669" t="s">
        <v>143</v>
      </c>
      <c r="EJ40" s="669"/>
      <c r="EK40" s="669"/>
      <c r="EL40" s="669"/>
      <c r="EM40" s="669"/>
      <c r="EN40" s="669"/>
      <c r="EO40" s="669"/>
      <c r="EP40" s="669"/>
      <c r="EQ40" s="183"/>
      <c r="ER40" s="183"/>
    </row>
    <row r="41" spans="1:148" ht="13.2" customHeight="1" x14ac:dyDescent="0.2">
      <c r="A41" s="72"/>
      <c r="B41" s="177"/>
      <c r="C41" s="178"/>
      <c r="D41" s="23" t="str">
        <f t="shared" si="10"/>
        <v>C</v>
      </c>
      <c r="E41" s="330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78"/>
      <c r="S41" s="348"/>
      <c r="T41" s="331"/>
      <c r="U41" s="331"/>
      <c r="V41" s="331"/>
      <c r="W41" s="331"/>
      <c r="X41" s="331"/>
      <c r="Y41" s="332"/>
      <c r="Z41" s="402"/>
      <c r="AA41" s="331"/>
      <c r="AB41" s="331"/>
      <c r="AC41" s="331"/>
      <c r="AD41" s="331"/>
      <c r="AE41" s="331"/>
      <c r="AF41" s="332"/>
      <c r="AG41" s="348"/>
      <c r="AH41" s="331"/>
      <c r="AI41" s="331"/>
      <c r="AJ41" s="331"/>
      <c r="AK41" s="331"/>
      <c r="AL41" s="331"/>
      <c r="AM41" s="332"/>
      <c r="AN41" s="348"/>
      <c r="AO41" s="331"/>
      <c r="AP41" s="378"/>
      <c r="AQ41" s="330"/>
      <c r="AR41" s="332"/>
      <c r="AS41" s="402"/>
      <c r="AT41" s="331"/>
      <c r="AU41" s="331"/>
      <c r="AV41" s="331"/>
      <c r="AW41" s="332"/>
      <c r="AX41" s="348"/>
      <c r="AY41" s="332"/>
      <c r="AZ41" s="348"/>
      <c r="BA41" s="331"/>
      <c r="BB41" s="360"/>
      <c r="BC41" s="150">
        <f t="shared" si="11"/>
        <v>0</v>
      </c>
      <c r="BD41" s="24" t="str">
        <f t="shared" si="12"/>
        <v>C</v>
      </c>
      <c r="BE41" s="151">
        <f t="shared" si="13"/>
        <v>0</v>
      </c>
      <c r="BF41" s="480" t="str">
        <f t="shared" si="14"/>
        <v>C</v>
      </c>
      <c r="BG41" s="150">
        <f t="shared" si="15"/>
        <v>0</v>
      </c>
      <c r="BH41" s="151">
        <f t="shared" si="16"/>
        <v>0</v>
      </c>
      <c r="BI41" s="151">
        <f t="shared" si="17"/>
        <v>0</v>
      </c>
      <c r="BJ41" s="151">
        <f t="shared" si="18"/>
        <v>0</v>
      </c>
      <c r="BK41" s="152">
        <f t="shared" si="19"/>
        <v>0</v>
      </c>
      <c r="BL41" s="153">
        <f t="shared" si="1"/>
        <v>0</v>
      </c>
      <c r="BM41" s="154">
        <f t="shared" si="20"/>
        <v>11.397058823529413</v>
      </c>
      <c r="BN41" s="100"/>
      <c r="BO41" s="272"/>
      <c r="BP41" s="55">
        <f t="shared" si="21"/>
        <v>0</v>
      </c>
      <c r="BQ41" s="144">
        <f t="shared" si="2"/>
        <v>0</v>
      </c>
      <c r="BR41" s="155">
        <f t="shared" si="22"/>
        <v>0</v>
      </c>
      <c r="BS41" s="156" t="str">
        <f t="shared" si="23"/>
        <v>C</v>
      </c>
      <c r="BT41" s="157">
        <f t="shared" si="24"/>
        <v>0</v>
      </c>
      <c r="BU41" s="146" t="str">
        <f t="shared" si="25"/>
        <v>C</v>
      </c>
      <c r="BV41" s="155">
        <f t="shared" si="26"/>
        <v>0</v>
      </c>
      <c r="BW41" s="157">
        <f t="shared" si="27"/>
        <v>0</v>
      </c>
      <c r="BX41" s="157">
        <f t="shared" si="28"/>
        <v>0</v>
      </c>
      <c r="BY41" s="157">
        <f t="shared" si="29"/>
        <v>0</v>
      </c>
      <c r="BZ41" s="158">
        <f t="shared" si="30"/>
        <v>0</v>
      </c>
      <c r="CA41" s="105">
        <f t="shared" si="31"/>
        <v>0</v>
      </c>
      <c r="CB41" s="106">
        <f t="shared" si="32"/>
        <v>0</v>
      </c>
      <c r="CC41" s="107">
        <f t="shared" si="33"/>
        <v>0</v>
      </c>
      <c r="CD41" s="106">
        <f t="shared" si="34"/>
        <v>0</v>
      </c>
      <c r="CE41" s="107">
        <f t="shared" si="35"/>
        <v>0</v>
      </c>
      <c r="CF41" s="106">
        <f t="shared" si="36"/>
        <v>0</v>
      </c>
      <c r="CG41" s="107">
        <f t="shared" si="37"/>
        <v>0</v>
      </c>
      <c r="CH41" s="106">
        <f t="shared" si="38"/>
        <v>0</v>
      </c>
      <c r="CI41" s="107">
        <f t="shared" si="39"/>
        <v>0</v>
      </c>
      <c r="CJ41" s="278">
        <f t="shared" si="40"/>
        <v>0</v>
      </c>
      <c r="CK41" s="105">
        <f t="shared" si="41"/>
        <v>0</v>
      </c>
      <c r="CL41" s="106">
        <f t="shared" si="42"/>
        <v>0</v>
      </c>
      <c r="CM41" s="107">
        <f t="shared" si="43"/>
        <v>0</v>
      </c>
      <c r="CN41" s="106">
        <f t="shared" si="44"/>
        <v>0</v>
      </c>
      <c r="CO41" s="107">
        <f t="shared" si="45"/>
        <v>0</v>
      </c>
      <c r="CP41" s="106">
        <f t="shared" si="46"/>
        <v>0</v>
      </c>
      <c r="CQ41" s="107">
        <f t="shared" si="47"/>
        <v>0</v>
      </c>
      <c r="CR41" s="109">
        <f t="shared" si="48"/>
        <v>0</v>
      </c>
      <c r="CS41" s="273"/>
      <c r="CT41" s="273"/>
      <c r="CU41" s="273"/>
      <c r="CV41" s="273"/>
      <c r="CW41" s="273"/>
      <c r="CX41" s="273"/>
      <c r="CY41" s="273"/>
      <c r="CZ41" s="273"/>
      <c r="DA41" s="273"/>
      <c r="DB41" s="273"/>
      <c r="DC41" s="273"/>
      <c r="DD41" s="273"/>
      <c r="DE41" s="273"/>
      <c r="DF41" s="273"/>
      <c r="DG41" s="273"/>
      <c r="DH41" s="273"/>
      <c r="DI41" s="161"/>
      <c r="DJ41" s="463">
        <v>19</v>
      </c>
      <c r="DK41" s="462">
        <f t="shared" si="3"/>
        <v>0</v>
      </c>
      <c r="DL41" s="408">
        <f t="shared" si="4"/>
        <v>0</v>
      </c>
      <c r="DM41" s="112">
        <f t="shared" si="5"/>
        <v>0</v>
      </c>
      <c r="DN41" s="293">
        <f t="shared" si="6"/>
        <v>11.397058823529413</v>
      </c>
      <c r="DO41" s="181"/>
      <c r="EC41" s="140">
        <f t="shared" si="49"/>
        <v>0</v>
      </c>
      <c r="ED41" s="141">
        <f t="shared" si="49"/>
        <v>0</v>
      </c>
      <c r="EE41" s="116">
        <f t="shared" si="7"/>
        <v>0</v>
      </c>
      <c r="EF41" s="142" t="e">
        <f t="shared" si="8"/>
        <v>#DIV/0!</v>
      </c>
      <c r="EG41" s="118" t="e">
        <f t="shared" si="9"/>
        <v>#DIV/0!</v>
      </c>
      <c r="EI41" s="669"/>
      <c r="EJ41" s="669"/>
      <c r="EK41" s="669"/>
      <c r="EL41" s="669"/>
      <c r="EM41" s="669"/>
      <c r="EN41" s="669"/>
      <c r="EO41" s="669"/>
      <c r="EP41" s="669"/>
      <c r="EQ41" s="183"/>
      <c r="ER41" s="183"/>
    </row>
    <row r="42" spans="1:148" ht="13.2" customHeight="1" x14ac:dyDescent="0.2">
      <c r="A42" s="172"/>
      <c r="B42" s="173"/>
      <c r="C42" s="174"/>
      <c r="D42" s="474" t="str">
        <f t="shared" si="10"/>
        <v>C</v>
      </c>
      <c r="E42" s="327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77"/>
      <c r="S42" s="347"/>
      <c r="T42" s="328"/>
      <c r="U42" s="328"/>
      <c r="V42" s="328"/>
      <c r="W42" s="328"/>
      <c r="X42" s="328"/>
      <c r="Y42" s="329"/>
      <c r="Z42" s="401"/>
      <c r="AA42" s="328"/>
      <c r="AB42" s="328"/>
      <c r="AC42" s="328"/>
      <c r="AD42" s="328"/>
      <c r="AE42" s="328"/>
      <c r="AF42" s="329"/>
      <c r="AG42" s="347"/>
      <c r="AH42" s="328"/>
      <c r="AI42" s="328"/>
      <c r="AJ42" s="328"/>
      <c r="AK42" s="328"/>
      <c r="AL42" s="328"/>
      <c r="AM42" s="329"/>
      <c r="AN42" s="347"/>
      <c r="AO42" s="328"/>
      <c r="AP42" s="377"/>
      <c r="AQ42" s="327"/>
      <c r="AR42" s="329"/>
      <c r="AS42" s="401"/>
      <c r="AT42" s="328"/>
      <c r="AU42" s="328"/>
      <c r="AV42" s="328"/>
      <c r="AW42" s="329"/>
      <c r="AX42" s="347"/>
      <c r="AY42" s="329"/>
      <c r="AZ42" s="347"/>
      <c r="BA42" s="328"/>
      <c r="BB42" s="359"/>
      <c r="BC42" s="127">
        <f t="shared" si="11"/>
        <v>0</v>
      </c>
      <c r="BD42" s="483" t="str">
        <f t="shared" si="12"/>
        <v>C</v>
      </c>
      <c r="BE42" s="128">
        <f t="shared" si="13"/>
        <v>0</v>
      </c>
      <c r="BF42" s="479" t="str">
        <f t="shared" si="14"/>
        <v>C</v>
      </c>
      <c r="BG42" s="127">
        <f t="shared" si="15"/>
        <v>0</v>
      </c>
      <c r="BH42" s="128">
        <f t="shared" si="16"/>
        <v>0</v>
      </c>
      <c r="BI42" s="128">
        <f t="shared" si="17"/>
        <v>0</v>
      </c>
      <c r="BJ42" s="128">
        <f t="shared" si="18"/>
        <v>0</v>
      </c>
      <c r="BK42" s="129">
        <f t="shared" si="19"/>
        <v>0</v>
      </c>
      <c r="BL42" s="130">
        <f t="shared" si="1"/>
        <v>0</v>
      </c>
      <c r="BM42" s="131">
        <f t="shared" si="20"/>
        <v>11.397058823529413</v>
      </c>
      <c r="BN42" s="100"/>
      <c r="BO42" s="272"/>
      <c r="BP42" s="120">
        <f t="shared" si="21"/>
        <v>0</v>
      </c>
      <c r="BQ42" s="121">
        <f t="shared" si="2"/>
        <v>0</v>
      </c>
      <c r="BR42" s="132">
        <f t="shared" si="22"/>
        <v>0</v>
      </c>
      <c r="BS42" s="133" t="str">
        <f t="shared" si="23"/>
        <v>C</v>
      </c>
      <c r="BT42" s="134">
        <f t="shared" si="24"/>
        <v>0</v>
      </c>
      <c r="BU42" s="123" t="str">
        <f t="shared" si="25"/>
        <v>C</v>
      </c>
      <c r="BV42" s="132">
        <f t="shared" si="26"/>
        <v>0</v>
      </c>
      <c r="BW42" s="134">
        <f t="shared" si="27"/>
        <v>0</v>
      </c>
      <c r="BX42" s="134">
        <f t="shared" si="28"/>
        <v>0</v>
      </c>
      <c r="BY42" s="134">
        <f t="shared" si="29"/>
        <v>0</v>
      </c>
      <c r="BZ42" s="135">
        <f t="shared" si="30"/>
        <v>0</v>
      </c>
      <c r="CA42" s="303">
        <f t="shared" si="31"/>
        <v>0</v>
      </c>
      <c r="CB42" s="304">
        <f t="shared" si="32"/>
        <v>0</v>
      </c>
      <c r="CC42" s="305">
        <f t="shared" si="33"/>
        <v>0</v>
      </c>
      <c r="CD42" s="304">
        <f t="shared" si="34"/>
        <v>0</v>
      </c>
      <c r="CE42" s="305">
        <f t="shared" si="35"/>
        <v>0</v>
      </c>
      <c r="CF42" s="304">
        <f t="shared" si="36"/>
        <v>0</v>
      </c>
      <c r="CG42" s="305">
        <f t="shared" si="37"/>
        <v>0</v>
      </c>
      <c r="CH42" s="304">
        <f t="shared" si="38"/>
        <v>0</v>
      </c>
      <c r="CI42" s="305">
        <f t="shared" si="39"/>
        <v>0</v>
      </c>
      <c r="CJ42" s="306">
        <f t="shared" si="40"/>
        <v>0</v>
      </c>
      <c r="CK42" s="303">
        <f t="shared" si="41"/>
        <v>0</v>
      </c>
      <c r="CL42" s="304">
        <f t="shared" si="42"/>
        <v>0</v>
      </c>
      <c r="CM42" s="305">
        <f t="shared" si="43"/>
        <v>0</v>
      </c>
      <c r="CN42" s="304">
        <f t="shared" si="44"/>
        <v>0</v>
      </c>
      <c r="CO42" s="305">
        <f t="shared" si="45"/>
        <v>0</v>
      </c>
      <c r="CP42" s="304">
        <f t="shared" si="46"/>
        <v>0</v>
      </c>
      <c r="CQ42" s="305">
        <f t="shared" si="47"/>
        <v>0</v>
      </c>
      <c r="CR42" s="308">
        <f t="shared" si="48"/>
        <v>0</v>
      </c>
      <c r="CS42" s="273"/>
      <c r="CT42" s="273"/>
      <c r="CU42" s="273"/>
      <c r="CV42" s="273"/>
      <c r="CW42" s="273"/>
      <c r="CX42" s="273"/>
      <c r="CY42" s="273"/>
      <c r="CZ42" s="273"/>
      <c r="DA42" s="273"/>
      <c r="DB42" s="273"/>
      <c r="DC42" s="273"/>
      <c r="DD42" s="273"/>
      <c r="DE42" s="273"/>
      <c r="DF42" s="273"/>
      <c r="DG42" s="273"/>
      <c r="DH42" s="273"/>
      <c r="DI42" s="161"/>
      <c r="DJ42" s="463">
        <v>20</v>
      </c>
      <c r="DK42" s="462">
        <f t="shared" si="3"/>
        <v>0</v>
      </c>
      <c r="DL42" s="408">
        <f t="shared" si="4"/>
        <v>0</v>
      </c>
      <c r="DM42" s="112">
        <f t="shared" si="5"/>
        <v>0</v>
      </c>
      <c r="DN42" s="293">
        <f t="shared" si="6"/>
        <v>11.397058823529413</v>
      </c>
      <c r="DO42" s="181"/>
      <c r="EC42" s="140">
        <f t="shared" si="49"/>
        <v>0</v>
      </c>
      <c r="ED42" s="141">
        <f t="shared" si="49"/>
        <v>0</v>
      </c>
      <c r="EE42" s="116">
        <f t="shared" si="7"/>
        <v>0</v>
      </c>
      <c r="EF42" s="142" t="e">
        <f t="shared" si="8"/>
        <v>#DIV/0!</v>
      </c>
      <c r="EG42" s="118" t="e">
        <f t="shared" si="9"/>
        <v>#DIV/0!</v>
      </c>
      <c r="EI42" s="669"/>
      <c r="EJ42" s="669"/>
      <c r="EK42" s="669"/>
      <c r="EL42" s="669"/>
      <c r="EM42" s="669"/>
      <c r="EN42" s="669"/>
      <c r="EO42" s="669"/>
      <c r="EP42" s="669"/>
      <c r="EQ42" s="183"/>
      <c r="ER42" s="183"/>
    </row>
    <row r="43" spans="1:148" ht="13.2" customHeight="1" x14ac:dyDescent="0.2">
      <c r="A43" s="72"/>
      <c r="B43" s="177"/>
      <c r="C43" s="178"/>
      <c r="D43" s="23" t="str">
        <f t="shared" si="10"/>
        <v>C</v>
      </c>
      <c r="E43" s="330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78"/>
      <c r="S43" s="348"/>
      <c r="T43" s="331"/>
      <c r="U43" s="331"/>
      <c r="V43" s="331"/>
      <c r="W43" s="331"/>
      <c r="X43" s="331"/>
      <c r="Y43" s="332"/>
      <c r="Z43" s="402"/>
      <c r="AA43" s="331"/>
      <c r="AB43" s="331"/>
      <c r="AC43" s="331"/>
      <c r="AD43" s="331"/>
      <c r="AE43" s="331"/>
      <c r="AF43" s="332"/>
      <c r="AG43" s="348"/>
      <c r="AH43" s="331"/>
      <c r="AI43" s="331"/>
      <c r="AJ43" s="331"/>
      <c r="AK43" s="331"/>
      <c r="AL43" s="331"/>
      <c r="AM43" s="332"/>
      <c r="AN43" s="348"/>
      <c r="AO43" s="331"/>
      <c r="AP43" s="378"/>
      <c r="AQ43" s="330"/>
      <c r="AR43" s="332"/>
      <c r="AS43" s="402"/>
      <c r="AT43" s="331"/>
      <c r="AU43" s="331"/>
      <c r="AV43" s="331"/>
      <c r="AW43" s="332"/>
      <c r="AX43" s="348"/>
      <c r="AY43" s="332"/>
      <c r="AZ43" s="348"/>
      <c r="BA43" s="331"/>
      <c r="BB43" s="360"/>
      <c r="BC43" s="150">
        <f t="shared" si="11"/>
        <v>0</v>
      </c>
      <c r="BD43" s="24" t="str">
        <f t="shared" si="12"/>
        <v>C</v>
      </c>
      <c r="BE43" s="151">
        <f t="shared" si="13"/>
        <v>0</v>
      </c>
      <c r="BF43" s="480" t="str">
        <f t="shared" si="14"/>
        <v>C</v>
      </c>
      <c r="BG43" s="150">
        <f t="shared" si="15"/>
        <v>0</v>
      </c>
      <c r="BH43" s="151">
        <f t="shared" si="16"/>
        <v>0</v>
      </c>
      <c r="BI43" s="151">
        <f t="shared" si="17"/>
        <v>0</v>
      </c>
      <c r="BJ43" s="151">
        <f t="shared" si="18"/>
        <v>0</v>
      </c>
      <c r="BK43" s="152">
        <f t="shared" si="19"/>
        <v>0</v>
      </c>
      <c r="BL43" s="153">
        <f t="shared" si="1"/>
        <v>0</v>
      </c>
      <c r="BM43" s="154">
        <f t="shared" si="20"/>
        <v>11.397058823529413</v>
      </c>
      <c r="BN43" s="100"/>
      <c r="BO43" s="272"/>
      <c r="BP43" s="55">
        <f t="shared" si="21"/>
        <v>0</v>
      </c>
      <c r="BQ43" s="144">
        <f t="shared" si="2"/>
        <v>0</v>
      </c>
      <c r="BR43" s="155">
        <f t="shared" si="22"/>
        <v>0</v>
      </c>
      <c r="BS43" s="156" t="str">
        <f t="shared" si="23"/>
        <v>C</v>
      </c>
      <c r="BT43" s="157">
        <f t="shared" si="24"/>
        <v>0</v>
      </c>
      <c r="BU43" s="146" t="str">
        <f t="shared" si="25"/>
        <v>C</v>
      </c>
      <c r="BV43" s="155">
        <f t="shared" si="26"/>
        <v>0</v>
      </c>
      <c r="BW43" s="157">
        <f t="shared" si="27"/>
        <v>0</v>
      </c>
      <c r="BX43" s="157">
        <f t="shared" si="28"/>
        <v>0</v>
      </c>
      <c r="BY43" s="157">
        <f t="shared" si="29"/>
        <v>0</v>
      </c>
      <c r="BZ43" s="158">
        <f t="shared" si="30"/>
        <v>0</v>
      </c>
      <c r="CA43" s="105">
        <f t="shared" si="31"/>
        <v>0</v>
      </c>
      <c r="CB43" s="106">
        <f t="shared" si="32"/>
        <v>0</v>
      </c>
      <c r="CC43" s="107">
        <f t="shared" si="33"/>
        <v>0</v>
      </c>
      <c r="CD43" s="106">
        <f t="shared" si="34"/>
        <v>0</v>
      </c>
      <c r="CE43" s="107">
        <f t="shared" si="35"/>
        <v>0</v>
      </c>
      <c r="CF43" s="106">
        <f t="shared" si="36"/>
        <v>0</v>
      </c>
      <c r="CG43" s="107">
        <f t="shared" si="37"/>
        <v>0</v>
      </c>
      <c r="CH43" s="106">
        <f t="shared" si="38"/>
        <v>0</v>
      </c>
      <c r="CI43" s="107">
        <f t="shared" si="39"/>
        <v>0</v>
      </c>
      <c r="CJ43" s="278">
        <f t="shared" si="40"/>
        <v>0</v>
      </c>
      <c r="CK43" s="105">
        <f t="shared" si="41"/>
        <v>0</v>
      </c>
      <c r="CL43" s="106">
        <f t="shared" si="42"/>
        <v>0</v>
      </c>
      <c r="CM43" s="107">
        <f t="shared" si="43"/>
        <v>0</v>
      </c>
      <c r="CN43" s="106">
        <f t="shared" si="44"/>
        <v>0</v>
      </c>
      <c r="CO43" s="107">
        <f t="shared" si="45"/>
        <v>0</v>
      </c>
      <c r="CP43" s="106">
        <f t="shared" si="46"/>
        <v>0</v>
      </c>
      <c r="CQ43" s="107">
        <f t="shared" si="47"/>
        <v>0</v>
      </c>
      <c r="CR43" s="109">
        <f t="shared" si="48"/>
        <v>0</v>
      </c>
      <c r="CS43" s="273"/>
      <c r="CT43" s="273"/>
      <c r="CU43" s="273"/>
      <c r="CV43" s="273"/>
      <c r="CW43" s="273"/>
      <c r="CX43" s="273"/>
      <c r="CY43" s="273"/>
      <c r="CZ43" s="273"/>
      <c r="DA43" s="273"/>
      <c r="DB43" s="273"/>
      <c r="DC43" s="273"/>
      <c r="DD43" s="273"/>
      <c r="DE43" s="273"/>
      <c r="DF43" s="273"/>
      <c r="DG43" s="273"/>
      <c r="DH43" s="273"/>
      <c r="DI43" s="161"/>
      <c r="DJ43" s="463">
        <v>21</v>
      </c>
      <c r="DK43" s="462">
        <f t="shared" si="3"/>
        <v>0</v>
      </c>
      <c r="DL43" s="408">
        <f t="shared" si="4"/>
        <v>0</v>
      </c>
      <c r="DM43" s="112">
        <f t="shared" si="5"/>
        <v>0</v>
      </c>
      <c r="DN43" s="293">
        <f t="shared" si="6"/>
        <v>11.397058823529413</v>
      </c>
      <c r="DO43" s="181"/>
      <c r="EC43" s="140">
        <f t="shared" si="49"/>
        <v>0</v>
      </c>
      <c r="ED43" s="141">
        <f t="shared" si="49"/>
        <v>0</v>
      </c>
      <c r="EE43" s="116">
        <f t="shared" si="7"/>
        <v>0</v>
      </c>
      <c r="EF43" s="142" t="e">
        <f t="shared" si="8"/>
        <v>#DIV/0!</v>
      </c>
      <c r="EG43" s="118" t="e">
        <f t="shared" si="9"/>
        <v>#DIV/0!</v>
      </c>
    </row>
    <row r="44" spans="1:148" ht="13.2" customHeight="1" x14ac:dyDescent="0.2">
      <c r="A44" s="172"/>
      <c r="B44" s="173"/>
      <c r="C44" s="174"/>
      <c r="D44" s="474" t="str">
        <f t="shared" si="10"/>
        <v>C</v>
      </c>
      <c r="E44" s="327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77"/>
      <c r="S44" s="347"/>
      <c r="T44" s="328"/>
      <c r="U44" s="328"/>
      <c r="V44" s="328"/>
      <c r="W44" s="328"/>
      <c r="X44" s="328"/>
      <c r="Y44" s="329"/>
      <c r="Z44" s="401"/>
      <c r="AA44" s="328"/>
      <c r="AB44" s="328"/>
      <c r="AC44" s="328"/>
      <c r="AD44" s="328"/>
      <c r="AE44" s="328"/>
      <c r="AF44" s="329"/>
      <c r="AG44" s="347"/>
      <c r="AH44" s="328"/>
      <c r="AI44" s="328"/>
      <c r="AJ44" s="328"/>
      <c r="AK44" s="328"/>
      <c r="AL44" s="328"/>
      <c r="AM44" s="329"/>
      <c r="AN44" s="347"/>
      <c r="AO44" s="328"/>
      <c r="AP44" s="377"/>
      <c r="AQ44" s="327"/>
      <c r="AR44" s="329"/>
      <c r="AS44" s="401"/>
      <c r="AT44" s="328"/>
      <c r="AU44" s="328"/>
      <c r="AV44" s="328"/>
      <c r="AW44" s="329"/>
      <c r="AX44" s="347"/>
      <c r="AY44" s="329"/>
      <c r="AZ44" s="347"/>
      <c r="BA44" s="328"/>
      <c r="BB44" s="359"/>
      <c r="BC44" s="127">
        <f t="shared" si="11"/>
        <v>0</v>
      </c>
      <c r="BD44" s="483" t="str">
        <f t="shared" si="12"/>
        <v>C</v>
      </c>
      <c r="BE44" s="128">
        <f t="shared" si="13"/>
        <v>0</v>
      </c>
      <c r="BF44" s="479" t="str">
        <f t="shared" si="14"/>
        <v>C</v>
      </c>
      <c r="BG44" s="127">
        <f t="shared" si="15"/>
        <v>0</v>
      </c>
      <c r="BH44" s="128">
        <f t="shared" si="16"/>
        <v>0</v>
      </c>
      <c r="BI44" s="128">
        <f t="shared" si="17"/>
        <v>0</v>
      </c>
      <c r="BJ44" s="128">
        <f t="shared" si="18"/>
        <v>0</v>
      </c>
      <c r="BK44" s="129">
        <f t="shared" si="19"/>
        <v>0</v>
      </c>
      <c r="BL44" s="130">
        <f t="shared" si="1"/>
        <v>0</v>
      </c>
      <c r="BM44" s="131">
        <f t="shared" si="20"/>
        <v>11.397058823529413</v>
      </c>
      <c r="BN44" s="100"/>
      <c r="BO44" s="272"/>
      <c r="BP44" s="120">
        <f t="shared" si="21"/>
        <v>0</v>
      </c>
      <c r="BQ44" s="121">
        <f t="shared" si="2"/>
        <v>0</v>
      </c>
      <c r="BR44" s="132">
        <f t="shared" si="22"/>
        <v>0</v>
      </c>
      <c r="BS44" s="133" t="str">
        <f t="shared" si="23"/>
        <v>C</v>
      </c>
      <c r="BT44" s="134">
        <f t="shared" si="24"/>
        <v>0</v>
      </c>
      <c r="BU44" s="123" t="str">
        <f t="shared" si="25"/>
        <v>C</v>
      </c>
      <c r="BV44" s="132">
        <f t="shared" si="26"/>
        <v>0</v>
      </c>
      <c r="BW44" s="134">
        <f t="shared" si="27"/>
        <v>0</v>
      </c>
      <c r="BX44" s="134">
        <f t="shared" si="28"/>
        <v>0</v>
      </c>
      <c r="BY44" s="134">
        <f t="shared" si="29"/>
        <v>0</v>
      </c>
      <c r="BZ44" s="135">
        <f t="shared" si="30"/>
        <v>0</v>
      </c>
      <c r="CA44" s="303">
        <f t="shared" si="31"/>
        <v>0</v>
      </c>
      <c r="CB44" s="304">
        <f t="shared" si="32"/>
        <v>0</v>
      </c>
      <c r="CC44" s="305">
        <f t="shared" si="33"/>
        <v>0</v>
      </c>
      <c r="CD44" s="304">
        <f t="shared" si="34"/>
        <v>0</v>
      </c>
      <c r="CE44" s="305">
        <f t="shared" si="35"/>
        <v>0</v>
      </c>
      <c r="CF44" s="304">
        <f t="shared" si="36"/>
        <v>0</v>
      </c>
      <c r="CG44" s="305">
        <f t="shared" si="37"/>
        <v>0</v>
      </c>
      <c r="CH44" s="304">
        <f t="shared" si="38"/>
        <v>0</v>
      </c>
      <c r="CI44" s="305">
        <f t="shared" si="39"/>
        <v>0</v>
      </c>
      <c r="CJ44" s="306">
        <f t="shared" si="40"/>
        <v>0</v>
      </c>
      <c r="CK44" s="303">
        <f t="shared" si="41"/>
        <v>0</v>
      </c>
      <c r="CL44" s="304">
        <f t="shared" si="42"/>
        <v>0</v>
      </c>
      <c r="CM44" s="305">
        <f t="shared" si="43"/>
        <v>0</v>
      </c>
      <c r="CN44" s="304">
        <f t="shared" si="44"/>
        <v>0</v>
      </c>
      <c r="CO44" s="305">
        <f t="shared" si="45"/>
        <v>0</v>
      </c>
      <c r="CP44" s="304">
        <f t="shared" si="46"/>
        <v>0</v>
      </c>
      <c r="CQ44" s="305">
        <f t="shared" si="47"/>
        <v>0</v>
      </c>
      <c r="CR44" s="308">
        <f t="shared" si="48"/>
        <v>0</v>
      </c>
      <c r="CS44" s="273"/>
      <c r="CT44" s="273"/>
      <c r="CU44" s="273"/>
      <c r="CV44" s="273"/>
      <c r="CW44" s="273"/>
      <c r="CX44" s="273"/>
      <c r="CY44" s="273"/>
      <c r="CZ44" s="273"/>
      <c r="DA44" s="273"/>
      <c r="DB44" s="273"/>
      <c r="DC44" s="273"/>
      <c r="DD44" s="273"/>
      <c r="DE44" s="273"/>
      <c r="DF44" s="273"/>
      <c r="DG44" s="273"/>
      <c r="DH44" s="273"/>
      <c r="DI44" s="161"/>
      <c r="DJ44" s="463">
        <v>22</v>
      </c>
      <c r="DK44" s="462">
        <f t="shared" si="3"/>
        <v>0</v>
      </c>
      <c r="DL44" s="408">
        <f t="shared" si="4"/>
        <v>0</v>
      </c>
      <c r="DM44" s="112">
        <f t="shared" si="5"/>
        <v>0</v>
      </c>
      <c r="DN44" s="293">
        <f t="shared" si="6"/>
        <v>11.397058823529413</v>
      </c>
      <c r="DO44" s="181"/>
      <c r="EC44" s="140">
        <f t="shared" si="49"/>
        <v>0</v>
      </c>
      <c r="ED44" s="141">
        <f t="shared" si="49"/>
        <v>0</v>
      </c>
      <c r="EE44" s="116">
        <f t="shared" si="7"/>
        <v>0</v>
      </c>
      <c r="EF44" s="142" t="e">
        <f t="shared" si="8"/>
        <v>#DIV/0!</v>
      </c>
      <c r="EG44" s="118" t="e">
        <f t="shared" si="9"/>
        <v>#DIV/0!</v>
      </c>
    </row>
    <row r="45" spans="1:148" ht="13.2" customHeight="1" x14ac:dyDescent="0.2">
      <c r="A45" s="72"/>
      <c r="B45" s="177"/>
      <c r="C45" s="178"/>
      <c r="D45" s="23" t="str">
        <f t="shared" si="10"/>
        <v>C</v>
      </c>
      <c r="E45" s="330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78"/>
      <c r="S45" s="348"/>
      <c r="T45" s="331"/>
      <c r="U45" s="331"/>
      <c r="V45" s="331"/>
      <c r="W45" s="331"/>
      <c r="X45" s="331"/>
      <c r="Y45" s="332"/>
      <c r="Z45" s="402"/>
      <c r="AA45" s="331"/>
      <c r="AB45" s="331"/>
      <c r="AC45" s="331"/>
      <c r="AD45" s="331"/>
      <c r="AE45" s="331"/>
      <c r="AF45" s="332"/>
      <c r="AG45" s="348"/>
      <c r="AH45" s="331"/>
      <c r="AI45" s="331"/>
      <c r="AJ45" s="331"/>
      <c r="AK45" s="331"/>
      <c r="AL45" s="331"/>
      <c r="AM45" s="332"/>
      <c r="AN45" s="348"/>
      <c r="AO45" s="331"/>
      <c r="AP45" s="378"/>
      <c r="AQ45" s="330"/>
      <c r="AR45" s="332"/>
      <c r="AS45" s="402"/>
      <c r="AT45" s="331"/>
      <c r="AU45" s="331"/>
      <c r="AV45" s="331"/>
      <c r="AW45" s="332"/>
      <c r="AX45" s="348"/>
      <c r="AY45" s="332"/>
      <c r="AZ45" s="348"/>
      <c r="BA45" s="331"/>
      <c r="BB45" s="360"/>
      <c r="BC45" s="150">
        <f t="shared" si="11"/>
        <v>0</v>
      </c>
      <c r="BD45" s="24" t="str">
        <f t="shared" si="12"/>
        <v>C</v>
      </c>
      <c r="BE45" s="151">
        <f t="shared" si="13"/>
        <v>0</v>
      </c>
      <c r="BF45" s="480" t="str">
        <f t="shared" si="14"/>
        <v>C</v>
      </c>
      <c r="BG45" s="150">
        <f t="shared" si="15"/>
        <v>0</v>
      </c>
      <c r="BH45" s="151">
        <f t="shared" si="16"/>
        <v>0</v>
      </c>
      <c r="BI45" s="151">
        <f t="shared" si="17"/>
        <v>0</v>
      </c>
      <c r="BJ45" s="151">
        <f t="shared" si="18"/>
        <v>0</v>
      </c>
      <c r="BK45" s="152">
        <f t="shared" si="19"/>
        <v>0</v>
      </c>
      <c r="BL45" s="153">
        <f t="shared" si="1"/>
        <v>0</v>
      </c>
      <c r="BM45" s="154">
        <f t="shared" si="20"/>
        <v>11.397058823529413</v>
      </c>
      <c r="BN45" s="100"/>
      <c r="BO45" s="272"/>
      <c r="BP45" s="55">
        <f t="shared" si="21"/>
        <v>0</v>
      </c>
      <c r="BQ45" s="144">
        <f t="shared" si="2"/>
        <v>0</v>
      </c>
      <c r="BR45" s="155">
        <f t="shared" si="22"/>
        <v>0</v>
      </c>
      <c r="BS45" s="156" t="str">
        <f t="shared" si="23"/>
        <v>C</v>
      </c>
      <c r="BT45" s="157">
        <f t="shared" si="24"/>
        <v>0</v>
      </c>
      <c r="BU45" s="146" t="str">
        <f t="shared" si="25"/>
        <v>C</v>
      </c>
      <c r="BV45" s="155">
        <f t="shared" si="26"/>
        <v>0</v>
      </c>
      <c r="BW45" s="157">
        <f t="shared" si="27"/>
        <v>0</v>
      </c>
      <c r="BX45" s="157">
        <f t="shared" si="28"/>
        <v>0</v>
      </c>
      <c r="BY45" s="157">
        <f t="shared" si="29"/>
        <v>0</v>
      </c>
      <c r="BZ45" s="158">
        <f t="shared" si="30"/>
        <v>0</v>
      </c>
      <c r="CA45" s="105">
        <f t="shared" si="31"/>
        <v>0</v>
      </c>
      <c r="CB45" s="106">
        <f t="shared" si="32"/>
        <v>0</v>
      </c>
      <c r="CC45" s="107">
        <f t="shared" si="33"/>
        <v>0</v>
      </c>
      <c r="CD45" s="106">
        <f t="shared" si="34"/>
        <v>0</v>
      </c>
      <c r="CE45" s="107">
        <f t="shared" si="35"/>
        <v>0</v>
      </c>
      <c r="CF45" s="106">
        <f t="shared" si="36"/>
        <v>0</v>
      </c>
      <c r="CG45" s="107">
        <f t="shared" si="37"/>
        <v>0</v>
      </c>
      <c r="CH45" s="106">
        <f t="shared" si="38"/>
        <v>0</v>
      </c>
      <c r="CI45" s="107">
        <f t="shared" si="39"/>
        <v>0</v>
      </c>
      <c r="CJ45" s="278">
        <f t="shared" si="40"/>
        <v>0</v>
      </c>
      <c r="CK45" s="105">
        <f t="shared" si="41"/>
        <v>0</v>
      </c>
      <c r="CL45" s="106">
        <f t="shared" si="42"/>
        <v>0</v>
      </c>
      <c r="CM45" s="107">
        <f t="shared" si="43"/>
        <v>0</v>
      </c>
      <c r="CN45" s="106">
        <f t="shared" si="44"/>
        <v>0</v>
      </c>
      <c r="CO45" s="107">
        <f t="shared" si="45"/>
        <v>0</v>
      </c>
      <c r="CP45" s="106">
        <f t="shared" si="46"/>
        <v>0</v>
      </c>
      <c r="CQ45" s="107">
        <f t="shared" si="47"/>
        <v>0</v>
      </c>
      <c r="CR45" s="109">
        <f t="shared" si="48"/>
        <v>0</v>
      </c>
      <c r="CS45" s="273"/>
      <c r="CT45" s="273"/>
      <c r="CU45" s="273"/>
      <c r="CV45" s="273"/>
      <c r="CW45" s="273"/>
      <c r="CX45" s="273"/>
      <c r="CY45" s="273"/>
      <c r="CZ45" s="273"/>
      <c r="DA45" s="273"/>
      <c r="DB45" s="273"/>
      <c r="DC45" s="273"/>
      <c r="DD45" s="273"/>
      <c r="DE45" s="273"/>
      <c r="DF45" s="273"/>
      <c r="DG45" s="273"/>
      <c r="DH45" s="273"/>
      <c r="DI45" s="161"/>
      <c r="DJ45" s="463">
        <v>23</v>
      </c>
      <c r="DK45" s="462">
        <f t="shared" si="3"/>
        <v>0</v>
      </c>
      <c r="DL45" s="408">
        <f t="shared" si="4"/>
        <v>0</v>
      </c>
      <c r="DM45" s="112">
        <f t="shared" si="5"/>
        <v>0</v>
      </c>
      <c r="DN45" s="293">
        <f t="shared" si="6"/>
        <v>11.397058823529413</v>
      </c>
      <c r="DO45" s="181"/>
      <c r="EC45" s="140">
        <f t="shared" si="49"/>
        <v>0</v>
      </c>
      <c r="ED45" s="141">
        <f t="shared" si="49"/>
        <v>0</v>
      </c>
      <c r="EE45" s="116">
        <f t="shared" si="7"/>
        <v>0</v>
      </c>
      <c r="EF45" s="142" t="e">
        <f t="shared" si="8"/>
        <v>#DIV/0!</v>
      </c>
      <c r="EG45" s="118" t="e">
        <f t="shared" si="9"/>
        <v>#DIV/0!</v>
      </c>
    </row>
    <row r="46" spans="1:148" ht="13.2" customHeight="1" x14ac:dyDescent="0.2">
      <c r="A46" s="172"/>
      <c r="B46" s="173"/>
      <c r="C46" s="174"/>
      <c r="D46" s="474" t="str">
        <f t="shared" si="10"/>
        <v>C</v>
      </c>
      <c r="E46" s="327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77"/>
      <c r="S46" s="347"/>
      <c r="T46" s="328"/>
      <c r="U46" s="328"/>
      <c r="V46" s="328"/>
      <c r="W46" s="328"/>
      <c r="X46" s="328"/>
      <c r="Y46" s="329"/>
      <c r="Z46" s="401"/>
      <c r="AA46" s="328"/>
      <c r="AB46" s="328"/>
      <c r="AC46" s="328"/>
      <c r="AD46" s="328"/>
      <c r="AE46" s="328"/>
      <c r="AF46" s="329"/>
      <c r="AG46" s="347"/>
      <c r="AH46" s="328"/>
      <c r="AI46" s="328"/>
      <c r="AJ46" s="328"/>
      <c r="AK46" s="328"/>
      <c r="AL46" s="328"/>
      <c r="AM46" s="329"/>
      <c r="AN46" s="347"/>
      <c r="AO46" s="328"/>
      <c r="AP46" s="377"/>
      <c r="AQ46" s="327"/>
      <c r="AR46" s="329"/>
      <c r="AS46" s="401"/>
      <c r="AT46" s="328"/>
      <c r="AU46" s="328"/>
      <c r="AV46" s="328"/>
      <c r="AW46" s="329"/>
      <c r="AX46" s="347"/>
      <c r="AY46" s="329"/>
      <c r="AZ46" s="347"/>
      <c r="BA46" s="328"/>
      <c r="BB46" s="359"/>
      <c r="BC46" s="127">
        <f t="shared" si="11"/>
        <v>0</v>
      </c>
      <c r="BD46" s="483" t="str">
        <f t="shared" si="12"/>
        <v>C</v>
      </c>
      <c r="BE46" s="128">
        <f t="shared" si="13"/>
        <v>0</v>
      </c>
      <c r="BF46" s="479" t="str">
        <f t="shared" si="14"/>
        <v>C</v>
      </c>
      <c r="BG46" s="127">
        <f t="shared" si="15"/>
        <v>0</v>
      </c>
      <c r="BH46" s="128">
        <f t="shared" si="16"/>
        <v>0</v>
      </c>
      <c r="BI46" s="128">
        <f t="shared" si="17"/>
        <v>0</v>
      </c>
      <c r="BJ46" s="128">
        <f t="shared" si="18"/>
        <v>0</v>
      </c>
      <c r="BK46" s="129">
        <f t="shared" si="19"/>
        <v>0</v>
      </c>
      <c r="BL46" s="130">
        <f t="shared" si="1"/>
        <v>0</v>
      </c>
      <c r="BM46" s="131">
        <f t="shared" si="20"/>
        <v>11.397058823529413</v>
      </c>
      <c r="BN46" s="100"/>
      <c r="BO46" s="272"/>
      <c r="BP46" s="120">
        <f t="shared" si="21"/>
        <v>0</v>
      </c>
      <c r="BQ46" s="121">
        <f t="shared" si="2"/>
        <v>0</v>
      </c>
      <c r="BR46" s="132">
        <f t="shared" si="22"/>
        <v>0</v>
      </c>
      <c r="BS46" s="133" t="str">
        <f t="shared" si="23"/>
        <v>C</v>
      </c>
      <c r="BT46" s="134">
        <f t="shared" si="24"/>
        <v>0</v>
      </c>
      <c r="BU46" s="123" t="str">
        <f t="shared" si="25"/>
        <v>C</v>
      </c>
      <c r="BV46" s="132">
        <f t="shared" si="26"/>
        <v>0</v>
      </c>
      <c r="BW46" s="134">
        <f t="shared" si="27"/>
        <v>0</v>
      </c>
      <c r="BX46" s="134">
        <f t="shared" si="28"/>
        <v>0</v>
      </c>
      <c r="BY46" s="134">
        <f t="shared" si="29"/>
        <v>0</v>
      </c>
      <c r="BZ46" s="135">
        <f t="shared" si="30"/>
        <v>0</v>
      </c>
      <c r="CA46" s="303">
        <f t="shared" si="31"/>
        <v>0</v>
      </c>
      <c r="CB46" s="304">
        <f t="shared" si="32"/>
        <v>0</v>
      </c>
      <c r="CC46" s="305">
        <f t="shared" si="33"/>
        <v>0</v>
      </c>
      <c r="CD46" s="304">
        <f t="shared" si="34"/>
        <v>0</v>
      </c>
      <c r="CE46" s="305">
        <f t="shared" si="35"/>
        <v>0</v>
      </c>
      <c r="CF46" s="304">
        <f t="shared" si="36"/>
        <v>0</v>
      </c>
      <c r="CG46" s="305">
        <f t="shared" si="37"/>
        <v>0</v>
      </c>
      <c r="CH46" s="304">
        <f t="shared" si="38"/>
        <v>0</v>
      </c>
      <c r="CI46" s="305">
        <f t="shared" si="39"/>
        <v>0</v>
      </c>
      <c r="CJ46" s="306">
        <f t="shared" si="40"/>
        <v>0</v>
      </c>
      <c r="CK46" s="303">
        <f t="shared" si="41"/>
        <v>0</v>
      </c>
      <c r="CL46" s="304">
        <f t="shared" si="42"/>
        <v>0</v>
      </c>
      <c r="CM46" s="305">
        <f t="shared" si="43"/>
        <v>0</v>
      </c>
      <c r="CN46" s="304">
        <f t="shared" si="44"/>
        <v>0</v>
      </c>
      <c r="CO46" s="305">
        <f t="shared" si="45"/>
        <v>0</v>
      </c>
      <c r="CP46" s="304">
        <f t="shared" si="46"/>
        <v>0</v>
      </c>
      <c r="CQ46" s="305">
        <f t="shared" si="47"/>
        <v>0</v>
      </c>
      <c r="CR46" s="308">
        <f t="shared" si="48"/>
        <v>0</v>
      </c>
      <c r="CS46" s="273"/>
      <c r="CT46" s="273"/>
      <c r="CU46" s="273"/>
      <c r="CV46" s="273"/>
      <c r="CW46" s="273"/>
      <c r="CX46" s="273"/>
      <c r="CY46" s="273"/>
      <c r="CZ46" s="273"/>
      <c r="DA46" s="273"/>
      <c r="DB46" s="273"/>
      <c r="DC46" s="273"/>
      <c r="DD46" s="273"/>
      <c r="DE46" s="273"/>
      <c r="DF46" s="273"/>
      <c r="DG46" s="273"/>
      <c r="DH46" s="273"/>
      <c r="DI46" s="161"/>
      <c r="DJ46" s="463">
        <v>24</v>
      </c>
      <c r="DK46" s="462">
        <f t="shared" si="3"/>
        <v>0</v>
      </c>
      <c r="DL46" s="408">
        <f t="shared" si="4"/>
        <v>0</v>
      </c>
      <c r="DM46" s="112">
        <f t="shared" si="5"/>
        <v>0</v>
      </c>
      <c r="DN46" s="293">
        <f t="shared" si="6"/>
        <v>11.397058823529413</v>
      </c>
      <c r="DO46" s="181"/>
      <c r="EC46" s="140">
        <f t="shared" si="49"/>
        <v>0</v>
      </c>
      <c r="ED46" s="141">
        <f t="shared" si="49"/>
        <v>0</v>
      </c>
      <c r="EE46" s="116">
        <f t="shared" si="7"/>
        <v>0</v>
      </c>
      <c r="EF46" s="142" t="e">
        <f t="shared" si="8"/>
        <v>#DIV/0!</v>
      </c>
      <c r="EG46" s="118" t="e">
        <f t="shared" si="9"/>
        <v>#DIV/0!</v>
      </c>
    </row>
    <row r="47" spans="1:148" ht="13.2" customHeight="1" x14ac:dyDescent="0.2">
      <c r="A47" s="72"/>
      <c r="B47" s="177"/>
      <c r="C47" s="178"/>
      <c r="D47" s="23" t="str">
        <f t="shared" si="10"/>
        <v>C</v>
      </c>
      <c r="E47" s="330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78"/>
      <c r="S47" s="348"/>
      <c r="T47" s="331"/>
      <c r="U47" s="331"/>
      <c r="V47" s="331"/>
      <c r="W47" s="331"/>
      <c r="X47" s="331"/>
      <c r="Y47" s="332"/>
      <c r="Z47" s="402"/>
      <c r="AA47" s="331"/>
      <c r="AB47" s="331"/>
      <c r="AC47" s="331"/>
      <c r="AD47" s="331"/>
      <c r="AE47" s="331"/>
      <c r="AF47" s="332"/>
      <c r="AG47" s="348"/>
      <c r="AH47" s="331"/>
      <c r="AI47" s="331"/>
      <c r="AJ47" s="331"/>
      <c r="AK47" s="331"/>
      <c r="AL47" s="331"/>
      <c r="AM47" s="332"/>
      <c r="AN47" s="348"/>
      <c r="AO47" s="331"/>
      <c r="AP47" s="378"/>
      <c r="AQ47" s="330"/>
      <c r="AR47" s="332"/>
      <c r="AS47" s="402"/>
      <c r="AT47" s="331"/>
      <c r="AU47" s="331"/>
      <c r="AV47" s="331"/>
      <c r="AW47" s="332"/>
      <c r="AX47" s="348"/>
      <c r="AY47" s="332"/>
      <c r="AZ47" s="348"/>
      <c r="BA47" s="331"/>
      <c r="BB47" s="360"/>
      <c r="BC47" s="150">
        <f t="shared" si="11"/>
        <v>0</v>
      </c>
      <c r="BD47" s="24" t="str">
        <f t="shared" si="12"/>
        <v>C</v>
      </c>
      <c r="BE47" s="151">
        <f t="shared" si="13"/>
        <v>0</v>
      </c>
      <c r="BF47" s="480" t="str">
        <f t="shared" si="14"/>
        <v>C</v>
      </c>
      <c r="BG47" s="150">
        <f t="shared" si="15"/>
        <v>0</v>
      </c>
      <c r="BH47" s="151">
        <f t="shared" si="16"/>
        <v>0</v>
      </c>
      <c r="BI47" s="151">
        <f t="shared" si="17"/>
        <v>0</v>
      </c>
      <c r="BJ47" s="151">
        <f t="shared" si="18"/>
        <v>0</v>
      </c>
      <c r="BK47" s="152">
        <f t="shared" si="19"/>
        <v>0</v>
      </c>
      <c r="BL47" s="153">
        <f t="shared" si="1"/>
        <v>0</v>
      </c>
      <c r="BM47" s="154">
        <f t="shared" si="20"/>
        <v>11.397058823529413</v>
      </c>
      <c r="BN47" s="100"/>
      <c r="BO47" s="272"/>
      <c r="BP47" s="55">
        <f t="shared" si="21"/>
        <v>0</v>
      </c>
      <c r="BQ47" s="144">
        <f t="shared" si="2"/>
        <v>0</v>
      </c>
      <c r="BR47" s="155">
        <f t="shared" si="22"/>
        <v>0</v>
      </c>
      <c r="BS47" s="156" t="str">
        <f t="shared" si="23"/>
        <v>C</v>
      </c>
      <c r="BT47" s="157">
        <f t="shared" si="24"/>
        <v>0</v>
      </c>
      <c r="BU47" s="146" t="str">
        <f t="shared" si="25"/>
        <v>C</v>
      </c>
      <c r="BV47" s="155">
        <f t="shared" si="26"/>
        <v>0</v>
      </c>
      <c r="BW47" s="157">
        <f t="shared" si="27"/>
        <v>0</v>
      </c>
      <c r="BX47" s="157">
        <f t="shared" si="28"/>
        <v>0</v>
      </c>
      <c r="BY47" s="157">
        <f t="shared" si="29"/>
        <v>0</v>
      </c>
      <c r="BZ47" s="158">
        <f t="shared" si="30"/>
        <v>0</v>
      </c>
      <c r="CA47" s="105">
        <f t="shared" si="31"/>
        <v>0</v>
      </c>
      <c r="CB47" s="106">
        <f t="shared" si="32"/>
        <v>0</v>
      </c>
      <c r="CC47" s="107">
        <f t="shared" si="33"/>
        <v>0</v>
      </c>
      <c r="CD47" s="106">
        <f t="shared" si="34"/>
        <v>0</v>
      </c>
      <c r="CE47" s="107">
        <f t="shared" si="35"/>
        <v>0</v>
      </c>
      <c r="CF47" s="106">
        <f t="shared" si="36"/>
        <v>0</v>
      </c>
      <c r="CG47" s="107">
        <f t="shared" si="37"/>
        <v>0</v>
      </c>
      <c r="CH47" s="106">
        <f t="shared" si="38"/>
        <v>0</v>
      </c>
      <c r="CI47" s="107">
        <f t="shared" si="39"/>
        <v>0</v>
      </c>
      <c r="CJ47" s="278">
        <f t="shared" si="40"/>
        <v>0</v>
      </c>
      <c r="CK47" s="105">
        <f t="shared" si="41"/>
        <v>0</v>
      </c>
      <c r="CL47" s="106">
        <f t="shared" si="42"/>
        <v>0</v>
      </c>
      <c r="CM47" s="107">
        <f t="shared" si="43"/>
        <v>0</v>
      </c>
      <c r="CN47" s="106">
        <f t="shared" si="44"/>
        <v>0</v>
      </c>
      <c r="CO47" s="107">
        <f t="shared" si="45"/>
        <v>0</v>
      </c>
      <c r="CP47" s="106">
        <f t="shared" si="46"/>
        <v>0</v>
      </c>
      <c r="CQ47" s="107">
        <f t="shared" si="47"/>
        <v>0</v>
      </c>
      <c r="CR47" s="109">
        <f t="shared" si="48"/>
        <v>0</v>
      </c>
      <c r="CS47" s="273"/>
      <c r="CT47" s="273"/>
      <c r="CU47" s="273"/>
      <c r="CV47" s="273"/>
      <c r="CW47" s="273"/>
      <c r="CX47" s="273"/>
      <c r="CY47" s="273"/>
      <c r="CZ47" s="273"/>
      <c r="DA47" s="273"/>
      <c r="DB47" s="273"/>
      <c r="DC47" s="273"/>
      <c r="DD47" s="273"/>
      <c r="DE47" s="273"/>
      <c r="DF47" s="273"/>
      <c r="DG47" s="273"/>
      <c r="DH47" s="273"/>
      <c r="DI47" s="161"/>
      <c r="DJ47" s="463">
        <v>25</v>
      </c>
      <c r="DK47" s="462">
        <f t="shared" si="3"/>
        <v>0</v>
      </c>
      <c r="DL47" s="408">
        <f t="shared" si="4"/>
        <v>0</v>
      </c>
      <c r="DM47" s="112">
        <f t="shared" si="5"/>
        <v>0</v>
      </c>
      <c r="DN47" s="293">
        <f t="shared" si="6"/>
        <v>11.397058823529413</v>
      </c>
      <c r="DO47" s="181"/>
      <c r="EC47" s="140">
        <f t="shared" si="49"/>
        <v>0</v>
      </c>
      <c r="ED47" s="141">
        <f t="shared" si="49"/>
        <v>0</v>
      </c>
      <c r="EE47" s="116">
        <f t="shared" si="7"/>
        <v>0</v>
      </c>
      <c r="EF47" s="142" t="e">
        <f t="shared" si="8"/>
        <v>#DIV/0!</v>
      </c>
      <c r="EG47" s="118" t="e">
        <f t="shared" si="9"/>
        <v>#DIV/0!</v>
      </c>
    </row>
    <row r="48" spans="1:148" ht="13.2" customHeight="1" x14ac:dyDescent="0.2">
      <c r="A48" s="172"/>
      <c r="B48" s="173"/>
      <c r="C48" s="174"/>
      <c r="D48" s="474" t="str">
        <f t="shared" si="10"/>
        <v>C</v>
      </c>
      <c r="E48" s="327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77"/>
      <c r="S48" s="347"/>
      <c r="T48" s="328"/>
      <c r="U48" s="328"/>
      <c r="V48" s="328"/>
      <c r="W48" s="328"/>
      <c r="X48" s="328"/>
      <c r="Y48" s="329"/>
      <c r="Z48" s="401"/>
      <c r="AA48" s="328"/>
      <c r="AB48" s="328"/>
      <c r="AC48" s="328"/>
      <c r="AD48" s="328"/>
      <c r="AE48" s="328"/>
      <c r="AF48" s="329"/>
      <c r="AG48" s="347"/>
      <c r="AH48" s="328"/>
      <c r="AI48" s="328"/>
      <c r="AJ48" s="328"/>
      <c r="AK48" s="328"/>
      <c r="AL48" s="328"/>
      <c r="AM48" s="329"/>
      <c r="AN48" s="347"/>
      <c r="AO48" s="328"/>
      <c r="AP48" s="377"/>
      <c r="AQ48" s="327"/>
      <c r="AR48" s="329"/>
      <c r="AS48" s="401"/>
      <c r="AT48" s="328"/>
      <c r="AU48" s="328"/>
      <c r="AV48" s="328"/>
      <c r="AW48" s="329"/>
      <c r="AX48" s="347"/>
      <c r="AY48" s="329"/>
      <c r="AZ48" s="347"/>
      <c r="BA48" s="328"/>
      <c r="BB48" s="359"/>
      <c r="BC48" s="127">
        <f t="shared" si="11"/>
        <v>0</v>
      </c>
      <c r="BD48" s="483" t="str">
        <f t="shared" si="12"/>
        <v>C</v>
      </c>
      <c r="BE48" s="128">
        <f t="shared" si="13"/>
        <v>0</v>
      </c>
      <c r="BF48" s="479" t="str">
        <f t="shared" si="14"/>
        <v>C</v>
      </c>
      <c r="BG48" s="127">
        <f t="shared" si="15"/>
        <v>0</v>
      </c>
      <c r="BH48" s="128">
        <f t="shared" si="16"/>
        <v>0</v>
      </c>
      <c r="BI48" s="128">
        <f t="shared" si="17"/>
        <v>0</v>
      </c>
      <c r="BJ48" s="128">
        <f t="shared" si="18"/>
        <v>0</v>
      </c>
      <c r="BK48" s="129">
        <f t="shared" si="19"/>
        <v>0</v>
      </c>
      <c r="BL48" s="130">
        <f t="shared" si="1"/>
        <v>0</v>
      </c>
      <c r="BM48" s="131">
        <f t="shared" si="20"/>
        <v>11.397058823529413</v>
      </c>
      <c r="BN48" s="100"/>
      <c r="BO48" s="272"/>
      <c r="BP48" s="120">
        <f t="shared" si="21"/>
        <v>0</v>
      </c>
      <c r="BQ48" s="121">
        <f t="shared" si="2"/>
        <v>0</v>
      </c>
      <c r="BR48" s="132">
        <f t="shared" si="22"/>
        <v>0</v>
      </c>
      <c r="BS48" s="133" t="str">
        <f t="shared" si="23"/>
        <v>C</v>
      </c>
      <c r="BT48" s="134">
        <f t="shared" si="24"/>
        <v>0</v>
      </c>
      <c r="BU48" s="123" t="str">
        <f t="shared" si="25"/>
        <v>C</v>
      </c>
      <c r="BV48" s="132">
        <f t="shared" si="26"/>
        <v>0</v>
      </c>
      <c r="BW48" s="134">
        <f t="shared" si="27"/>
        <v>0</v>
      </c>
      <c r="BX48" s="134">
        <f t="shared" si="28"/>
        <v>0</v>
      </c>
      <c r="BY48" s="134">
        <f t="shared" si="29"/>
        <v>0</v>
      </c>
      <c r="BZ48" s="135">
        <f t="shared" si="30"/>
        <v>0</v>
      </c>
      <c r="CA48" s="303">
        <f t="shared" si="31"/>
        <v>0</v>
      </c>
      <c r="CB48" s="304">
        <f t="shared" si="32"/>
        <v>0</v>
      </c>
      <c r="CC48" s="305">
        <f t="shared" si="33"/>
        <v>0</v>
      </c>
      <c r="CD48" s="304">
        <f t="shared" si="34"/>
        <v>0</v>
      </c>
      <c r="CE48" s="305">
        <f t="shared" si="35"/>
        <v>0</v>
      </c>
      <c r="CF48" s="304">
        <f t="shared" si="36"/>
        <v>0</v>
      </c>
      <c r="CG48" s="305">
        <f t="shared" si="37"/>
        <v>0</v>
      </c>
      <c r="CH48" s="304">
        <f t="shared" si="38"/>
        <v>0</v>
      </c>
      <c r="CI48" s="305">
        <f t="shared" si="39"/>
        <v>0</v>
      </c>
      <c r="CJ48" s="306">
        <f t="shared" si="40"/>
        <v>0</v>
      </c>
      <c r="CK48" s="303">
        <f t="shared" si="41"/>
        <v>0</v>
      </c>
      <c r="CL48" s="304">
        <f t="shared" si="42"/>
        <v>0</v>
      </c>
      <c r="CM48" s="305">
        <f t="shared" si="43"/>
        <v>0</v>
      </c>
      <c r="CN48" s="304">
        <f t="shared" si="44"/>
        <v>0</v>
      </c>
      <c r="CO48" s="305">
        <f t="shared" si="45"/>
        <v>0</v>
      </c>
      <c r="CP48" s="304">
        <f t="shared" si="46"/>
        <v>0</v>
      </c>
      <c r="CQ48" s="305">
        <f t="shared" si="47"/>
        <v>0</v>
      </c>
      <c r="CR48" s="308">
        <f t="shared" si="48"/>
        <v>0</v>
      </c>
      <c r="CS48" s="273"/>
      <c r="CT48" s="273"/>
      <c r="CU48" s="273"/>
      <c r="CV48" s="273"/>
      <c r="CW48" s="273"/>
      <c r="CX48" s="273"/>
      <c r="CY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161"/>
      <c r="DJ48" s="463">
        <v>26</v>
      </c>
      <c r="DK48" s="462">
        <f t="shared" si="3"/>
        <v>0</v>
      </c>
      <c r="DL48" s="408">
        <f t="shared" si="4"/>
        <v>0</v>
      </c>
      <c r="DM48" s="112">
        <f t="shared" si="5"/>
        <v>0</v>
      </c>
      <c r="DN48" s="293">
        <f t="shared" si="6"/>
        <v>11.397058823529413</v>
      </c>
      <c r="DO48" s="181"/>
      <c r="EC48" s="140">
        <f t="shared" si="49"/>
        <v>0</v>
      </c>
      <c r="ED48" s="141">
        <f t="shared" si="49"/>
        <v>0</v>
      </c>
      <c r="EE48" s="116">
        <f t="shared" si="7"/>
        <v>0</v>
      </c>
      <c r="EF48" s="142" t="e">
        <f t="shared" si="8"/>
        <v>#DIV/0!</v>
      </c>
      <c r="EG48" s="118" t="e">
        <f t="shared" si="9"/>
        <v>#DIV/0!</v>
      </c>
    </row>
    <row r="49" spans="1:137" ht="13.2" customHeight="1" x14ac:dyDescent="0.2">
      <c r="A49" s="72"/>
      <c r="B49" s="177"/>
      <c r="C49" s="178"/>
      <c r="D49" s="23" t="str">
        <f t="shared" si="10"/>
        <v>C</v>
      </c>
      <c r="E49" s="330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78"/>
      <c r="S49" s="348"/>
      <c r="T49" s="331"/>
      <c r="U49" s="331"/>
      <c r="V49" s="331"/>
      <c r="W49" s="331"/>
      <c r="X49" s="331"/>
      <c r="Y49" s="332"/>
      <c r="Z49" s="402"/>
      <c r="AA49" s="331"/>
      <c r="AB49" s="331"/>
      <c r="AC49" s="331"/>
      <c r="AD49" s="331"/>
      <c r="AE49" s="331"/>
      <c r="AF49" s="332"/>
      <c r="AG49" s="348"/>
      <c r="AH49" s="331"/>
      <c r="AI49" s="331"/>
      <c r="AJ49" s="331"/>
      <c r="AK49" s="331"/>
      <c r="AL49" s="331"/>
      <c r="AM49" s="332"/>
      <c r="AN49" s="348"/>
      <c r="AO49" s="331"/>
      <c r="AP49" s="378"/>
      <c r="AQ49" s="330"/>
      <c r="AR49" s="332"/>
      <c r="AS49" s="402"/>
      <c r="AT49" s="331"/>
      <c r="AU49" s="331"/>
      <c r="AV49" s="331"/>
      <c r="AW49" s="332"/>
      <c r="AX49" s="348"/>
      <c r="AY49" s="332"/>
      <c r="AZ49" s="348"/>
      <c r="BA49" s="331"/>
      <c r="BB49" s="360"/>
      <c r="BC49" s="150">
        <f t="shared" si="11"/>
        <v>0</v>
      </c>
      <c r="BD49" s="24" t="str">
        <f t="shared" si="12"/>
        <v>C</v>
      </c>
      <c r="BE49" s="151">
        <f t="shared" si="13"/>
        <v>0</v>
      </c>
      <c r="BF49" s="480" t="str">
        <f t="shared" si="14"/>
        <v>C</v>
      </c>
      <c r="BG49" s="150">
        <f t="shared" si="15"/>
        <v>0</v>
      </c>
      <c r="BH49" s="151">
        <f t="shared" si="16"/>
        <v>0</v>
      </c>
      <c r="BI49" s="151">
        <f t="shared" si="17"/>
        <v>0</v>
      </c>
      <c r="BJ49" s="151">
        <f t="shared" si="18"/>
        <v>0</v>
      </c>
      <c r="BK49" s="152">
        <f t="shared" si="19"/>
        <v>0</v>
      </c>
      <c r="BL49" s="153">
        <f t="shared" si="1"/>
        <v>0</v>
      </c>
      <c r="BM49" s="154">
        <f t="shared" si="20"/>
        <v>11.397058823529413</v>
      </c>
      <c r="BN49" s="100"/>
      <c r="BO49" s="272"/>
      <c r="BP49" s="55">
        <f t="shared" si="21"/>
        <v>0</v>
      </c>
      <c r="BQ49" s="144">
        <f t="shared" si="2"/>
        <v>0</v>
      </c>
      <c r="BR49" s="155">
        <f t="shared" si="22"/>
        <v>0</v>
      </c>
      <c r="BS49" s="156" t="str">
        <f t="shared" si="23"/>
        <v>C</v>
      </c>
      <c r="BT49" s="157">
        <f t="shared" si="24"/>
        <v>0</v>
      </c>
      <c r="BU49" s="146" t="str">
        <f t="shared" si="25"/>
        <v>C</v>
      </c>
      <c r="BV49" s="155">
        <f t="shared" si="26"/>
        <v>0</v>
      </c>
      <c r="BW49" s="157">
        <f t="shared" si="27"/>
        <v>0</v>
      </c>
      <c r="BX49" s="157">
        <f t="shared" si="28"/>
        <v>0</v>
      </c>
      <c r="BY49" s="157">
        <f t="shared" si="29"/>
        <v>0</v>
      </c>
      <c r="BZ49" s="158">
        <f t="shared" si="30"/>
        <v>0</v>
      </c>
      <c r="CA49" s="105">
        <f t="shared" si="31"/>
        <v>0</v>
      </c>
      <c r="CB49" s="106">
        <f t="shared" si="32"/>
        <v>0</v>
      </c>
      <c r="CC49" s="107">
        <f t="shared" si="33"/>
        <v>0</v>
      </c>
      <c r="CD49" s="106">
        <f t="shared" si="34"/>
        <v>0</v>
      </c>
      <c r="CE49" s="107">
        <f t="shared" si="35"/>
        <v>0</v>
      </c>
      <c r="CF49" s="106">
        <f t="shared" si="36"/>
        <v>0</v>
      </c>
      <c r="CG49" s="107">
        <f t="shared" si="37"/>
        <v>0</v>
      </c>
      <c r="CH49" s="106">
        <f t="shared" si="38"/>
        <v>0</v>
      </c>
      <c r="CI49" s="107">
        <f t="shared" si="39"/>
        <v>0</v>
      </c>
      <c r="CJ49" s="278">
        <f t="shared" si="40"/>
        <v>0</v>
      </c>
      <c r="CK49" s="105">
        <f t="shared" si="41"/>
        <v>0</v>
      </c>
      <c r="CL49" s="106">
        <f t="shared" si="42"/>
        <v>0</v>
      </c>
      <c r="CM49" s="107">
        <f t="shared" si="43"/>
        <v>0</v>
      </c>
      <c r="CN49" s="106">
        <f t="shared" si="44"/>
        <v>0</v>
      </c>
      <c r="CO49" s="107">
        <f t="shared" si="45"/>
        <v>0</v>
      </c>
      <c r="CP49" s="106">
        <f t="shared" si="46"/>
        <v>0</v>
      </c>
      <c r="CQ49" s="107">
        <f t="shared" si="47"/>
        <v>0</v>
      </c>
      <c r="CR49" s="109">
        <f t="shared" si="48"/>
        <v>0</v>
      </c>
      <c r="CS49" s="273"/>
      <c r="CT49" s="273"/>
      <c r="CU49" s="273"/>
      <c r="CV49" s="273"/>
      <c r="CW49" s="273"/>
      <c r="CX49" s="273"/>
      <c r="CY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161"/>
      <c r="DJ49" s="463">
        <v>27</v>
      </c>
      <c r="DK49" s="462">
        <f t="shared" si="3"/>
        <v>0</v>
      </c>
      <c r="DL49" s="408">
        <f t="shared" si="4"/>
        <v>0</v>
      </c>
      <c r="DM49" s="112">
        <f t="shared" si="5"/>
        <v>0</v>
      </c>
      <c r="DN49" s="293">
        <f t="shared" si="6"/>
        <v>11.397058823529413</v>
      </c>
      <c r="DO49" s="181"/>
      <c r="EC49" s="140">
        <f t="shared" si="49"/>
        <v>0</v>
      </c>
      <c r="ED49" s="141">
        <f t="shared" si="49"/>
        <v>0</v>
      </c>
      <c r="EE49" s="116">
        <f t="shared" si="7"/>
        <v>0</v>
      </c>
      <c r="EF49" s="142" t="e">
        <f t="shared" si="8"/>
        <v>#DIV/0!</v>
      </c>
      <c r="EG49" s="118" t="e">
        <f t="shared" si="9"/>
        <v>#DIV/0!</v>
      </c>
    </row>
    <row r="50" spans="1:137" ht="13.2" customHeight="1" x14ac:dyDescent="0.2">
      <c r="A50" s="172"/>
      <c r="B50" s="173"/>
      <c r="C50" s="174"/>
      <c r="D50" s="474" t="str">
        <f t="shared" si="10"/>
        <v>C</v>
      </c>
      <c r="E50" s="327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77"/>
      <c r="S50" s="347"/>
      <c r="T50" s="328"/>
      <c r="U50" s="328"/>
      <c r="V50" s="328"/>
      <c r="W50" s="328"/>
      <c r="X50" s="328"/>
      <c r="Y50" s="329"/>
      <c r="Z50" s="401"/>
      <c r="AA50" s="328"/>
      <c r="AB50" s="328"/>
      <c r="AC50" s="328"/>
      <c r="AD50" s="328"/>
      <c r="AE50" s="328"/>
      <c r="AF50" s="329"/>
      <c r="AG50" s="347"/>
      <c r="AH50" s="328"/>
      <c r="AI50" s="328"/>
      <c r="AJ50" s="328"/>
      <c r="AK50" s="328"/>
      <c r="AL50" s="328"/>
      <c r="AM50" s="329"/>
      <c r="AN50" s="347"/>
      <c r="AO50" s="328"/>
      <c r="AP50" s="377"/>
      <c r="AQ50" s="327"/>
      <c r="AR50" s="329"/>
      <c r="AS50" s="401"/>
      <c r="AT50" s="328"/>
      <c r="AU50" s="328"/>
      <c r="AV50" s="328"/>
      <c r="AW50" s="329"/>
      <c r="AX50" s="347"/>
      <c r="AY50" s="329"/>
      <c r="AZ50" s="347"/>
      <c r="BA50" s="328"/>
      <c r="BB50" s="359"/>
      <c r="BC50" s="127">
        <f t="shared" si="11"/>
        <v>0</v>
      </c>
      <c r="BD50" s="483" t="str">
        <f t="shared" si="12"/>
        <v>C</v>
      </c>
      <c r="BE50" s="128">
        <f t="shared" si="13"/>
        <v>0</v>
      </c>
      <c r="BF50" s="479" t="str">
        <f t="shared" si="14"/>
        <v>C</v>
      </c>
      <c r="BG50" s="127">
        <f t="shared" si="15"/>
        <v>0</v>
      </c>
      <c r="BH50" s="128">
        <f t="shared" si="16"/>
        <v>0</v>
      </c>
      <c r="BI50" s="128">
        <f t="shared" si="17"/>
        <v>0</v>
      </c>
      <c r="BJ50" s="128">
        <f t="shared" si="18"/>
        <v>0</v>
      </c>
      <c r="BK50" s="129">
        <f t="shared" si="19"/>
        <v>0</v>
      </c>
      <c r="BL50" s="130">
        <f t="shared" si="1"/>
        <v>0</v>
      </c>
      <c r="BM50" s="131">
        <f t="shared" si="20"/>
        <v>11.397058823529413</v>
      </c>
      <c r="BN50" s="100"/>
      <c r="BO50" s="272"/>
      <c r="BP50" s="120">
        <f t="shared" si="21"/>
        <v>0</v>
      </c>
      <c r="BQ50" s="121">
        <f t="shared" si="2"/>
        <v>0</v>
      </c>
      <c r="BR50" s="132">
        <f t="shared" si="22"/>
        <v>0</v>
      </c>
      <c r="BS50" s="133" t="str">
        <f t="shared" si="23"/>
        <v>C</v>
      </c>
      <c r="BT50" s="134">
        <f t="shared" si="24"/>
        <v>0</v>
      </c>
      <c r="BU50" s="123" t="str">
        <f t="shared" si="25"/>
        <v>C</v>
      </c>
      <c r="BV50" s="132">
        <f t="shared" si="26"/>
        <v>0</v>
      </c>
      <c r="BW50" s="134">
        <f t="shared" si="27"/>
        <v>0</v>
      </c>
      <c r="BX50" s="134">
        <f t="shared" si="28"/>
        <v>0</v>
      </c>
      <c r="BY50" s="134">
        <f t="shared" si="29"/>
        <v>0</v>
      </c>
      <c r="BZ50" s="135">
        <f t="shared" si="30"/>
        <v>0</v>
      </c>
      <c r="CA50" s="303">
        <f t="shared" si="31"/>
        <v>0</v>
      </c>
      <c r="CB50" s="304">
        <f t="shared" si="32"/>
        <v>0</v>
      </c>
      <c r="CC50" s="305">
        <f t="shared" si="33"/>
        <v>0</v>
      </c>
      <c r="CD50" s="304">
        <f t="shared" si="34"/>
        <v>0</v>
      </c>
      <c r="CE50" s="305">
        <f t="shared" si="35"/>
        <v>0</v>
      </c>
      <c r="CF50" s="304">
        <f t="shared" si="36"/>
        <v>0</v>
      </c>
      <c r="CG50" s="305">
        <f t="shared" si="37"/>
        <v>0</v>
      </c>
      <c r="CH50" s="304">
        <f t="shared" si="38"/>
        <v>0</v>
      </c>
      <c r="CI50" s="305">
        <f t="shared" si="39"/>
        <v>0</v>
      </c>
      <c r="CJ50" s="306">
        <f t="shared" si="40"/>
        <v>0</v>
      </c>
      <c r="CK50" s="303">
        <f t="shared" si="41"/>
        <v>0</v>
      </c>
      <c r="CL50" s="304">
        <f t="shared" si="42"/>
        <v>0</v>
      </c>
      <c r="CM50" s="305">
        <f t="shared" si="43"/>
        <v>0</v>
      </c>
      <c r="CN50" s="304">
        <f t="shared" si="44"/>
        <v>0</v>
      </c>
      <c r="CO50" s="305">
        <f t="shared" si="45"/>
        <v>0</v>
      </c>
      <c r="CP50" s="304">
        <f t="shared" si="46"/>
        <v>0</v>
      </c>
      <c r="CQ50" s="305">
        <f t="shared" si="47"/>
        <v>0</v>
      </c>
      <c r="CR50" s="308">
        <f t="shared" si="48"/>
        <v>0</v>
      </c>
      <c r="CS50" s="273"/>
      <c r="CT50" s="273"/>
      <c r="CU50" s="273"/>
      <c r="CV50" s="273"/>
      <c r="CW50" s="273"/>
      <c r="CX50" s="273"/>
      <c r="CY50" s="273"/>
      <c r="CZ50" s="273"/>
      <c r="DA50" s="273"/>
      <c r="DB50" s="273"/>
      <c r="DC50" s="273"/>
      <c r="DD50" s="273"/>
      <c r="DE50" s="273"/>
      <c r="DF50" s="273"/>
      <c r="DG50" s="273"/>
      <c r="DH50" s="273"/>
      <c r="DI50" s="161"/>
      <c r="DJ50" s="463">
        <v>28</v>
      </c>
      <c r="DK50" s="462">
        <f t="shared" si="3"/>
        <v>0</v>
      </c>
      <c r="DL50" s="408">
        <f t="shared" si="4"/>
        <v>0</v>
      </c>
      <c r="DM50" s="112">
        <f t="shared" si="5"/>
        <v>0</v>
      </c>
      <c r="DN50" s="293">
        <f t="shared" si="6"/>
        <v>11.397058823529413</v>
      </c>
      <c r="DO50" s="181"/>
      <c r="DP50" s="182"/>
      <c r="DQ50" s="181"/>
      <c r="DR50" s="181"/>
      <c r="DS50" s="181"/>
      <c r="DT50" s="181"/>
      <c r="DU50" s="181"/>
      <c r="EC50" s="140">
        <f t="shared" si="49"/>
        <v>0</v>
      </c>
      <c r="ED50" s="141">
        <f t="shared" si="49"/>
        <v>0</v>
      </c>
      <c r="EE50" s="116">
        <f t="shared" si="7"/>
        <v>0</v>
      </c>
      <c r="EF50" s="142" t="e">
        <f t="shared" si="8"/>
        <v>#DIV/0!</v>
      </c>
      <c r="EG50" s="118" t="e">
        <f t="shared" si="9"/>
        <v>#DIV/0!</v>
      </c>
    </row>
    <row r="51" spans="1:137" ht="13.2" customHeight="1" x14ac:dyDescent="0.2">
      <c r="A51" s="72"/>
      <c r="B51" s="177"/>
      <c r="C51" s="178"/>
      <c r="D51" s="23" t="str">
        <f t="shared" si="10"/>
        <v>C</v>
      </c>
      <c r="E51" s="330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78"/>
      <c r="S51" s="348"/>
      <c r="T51" s="331"/>
      <c r="U51" s="331"/>
      <c r="V51" s="331"/>
      <c r="W51" s="331"/>
      <c r="X51" s="331"/>
      <c r="Y51" s="332"/>
      <c r="Z51" s="402"/>
      <c r="AA51" s="331"/>
      <c r="AB51" s="331"/>
      <c r="AC51" s="331"/>
      <c r="AD51" s="331"/>
      <c r="AE51" s="331"/>
      <c r="AF51" s="332"/>
      <c r="AG51" s="348"/>
      <c r="AH51" s="331"/>
      <c r="AI51" s="331"/>
      <c r="AJ51" s="331"/>
      <c r="AK51" s="331"/>
      <c r="AL51" s="331"/>
      <c r="AM51" s="332"/>
      <c r="AN51" s="348"/>
      <c r="AO51" s="331"/>
      <c r="AP51" s="378"/>
      <c r="AQ51" s="330"/>
      <c r="AR51" s="332"/>
      <c r="AS51" s="402"/>
      <c r="AT51" s="331"/>
      <c r="AU51" s="331"/>
      <c r="AV51" s="331"/>
      <c r="AW51" s="332"/>
      <c r="AX51" s="348"/>
      <c r="AY51" s="332"/>
      <c r="AZ51" s="348"/>
      <c r="BA51" s="331"/>
      <c r="BB51" s="360"/>
      <c r="BC51" s="150">
        <f t="shared" si="11"/>
        <v>0</v>
      </c>
      <c r="BD51" s="24" t="str">
        <f t="shared" si="12"/>
        <v>C</v>
      </c>
      <c r="BE51" s="151">
        <f t="shared" si="13"/>
        <v>0</v>
      </c>
      <c r="BF51" s="480" t="str">
        <f t="shared" si="14"/>
        <v>C</v>
      </c>
      <c r="BG51" s="150">
        <f t="shared" si="15"/>
        <v>0</v>
      </c>
      <c r="BH51" s="151">
        <f t="shared" si="16"/>
        <v>0</v>
      </c>
      <c r="BI51" s="151">
        <f t="shared" si="17"/>
        <v>0</v>
      </c>
      <c r="BJ51" s="151">
        <f t="shared" si="18"/>
        <v>0</v>
      </c>
      <c r="BK51" s="152">
        <f t="shared" si="19"/>
        <v>0</v>
      </c>
      <c r="BL51" s="153">
        <f t="shared" si="1"/>
        <v>0</v>
      </c>
      <c r="BM51" s="154">
        <f t="shared" si="20"/>
        <v>11.397058823529413</v>
      </c>
      <c r="BN51" s="100"/>
      <c r="BO51" s="272"/>
      <c r="BP51" s="55">
        <f t="shared" si="21"/>
        <v>0</v>
      </c>
      <c r="BQ51" s="144">
        <f t="shared" si="2"/>
        <v>0</v>
      </c>
      <c r="BR51" s="155">
        <f t="shared" si="22"/>
        <v>0</v>
      </c>
      <c r="BS51" s="156" t="str">
        <f t="shared" si="23"/>
        <v>C</v>
      </c>
      <c r="BT51" s="157">
        <f t="shared" si="24"/>
        <v>0</v>
      </c>
      <c r="BU51" s="146" t="str">
        <f t="shared" si="25"/>
        <v>C</v>
      </c>
      <c r="BV51" s="155">
        <f t="shared" si="26"/>
        <v>0</v>
      </c>
      <c r="BW51" s="157">
        <f t="shared" si="27"/>
        <v>0</v>
      </c>
      <c r="BX51" s="157">
        <f t="shared" si="28"/>
        <v>0</v>
      </c>
      <c r="BY51" s="157">
        <f t="shared" si="29"/>
        <v>0</v>
      </c>
      <c r="BZ51" s="158">
        <f t="shared" si="30"/>
        <v>0</v>
      </c>
      <c r="CA51" s="105">
        <f t="shared" si="31"/>
        <v>0</v>
      </c>
      <c r="CB51" s="106">
        <f t="shared" si="32"/>
        <v>0</v>
      </c>
      <c r="CC51" s="107">
        <f t="shared" si="33"/>
        <v>0</v>
      </c>
      <c r="CD51" s="106">
        <f t="shared" si="34"/>
        <v>0</v>
      </c>
      <c r="CE51" s="107">
        <f t="shared" si="35"/>
        <v>0</v>
      </c>
      <c r="CF51" s="106">
        <f t="shared" si="36"/>
        <v>0</v>
      </c>
      <c r="CG51" s="107">
        <f t="shared" si="37"/>
        <v>0</v>
      </c>
      <c r="CH51" s="106">
        <f t="shared" si="38"/>
        <v>0</v>
      </c>
      <c r="CI51" s="107">
        <f t="shared" si="39"/>
        <v>0</v>
      </c>
      <c r="CJ51" s="278">
        <f t="shared" si="40"/>
        <v>0</v>
      </c>
      <c r="CK51" s="105">
        <f t="shared" si="41"/>
        <v>0</v>
      </c>
      <c r="CL51" s="106">
        <f t="shared" si="42"/>
        <v>0</v>
      </c>
      <c r="CM51" s="107">
        <f t="shared" si="43"/>
        <v>0</v>
      </c>
      <c r="CN51" s="106">
        <f t="shared" si="44"/>
        <v>0</v>
      </c>
      <c r="CO51" s="107">
        <f t="shared" si="45"/>
        <v>0</v>
      </c>
      <c r="CP51" s="106">
        <f t="shared" si="46"/>
        <v>0</v>
      </c>
      <c r="CQ51" s="107">
        <f t="shared" si="47"/>
        <v>0</v>
      </c>
      <c r="CR51" s="109">
        <f t="shared" si="48"/>
        <v>0</v>
      </c>
      <c r="CS51" s="273"/>
      <c r="CT51" s="273"/>
      <c r="CU51" s="273"/>
      <c r="CV51" s="273"/>
      <c r="CW51" s="273"/>
      <c r="CX51" s="273"/>
      <c r="CY51" s="273"/>
      <c r="CZ51" s="273"/>
      <c r="DA51" s="273"/>
      <c r="DB51" s="273"/>
      <c r="DC51" s="273"/>
      <c r="DD51" s="273"/>
      <c r="DE51" s="273"/>
      <c r="DF51" s="273"/>
      <c r="DG51" s="273"/>
      <c r="DH51" s="273"/>
      <c r="DI51" s="161"/>
      <c r="DJ51" s="463">
        <v>29</v>
      </c>
      <c r="DK51" s="462">
        <f t="shared" si="3"/>
        <v>0</v>
      </c>
      <c r="DL51" s="408">
        <f t="shared" si="4"/>
        <v>0</v>
      </c>
      <c r="DM51" s="112">
        <f t="shared" si="5"/>
        <v>0</v>
      </c>
      <c r="DN51" s="293">
        <f t="shared" si="6"/>
        <v>11.397058823529413</v>
      </c>
      <c r="DO51" s="181"/>
      <c r="DP51" s="166"/>
      <c r="DQ51" s="181"/>
      <c r="DR51" s="181"/>
      <c r="DS51" s="181"/>
      <c r="DT51" s="181"/>
      <c r="DU51" s="181"/>
      <c r="EC51" s="140">
        <f t="shared" si="49"/>
        <v>0</v>
      </c>
      <c r="ED51" s="141">
        <f t="shared" si="49"/>
        <v>0</v>
      </c>
      <c r="EE51" s="116">
        <f t="shared" si="7"/>
        <v>0</v>
      </c>
      <c r="EF51" s="142" t="e">
        <f t="shared" si="8"/>
        <v>#DIV/0!</v>
      </c>
      <c r="EG51" s="118" t="e">
        <f t="shared" si="9"/>
        <v>#DIV/0!</v>
      </c>
    </row>
    <row r="52" spans="1:137" ht="13.2" customHeight="1" x14ac:dyDescent="0.2">
      <c r="A52" s="172"/>
      <c r="B52" s="173"/>
      <c r="C52" s="174"/>
      <c r="D52" s="474" t="str">
        <f t="shared" si="10"/>
        <v>C</v>
      </c>
      <c r="E52" s="327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77"/>
      <c r="S52" s="347"/>
      <c r="T52" s="328"/>
      <c r="U52" s="328"/>
      <c r="V52" s="328"/>
      <c r="W52" s="328"/>
      <c r="X52" s="328"/>
      <c r="Y52" s="329"/>
      <c r="Z52" s="401"/>
      <c r="AA52" s="328"/>
      <c r="AB52" s="328"/>
      <c r="AC52" s="328"/>
      <c r="AD52" s="328"/>
      <c r="AE52" s="328"/>
      <c r="AF52" s="329"/>
      <c r="AG52" s="347"/>
      <c r="AH52" s="328"/>
      <c r="AI52" s="328"/>
      <c r="AJ52" s="328"/>
      <c r="AK52" s="328"/>
      <c r="AL52" s="328"/>
      <c r="AM52" s="329"/>
      <c r="AN52" s="347"/>
      <c r="AO52" s="328"/>
      <c r="AP52" s="377"/>
      <c r="AQ52" s="327"/>
      <c r="AR52" s="329"/>
      <c r="AS52" s="401"/>
      <c r="AT52" s="328"/>
      <c r="AU52" s="328"/>
      <c r="AV52" s="328"/>
      <c r="AW52" s="329"/>
      <c r="AX52" s="347"/>
      <c r="AY52" s="329"/>
      <c r="AZ52" s="347"/>
      <c r="BA52" s="328"/>
      <c r="BB52" s="359"/>
      <c r="BC52" s="127">
        <f t="shared" si="11"/>
        <v>0</v>
      </c>
      <c r="BD52" s="483" t="str">
        <f t="shared" si="12"/>
        <v>C</v>
      </c>
      <c r="BE52" s="128">
        <f t="shared" si="13"/>
        <v>0</v>
      </c>
      <c r="BF52" s="479" t="str">
        <f t="shared" si="14"/>
        <v>C</v>
      </c>
      <c r="BG52" s="127">
        <f t="shared" si="15"/>
        <v>0</v>
      </c>
      <c r="BH52" s="128">
        <f t="shared" si="16"/>
        <v>0</v>
      </c>
      <c r="BI52" s="128">
        <f t="shared" si="17"/>
        <v>0</v>
      </c>
      <c r="BJ52" s="128">
        <f t="shared" si="18"/>
        <v>0</v>
      </c>
      <c r="BK52" s="129">
        <f t="shared" si="19"/>
        <v>0</v>
      </c>
      <c r="BL52" s="130">
        <f t="shared" si="1"/>
        <v>0</v>
      </c>
      <c r="BM52" s="131">
        <f t="shared" si="20"/>
        <v>11.397058823529413</v>
      </c>
      <c r="BN52" s="100"/>
      <c r="BO52" s="272"/>
      <c r="BP52" s="120">
        <f t="shared" si="21"/>
        <v>0</v>
      </c>
      <c r="BQ52" s="121">
        <f t="shared" si="2"/>
        <v>0</v>
      </c>
      <c r="BR52" s="132">
        <f t="shared" si="22"/>
        <v>0</v>
      </c>
      <c r="BS52" s="133" t="str">
        <f t="shared" si="23"/>
        <v>C</v>
      </c>
      <c r="BT52" s="134">
        <f t="shared" si="24"/>
        <v>0</v>
      </c>
      <c r="BU52" s="123" t="str">
        <f t="shared" si="25"/>
        <v>C</v>
      </c>
      <c r="BV52" s="132">
        <f t="shared" si="26"/>
        <v>0</v>
      </c>
      <c r="BW52" s="134">
        <f t="shared" si="27"/>
        <v>0</v>
      </c>
      <c r="BX52" s="134">
        <f t="shared" si="28"/>
        <v>0</v>
      </c>
      <c r="BY52" s="134">
        <f t="shared" si="29"/>
        <v>0</v>
      </c>
      <c r="BZ52" s="135">
        <f t="shared" si="30"/>
        <v>0</v>
      </c>
      <c r="CA52" s="303">
        <f t="shared" si="31"/>
        <v>0</v>
      </c>
      <c r="CB52" s="304">
        <f t="shared" si="32"/>
        <v>0</v>
      </c>
      <c r="CC52" s="305">
        <f t="shared" si="33"/>
        <v>0</v>
      </c>
      <c r="CD52" s="304">
        <f t="shared" si="34"/>
        <v>0</v>
      </c>
      <c r="CE52" s="305">
        <f t="shared" si="35"/>
        <v>0</v>
      </c>
      <c r="CF52" s="304">
        <f t="shared" si="36"/>
        <v>0</v>
      </c>
      <c r="CG52" s="305">
        <f t="shared" si="37"/>
        <v>0</v>
      </c>
      <c r="CH52" s="304">
        <f t="shared" si="38"/>
        <v>0</v>
      </c>
      <c r="CI52" s="305">
        <f t="shared" si="39"/>
        <v>0</v>
      </c>
      <c r="CJ52" s="306">
        <f t="shared" si="40"/>
        <v>0</v>
      </c>
      <c r="CK52" s="303">
        <f t="shared" si="41"/>
        <v>0</v>
      </c>
      <c r="CL52" s="304">
        <f t="shared" si="42"/>
        <v>0</v>
      </c>
      <c r="CM52" s="305">
        <f t="shared" si="43"/>
        <v>0</v>
      </c>
      <c r="CN52" s="304">
        <f t="shared" si="44"/>
        <v>0</v>
      </c>
      <c r="CO52" s="305">
        <f t="shared" si="45"/>
        <v>0</v>
      </c>
      <c r="CP52" s="304">
        <f t="shared" si="46"/>
        <v>0</v>
      </c>
      <c r="CQ52" s="305">
        <f t="shared" si="47"/>
        <v>0</v>
      </c>
      <c r="CR52" s="308">
        <f t="shared" si="48"/>
        <v>0</v>
      </c>
      <c r="CS52" s="273"/>
      <c r="CT52" s="273"/>
      <c r="CU52" s="273"/>
      <c r="CV52" s="273"/>
      <c r="CW52" s="273"/>
      <c r="CX52" s="273"/>
      <c r="CY52" s="273"/>
      <c r="CZ52" s="273"/>
      <c r="DA52" s="273"/>
      <c r="DB52" s="273"/>
      <c r="DC52" s="273"/>
      <c r="DD52" s="273"/>
      <c r="DE52" s="273"/>
      <c r="DF52" s="273"/>
      <c r="DG52" s="273"/>
      <c r="DH52" s="273"/>
      <c r="DI52" s="161"/>
      <c r="DJ52" s="463">
        <v>30</v>
      </c>
      <c r="DK52" s="462">
        <f t="shared" si="3"/>
        <v>0</v>
      </c>
      <c r="DL52" s="408">
        <f t="shared" si="4"/>
        <v>0</v>
      </c>
      <c r="DM52" s="112">
        <f t="shared" si="5"/>
        <v>0</v>
      </c>
      <c r="DN52" s="293">
        <f t="shared" si="6"/>
        <v>11.397058823529413</v>
      </c>
      <c r="DO52" s="181"/>
      <c r="DP52" s="184"/>
      <c r="DQ52" s="184"/>
      <c r="DR52" s="185"/>
      <c r="DS52" s="164"/>
      <c r="DT52" s="164"/>
      <c r="DU52" s="164"/>
      <c r="DV52" s="164"/>
      <c r="DW52" s="161"/>
      <c r="DX52" s="164"/>
      <c r="DY52" s="164"/>
      <c r="DZ52" s="164"/>
      <c r="EA52" s="164"/>
      <c r="EB52" s="164"/>
      <c r="EC52" s="140">
        <f t="shared" si="49"/>
        <v>0</v>
      </c>
      <c r="ED52" s="141">
        <f t="shared" si="49"/>
        <v>0</v>
      </c>
      <c r="EE52" s="116">
        <f t="shared" si="7"/>
        <v>0</v>
      </c>
      <c r="EF52" s="142" t="e">
        <f t="shared" si="8"/>
        <v>#DIV/0!</v>
      </c>
      <c r="EG52" s="118" t="e">
        <f t="shared" si="9"/>
        <v>#DIV/0!</v>
      </c>
    </row>
    <row r="53" spans="1:137" ht="13.2" customHeight="1" x14ac:dyDescent="0.2">
      <c r="A53" s="72"/>
      <c r="B53" s="177"/>
      <c r="C53" s="178"/>
      <c r="D53" s="23" t="str">
        <f t="shared" si="10"/>
        <v>C</v>
      </c>
      <c r="E53" s="330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78"/>
      <c r="S53" s="348"/>
      <c r="T53" s="331"/>
      <c r="U53" s="331"/>
      <c r="V53" s="331"/>
      <c r="W53" s="331"/>
      <c r="X53" s="331"/>
      <c r="Y53" s="332"/>
      <c r="Z53" s="402"/>
      <c r="AA53" s="331"/>
      <c r="AB53" s="331"/>
      <c r="AC53" s="331"/>
      <c r="AD53" s="331"/>
      <c r="AE53" s="331"/>
      <c r="AF53" s="332"/>
      <c r="AG53" s="348"/>
      <c r="AH53" s="331"/>
      <c r="AI53" s="331"/>
      <c r="AJ53" s="331"/>
      <c r="AK53" s="331"/>
      <c r="AL53" s="331"/>
      <c r="AM53" s="332"/>
      <c r="AN53" s="348"/>
      <c r="AO53" s="331"/>
      <c r="AP53" s="378"/>
      <c r="AQ53" s="330"/>
      <c r="AR53" s="332"/>
      <c r="AS53" s="402"/>
      <c r="AT53" s="331"/>
      <c r="AU53" s="331"/>
      <c r="AV53" s="331"/>
      <c r="AW53" s="332"/>
      <c r="AX53" s="348"/>
      <c r="AY53" s="332"/>
      <c r="AZ53" s="348"/>
      <c r="BA53" s="331"/>
      <c r="BB53" s="360"/>
      <c r="BC53" s="150">
        <f t="shared" si="11"/>
        <v>0</v>
      </c>
      <c r="BD53" s="24" t="str">
        <f t="shared" si="12"/>
        <v>C</v>
      </c>
      <c r="BE53" s="151">
        <f t="shared" si="13"/>
        <v>0</v>
      </c>
      <c r="BF53" s="480" t="str">
        <f t="shared" si="14"/>
        <v>C</v>
      </c>
      <c r="BG53" s="150">
        <f t="shared" si="15"/>
        <v>0</v>
      </c>
      <c r="BH53" s="151">
        <f t="shared" si="16"/>
        <v>0</v>
      </c>
      <c r="BI53" s="151">
        <f t="shared" si="17"/>
        <v>0</v>
      </c>
      <c r="BJ53" s="151">
        <f t="shared" si="18"/>
        <v>0</v>
      </c>
      <c r="BK53" s="152">
        <f t="shared" si="19"/>
        <v>0</v>
      </c>
      <c r="BL53" s="153">
        <f t="shared" si="1"/>
        <v>0</v>
      </c>
      <c r="BM53" s="154">
        <f t="shared" si="20"/>
        <v>11.397058823529413</v>
      </c>
      <c r="BN53" s="100"/>
      <c r="BO53" s="272"/>
      <c r="BP53" s="55">
        <f t="shared" si="21"/>
        <v>0</v>
      </c>
      <c r="BQ53" s="144">
        <f t="shared" si="2"/>
        <v>0</v>
      </c>
      <c r="BR53" s="155">
        <f t="shared" si="22"/>
        <v>0</v>
      </c>
      <c r="BS53" s="156" t="str">
        <f t="shared" si="23"/>
        <v>C</v>
      </c>
      <c r="BT53" s="157">
        <f t="shared" si="24"/>
        <v>0</v>
      </c>
      <c r="BU53" s="146" t="str">
        <f t="shared" si="25"/>
        <v>C</v>
      </c>
      <c r="BV53" s="155">
        <f t="shared" si="26"/>
        <v>0</v>
      </c>
      <c r="BW53" s="157">
        <f t="shared" si="27"/>
        <v>0</v>
      </c>
      <c r="BX53" s="157">
        <f t="shared" si="28"/>
        <v>0</v>
      </c>
      <c r="BY53" s="157">
        <f t="shared" si="29"/>
        <v>0</v>
      </c>
      <c r="BZ53" s="158">
        <f t="shared" si="30"/>
        <v>0</v>
      </c>
      <c r="CA53" s="105">
        <f t="shared" si="31"/>
        <v>0</v>
      </c>
      <c r="CB53" s="106">
        <f t="shared" si="32"/>
        <v>0</v>
      </c>
      <c r="CC53" s="107">
        <f t="shared" si="33"/>
        <v>0</v>
      </c>
      <c r="CD53" s="106">
        <f t="shared" si="34"/>
        <v>0</v>
      </c>
      <c r="CE53" s="107">
        <f t="shared" si="35"/>
        <v>0</v>
      </c>
      <c r="CF53" s="106">
        <f t="shared" si="36"/>
        <v>0</v>
      </c>
      <c r="CG53" s="107">
        <f t="shared" si="37"/>
        <v>0</v>
      </c>
      <c r="CH53" s="106">
        <f t="shared" si="38"/>
        <v>0</v>
      </c>
      <c r="CI53" s="107">
        <f t="shared" si="39"/>
        <v>0</v>
      </c>
      <c r="CJ53" s="278">
        <f t="shared" si="40"/>
        <v>0</v>
      </c>
      <c r="CK53" s="105">
        <f t="shared" si="41"/>
        <v>0</v>
      </c>
      <c r="CL53" s="106">
        <f t="shared" si="42"/>
        <v>0</v>
      </c>
      <c r="CM53" s="107">
        <f t="shared" si="43"/>
        <v>0</v>
      </c>
      <c r="CN53" s="106">
        <f t="shared" si="44"/>
        <v>0</v>
      </c>
      <c r="CO53" s="107">
        <f t="shared" si="45"/>
        <v>0</v>
      </c>
      <c r="CP53" s="106">
        <f t="shared" si="46"/>
        <v>0</v>
      </c>
      <c r="CQ53" s="107">
        <f t="shared" si="47"/>
        <v>0</v>
      </c>
      <c r="CR53" s="109">
        <f t="shared" si="48"/>
        <v>0</v>
      </c>
      <c r="CS53" s="273"/>
      <c r="CT53" s="273"/>
      <c r="CU53" s="273"/>
      <c r="CV53" s="273"/>
      <c r="CW53" s="273"/>
      <c r="CX53" s="273"/>
      <c r="CY53" s="273"/>
      <c r="CZ53" s="273"/>
      <c r="DA53" s="273"/>
      <c r="DB53" s="273"/>
      <c r="DC53" s="273"/>
      <c r="DD53" s="273"/>
      <c r="DE53" s="273"/>
      <c r="DF53" s="273"/>
      <c r="DG53" s="273"/>
      <c r="DH53" s="273"/>
      <c r="DI53" s="161"/>
      <c r="DJ53" s="463">
        <v>31</v>
      </c>
      <c r="DK53" s="462">
        <f t="shared" si="3"/>
        <v>0</v>
      </c>
      <c r="DL53" s="408">
        <f t="shared" si="4"/>
        <v>0</v>
      </c>
      <c r="DM53" s="112">
        <f t="shared" si="5"/>
        <v>0</v>
      </c>
      <c r="DN53" s="293">
        <f t="shared" si="6"/>
        <v>11.397058823529413</v>
      </c>
      <c r="DO53" s="181"/>
      <c r="DP53" s="186"/>
      <c r="DQ53" s="186"/>
      <c r="DR53" s="164"/>
      <c r="DS53" s="187"/>
      <c r="DT53" s="187"/>
      <c r="DU53" s="187"/>
      <c r="DV53" s="187"/>
      <c r="DW53" s="188"/>
      <c r="DX53" s="167"/>
      <c r="DY53" s="167"/>
      <c r="DZ53" s="167"/>
      <c r="EA53" s="167"/>
      <c r="EB53" s="167"/>
      <c r="EC53" s="140">
        <f t="shared" si="49"/>
        <v>0</v>
      </c>
      <c r="ED53" s="141">
        <f t="shared" si="49"/>
        <v>0</v>
      </c>
      <c r="EE53" s="116">
        <f t="shared" si="7"/>
        <v>0</v>
      </c>
      <c r="EF53" s="142" t="e">
        <f t="shared" si="8"/>
        <v>#DIV/0!</v>
      </c>
      <c r="EG53" s="118" t="e">
        <f t="shared" si="9"/>
        <v>#DIV/0!</v>
      </c>
    </row>
    <row r="54" spans="1:137" ht="13.2" customHeight="1" x14ac:dyDescent="0.2">
      <c r="A54" s="172"/>
      <c r="B54" s="173"/>
      <c r="C54" s="174"/>
      <c r="D54" s="474" t="str">
        <f t="shared" si="10"/>
        <v>C</v>
      </c>
      <c r="E54" s="327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77"/>
      <c r="S54" s="347"/>
      <c r="T54" s="328"/>
      <c r="U54" s="328"/>
      <c r="V54" s="328"/>
      <c r="W54" s="328"/>
      <c r="X54" s="328"/>
      <c r="Y54" s="329"/>
      <c r="Z54" s="401"/>
      <c r="AA54" s="328"/>
      <c r="AB54" s="328"/>
      <c r="AC54" s="328"/>
      <c r="AD54" s="328"/>
      <c r="AE54" s="328"/>
      <c r="AF54" s="329"/>
      <c r="AG54" s="347"/>
      <c r="AH54" s="328"/>
      <c r="AI54" s="328"/>
      <c r="AJ54" s="328"/>
      <c r="AK54" s="328"/>
      <c r="AL54" s="328"/>
      <c r="AM54" s="329"/>
      <c r="AN54" s="347"/>
      <c r="AO54" s="328"/>
      <c r="AP54" s="377"/>
      <c r="AQ54" s="327"/>
      <c r="AR54" s="329"/>
      <c r="AS54" s="401"/>
      <c r="AT54" s="328"/>
      <c r="AU54" s="328"/>
      <c r="AV54" s="328"/>
      <c r="AW54" s="329"/>
      <c r="AX54" s="347"/>
      <c r="AY54" s="329"/>
      <c r="AZ54" s="347"/>
      <c r="BA54" s="328"/>
      <c r="BB54" s="359"/>
      <c r="BC54" s="127">
        <f t="shared" si="11"/>
        <v>0</v>
      </c>
      <c r="BD54" s="483" t="str">
        <f t="shared" si="12"/>
        <v>C</v>
      </c>
      <c r="BE54" s="128">
        <f t="shared" si="13"/>
        <v>0</v>
      </c>
      <c r="BF54" s="479" t="str">
        <f t="shared" si="14"/>
        <v>C</v>
      </c>
      <c r="BG54" s="127">
        <f t="shared" si="15"/>
        <v>0</v>
      </c>
      <c r="BH54" s="128">
        <f t="shared" si="16"/>
        <v>0</v>
      </c>
      <c r="BI54" s="128">
        <f t="shared" si="17"/>
        <v>0</v>
      </c>
      <c r="BJ54" s="128">
        <f t="shared" si="18"/>
        <v>0</v>
      </c>
      <c r="BK54" s="129">
        <f t="shared" si="19"/>
        <v>0</v>
      </c>
      <c r="BL54" s="130">
        <f t="shared" si="1"/>
        <v>0</v>
      </c>
      <c r="BM54" s="131">
        <f t="shared" si="20"/>
        <v>11.397058823529413</v>
      </c>
      <c r="BN54" s="100"/>
      <c r="BO54" s="272"/>
      <c r="BP54" s="120">
        <f t="shared" si="21"/>
        <v>0</v>
      </c>
      <c r="BQ54" s="121">
        <f t="shared" si="2"/>
        <v>0</v>
      </c>
      <c r="BR54" s="132">
        <f t="shared" si="22"/>
        <v>0</v>
      </c>
      <c r="BS54" s="133" t="str">
        <f t="shared" si="23"/>
        <v>C</v>
      </c>
      <c r="BT54" s="134">
        <f t="shared" si="24"/>
        <v>0</v>
      </c>
      <c r="BU54" s="123" t="str">
        <f t="shared" si="25"/>
        <v>C</v>
      </c>
      <c r="BV54" s="132">
        <f t="shared" si="26"/>
        <v>0</v>
      </c>
      <c r="BW54" s="134">
        <f t="shared" si="27"/>
        <v>0</v>
      </c>
      <c r="BX54" s="134">
        <f t="shared" si="28"/>
        <v>0</v>
      </c>
      <c r="BY54" s="134">
        <f t="shared" si="29"/>
        <v>0</v>
      </c>
      <c r="BZ54" s="135">
        <f t="shared" si="30"/>
        <v>0</v>
      </c>
      <c r="CA54" s="303">
        <f t="shared" si="31"/>
        <v>0</v>
      </c>
      <c r="CB54" s="304">
        <f t="shared" si="32"/>
        <v>0</v>
      </c>
      <c r="CC54" s="305">
        <f t="shared" si="33"/>
        <v>0</v>
      </c>
      <c r="CD54" s="304">
        <f t="shared" si="34"/>
        <v>0</v>
      </c>
      <c r="CE54" s="305">
        <f t="shared" si="35"/>
        <v>0</v>
      </c>
      <c r="CF54" s="304">
        <f t="shared" si="36"/>
        <v>0</v>
      </c>
      <c r="CG54" s="305">
        <f t="shared" si="37"/>
        <v>0</v>
      </c>
      <c r="CH54" s="304">
        <f t="shared" si="38"/>
        <v>0</v>
      </c>
      <c r="CI54" s="305">
        <f t="shared" si="39"/>
        <v>0</v>
      </c>
      <c r="CJ54" s="306">
        <f t="shared" si="40"/>
        <v>0</v>
      </c>
      <c r="CK54" s="303">
        <f t="shared" si="41"/>
        <v>0</v>
      </c>
      <c r="CL54" s="304">
        <f t="shared" si="42"/>
        <v>0</v>
      </c>
      <c r="CM54" s="305">
        <f t="shared" si="43"/>
        <v>0</v>
      </c>
      <c r="CN54" s="304">
        <f t="shared" si="44"/>
        <v>0</v>
      </c>
      <c r="CO54" s="305">
        <f t="shared" si="45"/>
        <v>0</v>
      </c>
      <c r="CP54" s="304">
        <f t="shared" si="46"/>
        <v>0</v>
      </c>
      <c r="CQ54" s="305">
        <f t="shared" si="47"/>
        <v>0</v>
      </c>
      <c r="CR54" s="308">
        <f t="shared" si="48"/>
        <v>0</v>
      </c>
      <c r="CS54" s="273"/>
      <c r="CT54" s="273"/>
      <c r="CU54" s="273"/>
      <c r="CV54" s="273"/>
      <c r="CW54" s="273"/>
      <c r="CX54" s="273"/>
      <c r="CY54" s="273"/>
      <c r="CZ54" s="273"/>
      <c r="DA54" s="273"/>
      <c r="DB54" s="273"/>
      <c r="DC54" s="273"/>
      <c r="DD54" s="273"/>
      <c r="DE54" s="273"/>
      <c r="DF54" s="273"/>
      <c r="DG54" s="273"/>
      <c r="DH54" s="273"/>
      <c r="DI54" s="161"/>
      <c r="DJ54" s="463">
        <v>32</v>
      </c>
      <c r="DK54" s="462">
        <f t="shared" si="3"/>
        <v>0</v>
      </c>
      <c r="DL54" s="408">
        <f t="shared" si="4"/>
        <v>0</v>
      </c>
      <c r="DM54" s="112">
        <f t="shared" si="5"/>
        <v>0</v>
      </c>
      <c r="DN54" s="293">
        <f t="shared" si="6"/>
        <v>11.397058823529413</v>
      </c>
      <c r="DO54" s="181"/>
      <c r="DP54" s="181"/>
      <c r="DQ54" s="181"/>
      <c r="DR54" s="181"/>
      <c r="DS54" s="181"/>
      <c r="DT54" s="181"/>
      <c r="DU54" s="181"/>
      <c r="EC54" s="140">
        <f t="shared" si="49"/>
        <v>0</v>
      </c>
      <c r="ED54" s="141">
        <f t="shared" si="49"/>
        <v>0</v>
      </c>
      <c r="EE54" s="116">
        <f t="shared" si="7"/>
        <v>0</v>
      </c>
      <c r="EF54" s="142" t="e">
        <f t="shared" si="8"/>
        <v>#DIV/0!</v>
      </c>
      <c r="EG54" s="118" t="e">
        <f t="shared" si="9"/>
        <v>#DIV/0!</v>
      </c>
    </row>
    <row r="55" spans="1:137" ht="13.2" customHeight="1" x14ac:dyDescent="0.2">
      <c r="A55" s="72"/>
      <c r="B55" s="177"/>
      <c r="C55" s="178"/>
      <c r="D55" s="23" t="str">
        <f t="shared" si="10"/>
        <v>C</v>
      </c>
      <c r="E55" s="330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78"/>
      <c r="S55" s="348"/>
      <c r="T55" s="331"/>
      <c r="U55" s="331"/>
      <c r="V55" s="331"/>
      <c r="W55" s="331"/>
      <c r="X55" s="331"/>
      <c r="Y55" s="332"/>
      <c r="Z55" s="402"/>
      <c r="AA55" s="331"/>
      <c r="AB55" s="331"/>
      <c r="AC55" s="331"/>
      <c r="AD55" s="331"/>
      <c r="AE55" s="331"/>
      <c r="AF55" s="332"/>
      <c r="AG55" s="348"/>
      <c r="AH55" s="331"/>
      <c r="AI55" s="331"/>
      <c r="AJ55" s="331"/>
      <c r="AK55" s="331"/>
      <c r="AL55" s="331"/>
      <c r="AM55" s="332"/>
      <c r="AN55" s="348"/>
      <c r="AO55" s="331"/>
      <c r="AP55" s="378"/>
      <c r="AQ55" s="330"/>
      <c r="AR55" s="332"/>
      <c r="AS55" s="402"/>
      <c r="AT55" s="331"/>
      <c r="AU55" s="331"/>
      <c r="AV55" s="331"/>
      <c r="AW55" s="332"/>
      <c r="AX55" s="348"/>
      <c r="AY55" s="332"/>
      <c r="AZ55" s="348"/>
      <c r="BA55" s="331"/>
      <c r="BB55" s="360"/>
      <c r="BC55" s="150">
        <f t="shared" si="11"/>
        <v>0</v>
      </c>
      <c r="BD55" s="24" t="str">
        <f t="shared" si="12"/>
        <v>C</v>
      </c>
      <c r="BE55" s="151">
        <f t="shared" si="13"/>
        <v>0</v>
      </c>
      <c r="BF55" s="480" t="str">
        <f t="shared" si="14"/>
        <v>C</v>
      </c>
      <c r="BG55" s="150">
        <f t="shared" si="15"/>
        <v>0</v>
      </c>
      <c r="BH55" s="151">
        <f t="shared" si="16"/>
        <v>0</v>
      </c>
      <c r="BI55" s="151">
        <f t="shared" si="17"/>
        <v>0</v>
      </c>
      <c r="BJ55" s="151">
        <f t="shared" si="18"/>
        <v>0</v>
      </c>
      <c r="BK55" s="152">
        <f t="shared" si="19"/>
        <v>0</v>
      </c>
      <c r="BL55" s="153">
        <f t="shared" si="1"/>
        <v>0</v>
      </c>
      <c r="BM55" s="154">
        <f t="shared" si="20"/>
        <v>11.397058823529413</v>
      </c>
      <c r="BN55" s="100"/>
      <c r="BO55" s="272"/>
      <c r="BP55" s="55">
        <f t="shared" si="21"/>
        <v>0</v>
      </c>
      <c r="BQ55" s="144">
        <f t="shared" si="2"/>
        <v>0</v>
      </c>
      <c r="BR55" s="155">
        <f t="shared" si="22"/>
        <v>0</v>
      </c>
      <c r="BS55" s="156" t="str">
        <f t="shared" si="23"/>
        <v>C</v>
      </c>
      <c r="BT55" s="157">
        <f t="shared" si="24"/>
        <v>0</v>
      </c>
      <c r="BU55" s="146" t="str">
        <f t="shared" si="25"/>
        <v>C</v>
      </c>
      <c r="BV55" s="155">
        <f t="shared" si="26"/>
        <v>0</v>
      </c>
      <c r="BW55" s="157">
        <f t="shared" si="27"/>
        <v>0</v>
      </c>
      <c r="BX55" s="157">
        <f t="shared" si="28"/>
        <v>0</v>
      </c>
      <c r="BY55" s="157">
        <f t="shared" si="29"/>
        <v>0</v>
      </c>
      <c r="BZ55" s="158">
        <f t="shared" si="30"/>
        <v>0</v>
      </c>
      <c r="CA55" s="105">
        <f t="shared" si="31"/>
        <v>0</v>
      </c>
      <c r="CB55" s="106">
        <f t="shared" si="32"/>
        <v>0</v>
      </c>
      <c r="CC55" s="107">
        <f t="shared" si="33"/>
        <v>0</v>
      </c>
      <c r="CD55" s="106">
        <f t="shared" si="34"/>
        <v>0</v>
      </c>
      <c r="CE55" s="107">
        <f t="shared" si="35"/>
        <v>0</v>
      </c>
      <c r="CF55" s="106">
        <f t="shared" si="36"/>
        <v>0</v>
      </c>
      <c r="CG55" s="107">
        <f t="shared" si="37"/>
        <v>0</v>
      </c>
      <c r="CH55" s="106">
        <f t="shared" si="38"/>
        <v>0</v>
      </c>
      <c r="CI55" s="107">
        <f t="shared" si="39"/>
        <v>0</v>
      </c>
      <c r="CJ55" s="278">
        <f t="shared" si="40"/>
        <v>0</v>
      </c>
      <c r="CK55" s="105">
        <f t="shared" si="41"/>
        <v>0</v>
      </c>
      <c r="CL55" s="106">
        <f t="shared" si="42"/>
        <v>0</v>
      </c>
      <c r="CM55" s="107">
        <f t="shared" si="43"/>
        <v>0</v>
      </c>
      <c r="CN55" s="106">
        <f t="shared" si="44"/>
        <v>0</v>
      </c>
      <c r="CO55" s="107">
        <f t="shared" si="45"/>
        <v>0</v>
      </c>
      <c r="CP55" s="106">
        <f t="shared" si="46"/>
        <v>0</v>
      </c>
      <c r="CQ55" s="107">
        <f t="shared" si="47"/>
        <v>0</v>
      </c>
      <c r="CR55" s="109">
        <f t="shared" si="48"/>
        <v>0</v>
      </c>
      <c r="CS55" s="273"/>
      <c r="CT55" s="273"/>
      <c r="CU55" s="273"/>
      <c r="CV55" s="273"/>
      <c r="CW55" s="273"/>
      <c r="CX55" s="273"/>
      <c r="CY55" s="273"/>
      <c r="CZ55" s="273"/>
      <c r="DA55" s="273"/>
      <c r="DB55" s="273"/>
      <c r="DC55" s="273"/>
      <c r="DD55" s="273"/>
      <c r="DE55" s="273"/>
      <c r="DF55" s="273"/>
      <c r="DG55" s="273"/>
      <c r="DH55" s="273"/>
      <c r="DI55" s="161"/>
      <c r="DJ55" s="463">
        <v>33</v>
      </c>
      <c r="DK55" s="462">
        <f t="shared" si="3"/>
        <v>0</v>
      </c>
      <c r="DL55" s="408">
        <f t="shared" si="4"/>
        <v>0</v>
      </c>
      <c r="DM55" s="112">
        <f t="shared" si="5"/>
        <v>0</v>
      </c>
      <c r="DN55" s="293">
        <f t="shared" si="6"/>
        <v>11.397058823529413</v>
      </c>
      <c r="DO55" s="181"/>
      <c r="DP55" s="166"/>
      <c r="DQ55" s="181"/>
      <c r="DR55" s="166"/>
      <c r="DS55" s="181"/>
      <c r="DT55" s="181"/>
      <c r="DU55" s="181"/>
      <c r="EC55" s="140">
        <f t="shared" si="49"/>
        <v>0</v>
      </c>
      <c r="ED55" s="141">
        <f t="shared" si="49"/>
        <v>0</v>
      </c>
      <c r="EE55" s="116">
        <f t="shared" si="7"/>
        <v>0</v>
      </c>
      <c r="EF55" s="142" t="e">
        <f t="shared" si="8"/>
        <v>#DIV/0!</v>
      </c>
      <c r="EG55" s="118" t="e">
        <f t="shared" si="9"/>
        <v>#DIV/0!</v>
      </c>
    </row>
    <row r="56" spans="1:137" ht="13.2" customHeight="1" x14ac:dyDescent="0.2">
      <c r="A56" s="172"/>
      <c r="B56" s="173"/>
      <c r="C56" s="174"/>
      <c r="D56" s="474" t="str">
        <f t="shared" si="10"/>
        <v>C</v>
      </c>
      <c r="E56" s="327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77"/>
      <c r="S56" s="347"/>
      <c r="T56" s="328"/>
      <c r="U56" s="328"/>
      <c r="V56" s="328"/>
      <c r="W56" s="328"/>
      <c r="X56" s="328"/>
      <c r="Y56" s="329"/>
      <c r="Z56" s="401"/>
      <c r="AA56" s="328"/>
      <c r="AB56" s="328"/>
      <c r="AC56" s="328"/>
      <c r="AD56" s="328"/>
      <c r="AE56" s="328"/>
      <c r="AF56" s="329"/>
      <c r="AG56" s="347"/>
      <c r="AH56" s="328"/>
      <c r="AI56" s="328"/>
      <c r="AJ56" s="328"/>
      <c r="AK56" s="328"/>
      <c r="AL56" s="328"/>
      <c r="AM56" s="329"/>
      <c r="AN56" s="347"/>
      <c r="AO56" s="328"/>
      <c r="AP56" s="377"/>
      <c r="AQ56" s="327"/>
      <c r="AR56" s="329"/>
      <c r="AS56" s="401"/>
      <c r="AT56" s="328"/>
      <c r="AU56" s="328"/>
      <c r="AV56" s="328"/>
      <c r="AW56" s="329"/>
      <c r="AX56" s="347"/>
      <c r="AY56" s="329"/>
      <c r="AZ56" s="347"/>
      <c r="BA56" s="328"/>
      <c r="BB56" s="359"/>
      <c r="BC56" s="127">
        <f t="shared" si="11"/>
        <v>0</v>
      </c>
      <c r="BD56" s="483" t="str">
        <f t="shared" si="12"/>
        <v>C</v>
      </c>
      <c r="BE56" s="128">
        <f t="shared" si="13"/>
        <v>0</v>
      </c>
      <c r="BF56" s="479" t="str">
        <f t="shared" si="14"/>
        <v>C</v>
      </c>
      <c r="BG56" s="127">
        <f t="shared" si="15"/>
        <v>0</v>
      </c>
      <c r="BH56" s="128">
        <f t="shared" si="16"/>
        <v>0</v>
      </c>
      <c r="BI56" s="128">
        <f t="shared" si="17"/>
        <v>0</v>
      </c>
      <c r="BJ56" s="128">
        <f t="shared" si="18"/>
        <v>0</v>
      </c>
      <c r="BK56" s="129">
        <f t="shared" si="19"/>
        <v>0</v>
      </c>
      <c r="BL56" s="130">
        <f t="shared" si="1"/>
        <v>0</v>
      </c>
      <c r="BM56" s="131">
        <f t="shared" si="20"/>
        <v>11.397058823529413</v>
      </c>
      <c r="BN56" s="100"/>
      <c r="BO56" s="272"/>
      <c r="BP56" s="120">
        <f t="shared" si="21"/>
        <v>0</v>
      </c>
      <c r="BQ56" s="121">
        <f t="shared" si="2"/>
        <v>0</v>
      </c>
      <c r="BR56" s="132">
        <f t="shared" si="22"/>
        <v>0</v>
      </c>
      <c r="BS56" s="133" t="str">
        <f t="shared" si="23"/>
        <v>C</v>
      </c>
      <c r="BT56" s="134">
        <f t="shared" si="24"/>
        <v>0</v>
      </c>
      <c r="BU56" s="123" t="str">
        <f t="shared" si="25"/>
        <v>C</v>
      </c>
      <c r="BV56" s="132">
        <f t="shared" si="26"/>
        <v>0</v>
      </c>
      <c r="BW56" s="134">
        <f t="shared" si="27"/>
        <v>0</v>
      </c>
      <c r="BX56" s="134">
        <f t="shared" si="28"/>
        <v>0</v>
      </c>
      <c r="BY56" s="134">
        <f t="shared" si="29"/>
        <v>0</v>
      </c>
      <c r="BZ56" s="135">
        <f t="shared" si="30"/>
        <v>0</v>
      </c>
      <c r="CA56" s="303">
        <f t="shared" si="31"/>
        <v>0</v>
      </c>
      <c r="CB56" s="304">
        <f t="shared" si="32"/>
        <v>0</v>
      </c>
      <c r="CC56" s="305">
        <f t="shared" si="33"/>
        <v>0</v>
      </c>
      <c r="CD56" s="304">
        <f t="shared" si="34"/>
        <v>0</v>
      </c>
      <c r="CE56" s="305">
        <f t="shared" si="35"/>
        <v>0</v>
      </c>
      <c r="CF56" s="304">
        <f t="shared" si="36"/>
        <v>0</v>
      </c>
      <c r="CG56" s="305">
        <f t="shared" si="37"/>
        <v>0</v>
      </c>
      <c r="CH56" s="304">
        <f t="shared" si="38"/>
        <v>0</v>
      </c>
      <c r="CI56" s="305">
        <f t="shared" si="39"/>
        <v>0</v>
      </c>
      <c r="CJ56" s="306">
        <f t="shared" si="40"/>
        <v>0</v>
      </c>
      <c r="CK56" s="303">
        <f t="shared" si="41"/>
        <v>0</v>
      </c>
      <c r="CL56" s="304">
        <f t="shared" si="42"/>
        <v>0</v>
      </c>
      <c r="CM56" s="305">
        <f t="shared" si="43"/>
        <v>0</v>
      </c>
      <c r="CN56" s="304">
        <f t="shared" si="44"/>
        <v>0</v>
      </c>
      <c r="CO56" s="305">
        <f t="shared" si="45"/>
        <v>0</v>
      </c>
      <c r="CP56" s="304">
        <f t="shared" si="46"/>
        <v>0</v>
      </c>
      <c r="CQ56" s="305">
        <f t="shared" si="47"/>
        <v>0</v>
      </c>
      <c r="CR56" s="308">
        <f t="shared" si="48"/>
        <v>0</v>
      </c>
      <c r="CS56" s="273"/>
      <c r="CT56" s="273"/>
      <c r="CU56" s="273"/>
      <c r="CV56" s="273"/>
      <c r="CW56" s="273"/>
      <c r="CX56" s="273"/>
      <c r="CY56" s="273"/>
      <c r="CZ56" s="273"/>
      <c r="DA56" s="273"/>
      <c r="DB56" s="273"/>
      <c r="DC56" s="273"/>
      <c r="DD56" s="273"/>
      <c r="DE56" s="273"/>
      <c r="DF56" s="273"/>
      <c r="DG56" s="273"/>
      <c r="DH56" s="273"/>
      <c r="DI56" s="161"/>
      <c r="DJ56" s="463">
        <v>34</v>
      </c>
      <c r="DK56" s="462">
        <f t="shared" si="3"/>
        <v>0</v>
      </c>
      <c r="DL56" s="408">
        <f t="shared" si="4"/>
        <v>0</v>
      </c>
      <c r="DM56" s="112">
        <f t="shared" si="5"/>
        <v>0</v>
      </c>
      <c r="DN56" s="293">
        <f t="shared" si="6"/>
        <v>11.397058823529413</v>
      </c>
      <c r="DO56" s="181"/>
      <c r="DP56" s="37"/>
      <c r="DQ56" s="170"/>
      <c r="DR56" s="181"/>
      <c r="DS56" s="181"/>
      <c r="DT56" s="181"/>
      <c r="DU56" s="181"/>
      <c r="DW56" s="170"/>
      <c r="EC56" s="140">
        <f t="shared" si="49"/>
        <v>0</v>
      </c>
      <c r="ED56" s="141">
        <f t="shared" si="49"/>
        <v>0</v>
      </c>
      <c r="EE56" s="116">
        <f t="shared" si="7"/>
        <v>0</v>
      </c>
      <c r="EF56" s="142" t="e">
        <f t="shared" si="8"/>
        <v>#DIV/0!</v>
      </c>
      <c r="EG56" s="118" t="e">
        <f t="shared" si="9"/>
        <v>#DIV/0!</v>
      </c>
    </row>
    <row r="57" spans="1:137" ht="13.2" customHeight="1" x14ac:dyDescent="0.2">
      <c r="A57" s="72"/>
      <c r="B57" s="177"/>
      <c r="C57" s="178"/>
      <c r="D57" s="23" t="str">
        <f t="shared" si="10"/>
        <v>C</v>
      </c>
      <c r="E57" s="330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78"/>
      <c r="S57" s="348"/>
      <c r="T57" s="331"/>
      <c r="U57" s="331"/>
      <c r="V57" s="331"/>
      <c r="W57" s="331"/>
      <c r="X57" s="331"/>
      <c r="Y57" s="332"/>
      <c r="Z57" s="402"/>
      <c r="AA57" s="331"/>
      <c r="AB57" s="331"/>
      <c r="AC57" s="331"/>
      <c r="AD57" s="331"/>
      <c r="AE57" s="331"/>
      <c r="AF57" s="332"/>
      <c r="AG57" s="348"/>
      <c r="AH57" s="331"/>
      <c r="AI57" s="331"/>
      <c r="AJ57" s="331"/>
      <c r="AK57" s="331"/>
      <c r="AL57" s="331"/>
      <c r="AM57" s="332"/>
      <c r="AN57" s="348"/>
      <c r="AO57" s="331"/>
      <c r="AP57" s="378"/>
      <c r="AQ57" s="330"/>
      <c r="AR57" s="332"/>
      <c r="AS57" s="402"/>
      <c r="AT57" s="331"/>
      <c r="AU57" s="331"/>
      <c r="AV57" s="331"/>
      <c r="AW57" s="332"/>
      <c r="AX57" s="348"/>
      <c r="AY57" s="332"/>
      <c r="AZ57" s="348"/>
      <c r="BA57" s="331"/>
      <c r="BB57" s="360"/>
      <c r="BC57" s="150">
        <f t="shared" si="11"/>
        <v>0</v>
      </c>
      <c r="BD57" s="24" t="str">
        <f t="shared" si="12"/>
        <v>C</v>
      </c>
      <c r="BE57" s="151">
        <f t="shared" si="13"/>
        <v>0</v>
      </c>
      <c r="BF57" s="480" t="str">
        <f t="shared" si="14"/>
        <v>C</v>
      </c>
      <c r="BG57" s="150">
        <f t="shared" si="15"/>
        <v>0</v>
      </c>
      <c r="BH57" s="151">
        <f t="shared" si="16"/>
        <v>0</v>
      </c>
      <c r="BI57" s="151">
        <f t="shared" si="17"/>
        <v>0</v>
      </c>
      <c r="BJ57" s="151">
        <f t="shared" si="18"/>
        <v>0</v>
      </c>
      <c r="BK57" s="152">
        <f t="shared" si="19"/>
        <v>0</v>
      </c>
      <c r="BL57" s="153">
        <f t="shared" si="1"/>
        <v>0</v>
      </c>
      <c r="BM57" s="154">
        <f t="shared" si="20"/>
        <v>11.397058823529413</v>
      </c>
      <c r="BN57" s="100"/>
      <c r="BO57" s="272"/>
      <c r="BP57" s="55">
        <f t="shared" si="21"/>
        <v>0</v>
      </c>
      <c r="BQ57" s="144">
        <f t="shared" si="2"/>
        <v>0</v>
      </c>
      <c r="BR57" s="155">
        <f t="shared" si="22"/>
        <v>0</v>
      </c>
      <c r="BS57" s="156" t="str">
        <f t="shared" si="23"/>
        <v>C</v>
      </c>
      <c r="BT57" s="157">
        <f t="shared" si="24"/>
        <v>0</v>
      </c>
      <c r="BU57" s="146" t="str">
        <f>BF57</f>
        <v>C</v>
      </c>
      <c r="BV57" s="155">
        <f t="shared" si="26"/>
        <v>0</v>
      </c>
      <c r="BW57" s="157">
        <f t="shared" si="27"/>
        <v>0</v>
      </c>
      <c r="BX57" s="157">
        <f t="shared" si="28"/>
        <v>0</v>
      </c>
      <c r="BY57" s="157">
        <f t="shared" si="29"/>
        <v>0</v>
      </c>
      <c r="BZ57" s="158">
        <f t="shared" si="30"/>
        <v>0</v>
      </c>
      <c r="CA57" s="105">
        <f t="shared" si="31"/>
        <v>0</v>
      </c>
      <c r="CB57" s="106">
        <f t="shared" si="32"/>
        <v>0</v>
      </c>
      <c r="CC57" s="107">
        <f t="shared" si="33"/>
        <v>0</v>
      </c>
      <c r="CD57" s="106">
        <f t="shared" si="34"/>
        <v>0</v>
      </c>
      <c r="CE57" s="107">
        <f t="shared" si="35"/>
        <v>0</v>
      </c>
      <c r="CF57" s="106">
        <f t="shared" si="36"/>
        <v>0</v>
      </c>
      <c r="CG57" s="107">
        <f t="shared" si="37"/>
        <v>0</v>
      </c>
      <c r="CH57" s="106">
        <f t="shared" si="38"/>
        <v>0</v>
      </c>
      <c r="CI57" s="107">
        <f t="shared" si="39"/>
        <v>0</v>
      </c>
      <c r="CJ57" s="278">
        <f t="shared" si="40"/>
        <v>0</v>
      </c>
      <c r="CK57" s="105">
        <f t="shared" si="41"/>
        <v>0</v>
      </c>
      <c r="CL57" s="106">
        <f t="shared" si="42"/>
        <v>0</v>
      </c>
      <c r="CM57" s="107">
        <f t="shared" si="43"/>
        <v>0</v>
      </c>
      <c r="CN57" s="106">
        <f t="shared" si="44"/>
        <v>0</v>
      </c>
      <c r="CO57" s="107">
        <f t="shared" si="45"/>
        <v>0</v>
      </c>
      <c r="CP57" s="106">
        <f t="shared" si="46"/>
        <v>0</v>
      </c>
      <c r="CQ57" s="107">
        <f t="shared" si="47"/>
        <v>0</v>
      </c>
      <c r="CR57" s="109">
        <f t="shared" si="48"/>
        <v>0</v>
      </c>
      <c r="CS57" s="273"/>
      <c r="CT57" s="273"/>
      <c r="CU57" s="273"/>
      <c r="CV57" s="273"/>
      <c r="CW57" s="273"/>
      <c r="CX57" s="273"/>
      <c r="CY57" s="273"/>
      <c r="CZ57" s="273"/>
      <c r="DA57" s="273"/>
      <c r="DB57" s="273"/>
      <c r="DC57" s="273"/>
      <c r="DD57" s="273"/>
      <c r="DE57" s="273"/>
      <c r="DF57" s="273"/>
      <c r="DG57" s="273"/>
      <c r="DH57" s="273"/>
      <c r="DI57" s="161"/>
      <c r="DJ57" s="463">
        <v>35</v>
      </c>
      <c r="DK57" s="462">
        <f t="shared" si="3"/>
        <v>0</v>
      </c>
      <c r="DL57" s="408">
        <f t="shared" si="4"/>
        <v>0</v>
      </c>
      <c r="DM57" s="112">
        <f t="shared" si="5"/>
        <v>0</v>
      </c>
      <c r="DN57" s="293">
        <f t="shared" si="6"/>
        <v>11.397058823529413</v>
      </c>
      <c r="DO57" s="181"/>
      <c r="DP57" s="37"/>
      <c r="DQ57" s="37"/>
      <c r="DR57" s="37"/>
      <c r="DS57" s="37"/>
      <c r="DT57" s="37"/>
      <c r="DU57" s="37"/>
      <c r="EC57" s="140">
        <f t="shared" si="49"/>
        <v>0</v>
      </c>
      <c r="ED57" s="141">
        <f t="shared" si="49"/>
        <v>0</v>
      </c>
      <c r="EE57" s="116">
        <f t="shared" si="7"/>
        <v>0</v>
      </c>
      <c r="EF57" s="142" t="e">
        <f t="shared" si="8"/>
        <v>#DIV/0!</v>
      </c>
      <c r="EG57" s="118" t="e">
        <f t="shared" si="9"/>
        <v>#DIV/0!</v>
      </c>
    </row>
    <row r="58" spans="1:137" ht="13.2" customHeight="1" x14ac:dyDescent="0.2">
      <c r="A58" s="172"/>
      <c r="B58" s="173"/>
      <c r="C58" s="174"/>
      <c r="D58" s="474" t="str">
        <f t="shared" si="10"/>
        <v>C</v>
      </c>
      <c r="E58" s="327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77"/>
      <c r="S58" s="347"/>
      <c r="T58" s="328"/>
      <c r="U58" s="328"/>
      <c r="V58" s="328"/>
      <c r="W58" s="328"/>
      <c r="X58" s="328"/>
      <c r="Y58" s="329"/>
      <c r="Z58" s="401"/>
      <c r="AA58" s="328"/>
      <c r="AB58" s="328"/>
      <c r="AC58" s="328"/>
      <c r="AD58" s="328"/>
      <c r="AE58" s="328"/>
      <c r="AF58" s="329"/>
      <c r="AG58" s="347"/>
      <c r="AH58" s="328"/>
      <c r="AI58" s="328"/>
      <c r="AJ58" s="328"/>
      <c r="AK58" s="328"/>
      <c r="AL58" s="328"/>
      <c r="AM58" s="329"/>
      <c r="AN58" s="347"/>
      <c r="AO58" s="328"/>
      <c r="AP58" s="377"/>
      <c r="AQ58" s="327"/>
      <c r="AR58" s="329"/>
      <c r="AS58" s="401"/>
      <c r="AT58" s="328"/>
      <c r="AU58" s="328"/>
      <c r="AV58" s="328"/>
      <c r="AW58" s="329"/>
      <c r="AX58" s="347"/>
      <c r="AY58" s="329"/>
      <c r="AZ58" s="347"/>
      <c r="BA58" s="328"/>
      <c r="BB58" s="359"/>
      <c r="BC58" s="127">
        <f t="shared" si="11"/>
        <v>0</v>
      </c>
      <c r="BD58" s="483" t="str">
        <f t="shared" si="12"/>
        <v>C</v>
      </c>
      <c r="BE58" s="128">
        <f t="shared" si="13"/>
        <v>0</v>
      </c>
      <c r="BF58" s="479" t="str">
        <f t="shared" si="14"/>
        <v>C</v>
      </c>
      <c r="BG58" s="127">
        <f t="shared" si="15"/>
        <v>0</v>
      </c>
      <c r="BH58" s="128">
        <f t="shared" si="16"/>
        <v>0</v>
      </c>
      <c r="BI58" s="128">
        <f t="shared" si="17"/>
        <v>0</v>
      </c>
      <c r="BJ58" s="128">
        <f t="shared" si="18"/>
        <v>0</v>
      </c>
      <c r="BK58" s="129">
        <f t="shared" si="19"/>
        <v>0</v>
      </c>
      <c r="BL58" s="130">
        <f t="shared" si="1"/>
        <v>0</v>
      </c>
      <c r="BM58" s="131">
        <f t="shared" si="20"/>
        <v>11.397058823529413</v>
      </c>
      <c r="BN58" s="100"/>
      <c r="BO58" s="272"/>
      <c r="BP58" s="120">
        <f t="shared" si="21"/>
        <v>0</v>
      </c>
      <c r="BQ58" s="121">
        <f t="shared" si="2"/>
        <v>0</v>
      </c>
      <c r="BR58" s="132">
        <f t="shared" si="22"/>
        <v>0</v>
      </c>
      <c r="BS58" s="133" t="str">
        <f t="shared" si="23"/>
        <v>C</v>
      </c>
      <c r="BT58" s="134">
        <f t="shared" si="24"/>
        <v>0</v>
      </c>
      <c r="BU58" s="123" t="str">
        <f t="shared" si="25"/>
        <v>C</v>
      </c>
      <c r="BV58" s="132">
        <f t="shared" si="26"/>
        <v>0</v>
      </c>
      <c r="BW58" s="134">
        <f t="shared" si="27"/>
        <v>0</v>
      </c>
      <c r="BX58" s="134">
        <f t="shared" si="28"/>
        <v>0</v>
      </c>
      <c r="BY58" s="134">
        <f t="shared" si="29"/>
        <v>0</v>
      </c>
      <c r="BZ58" s="135">
        <f t="shared" si="30"/>
        <v>0</v>
      </c>
      <c r="CA58" s="303">
        <f t="shared" si="31"/>
        <v>0</v>
      </c>
      <c r="CB58" s="304">
        <f t="shared" si="32"/>
        <v>0</v>
      </c>
      <c r="CC58" s="305">
        <f t="shared" si="33"/>
        <v>0</v>
      </c>
      <c r="CD58" s="304">
        <f t="shared" si="34"/>
        <v>0</v>
      </c>
      <c r="CE58" s="305">
        <f t="shared" si="35"/>
        <v>0</v>
      </c>
      <c r="CF58" s="304">
        <f t="shared" si="36"/>
        <v>0</v>
      </c>
      <c r="CG58" s="305">
        <f t="shared" si="37"/>
        <v>0</v>
      </c>
      <c r="CH58" s="304">
        <f t="shared" si="38"/>
        <v>0</v>
      </c>
      <c r="CI58" s="305">
        <f t="shared" si="39"/>
        <v>0</v>
      </c>
      <c r="CJ58" s="306">
        <f t="shared" si="40"/>
        <v>0</v>
      </c>
      <c r="CK58" s="303">
        <f t="shared" si="41"/>
        <v>0</v>
      </c>
      <c r="CL58" s="304">
        <f t="shared" si="42"/>
        <v>0</v>
      </c>
      <c r="CM58" s="305">
        <f t="shared" si="43"/>
        <v>0</v>
      </c>
      <c r="CN58" s="304">
        <f t="shared" si="44"/>
        <v>0</v>
      </c>
      <c r="CO58" s="305">
        <f t="shared" si="45"/>
        <v>0</v>
      </c>
      <c r="CP58" s="304">
        <f t="shared" si="46"/>
        <v>0</v>
      </c>
      <c r="CQ58" s="305">
        <f t="shared" si="47"/>
        <v>0</v>
      </c>
      <c r="CR58" s="308">
        <f t="shared" si="48"/>
        <v>0</v>
      </c>
      <c r="CS58" s="273"/>
      <c r="CT58" s="273"/>
      <c r="CU58" s="273"/>
      <c r="CV58" s="273"/>
      <c r="CW58" s="273"/>
      <c r="CX58" s="273"/>
      <c r="CY58" s="273"/>
      <c r="CZ58" s="273"/>
      <c r="DA58" s="273"/>
      <c r="DB58" s="273"/>
      <c r="DC58" s="273"/>
      <c r="DD58" s="273"/>
      <c r="DE58" s="273"/>
      <c r="DF58" s="273"/>
      <c r="DG58" s="273"/>
      <c r="DH58" s="273"/>
      <c r="DI58" s="161"/>
      <c r="DJ58" s="463">
        <v>36</v>
      </c>
      <c r="DK58" s="462">
        <f t="shared" si="3"/>
        <v>0</v>
      </c>
      <c r="DL58" s="408">
        <f t="shared" si="4"/>
        <v>0</v>
      </c>
      <c r="DM58" s="112">
        <f t="shared" si="5"/>
        <v>0</v>
      </c>
      <c r="DN58" s="293">
        <f t="shared" si="6"/>
        <v>11.397058823529413</v>
      </c>
      <c r="DO58" s="181"/>
      <c r="DP58" s="37"/>
      <c r="DQ58" s="37"/>
      <c r="DR58" s="37"/>
      <c r="DS58" s="37"/>
      <c r="DT58" s="37"/>
      <c r="DU58" s="37"/>
      <c r="EC58" s="140">
        <f t="shared" si="49"/>
        <v>0</v>
      </c>
      <c r="ED58" s="141">
        <f t="shared" si="49"/>
        <v>0</v>
      </c>
      <c r="EE58" s="116">
        <f t="shared" si="7"/>
        <v>0</v>
      </c>
      <c r="EF58" s="142" t="e">
        <f t="shared" si="8"/>
        <v>#DIV/0!</v>
      </c>
      <c r="EG58" s="118" t="e">
        <f t="shared" si="9"/>
        <v>#DIV/0!</v>
      </c>
    </row>
    <row r="59" spans="1:137" ht="13.2" customHeight="1" x14ac:dyDescent="0.2">
      <c r="A59" s="72"/>
      <c r="B59" s="177"/>
      <c r="C59" s="178"/>
      <c r="D59" s="23" t="str">
        <f t="shared" si="10"/>
        <v>C</v>
      </c>
      <c r="E59" s="330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78"/>
      <c r="S59" s="348"/>
      <c r="T59" s="331"/>
      <c r="U59" s="331"/>
      <c r="V59" s="331"/>
      <c r="W59" s="331"/>
      <c r="X59" s="331"/>
      <c r="Y59" s="332"/>
      <c r="Z59" s="402"/>
      <c r="AA59" s="331"/>
      <c r="AB59" s="331"/>
      <c r="AC59" s="331"/>
      <c r="AD59" s="331"/>
      <c r="AE59" s="331"/>
      <c r="AF59" s="332"/>
      <c r="AG59" s="348"/>
      <c r="AH59" s="331"/>
      <c r="AI59" s="331"/>
      <c r="AJ59" s="331"/>
      <c r="AK59" s="331"/>
      <c r="AL59" s="331"/>
      <c r="AM59" s="332"/>
      <c r="AN59" s="348"/>
      <c r="AO59" s="331"/>
      <c r="AP59" s="378"/>
      <c r="AQ59" s="330"/>
      <c r="AR59" s="332"/>
      <c r="AS59" s="402"/>
      <c r="AT59" s="331"/>
      <c r="AU59" s="331"/>
      <c r="AV59" s="331"/>
      <c r="AW59" s="332"/>
      <c r="AX59" s="348"/>
      <c r="AY59" s="332"/>
      <c r="AZ59" s="348"/>
      <c r="BA59" s="331"/>
      <c r="BB59" s="360"/>
      <c r="BC59" s="150">
        <f t="shared" si="11"/>
        <v>0</v>
      </c>
      <c r="BD59" s="24" t="str">
        <f t="shared" si="12"/>
        <v>C</v>
      </c>
      <c r="BE59" s="151">
        <f t="shared" si="13"/>
        <v>0</v>
      </c>
      <c r="BF59" s="480" t="str">
        <f t="shared" si="14"/>
        <v>C</v>
      </c>
      <c r="BG59" s="150">
        <f t="shared" si="15"/>
        <v>0</v>
      </c>
      <c r="BH59" s="151">
        <f t="shared" si="16"/>
        <v>0</v>
      </c>
      <c r="BI59" s="151">
        <f t="shared" si="17"/>
        <v>0</v>
      </c>
      <c r="BJ59" s="151">
        <f t="shared" si="18"/>
        <v>0</v>
      </c>
      <c r="BK59" s="152">
        <f t="shared" si="19"/>
        <v>0</v>
      </c>
      <c r="BL59" s="153">
        <f t="shared" si="1"/>
        <v>0</v>
      </c>
      <c r="BM59" s="154">
        <f t="shared" si="20"/>
        <v>11.397058823529413</v>
      </c>
      <c r="BN59" s="100"/>
      <c r="BO59" s="272"/>
      <c r="BP59" s="55">
        <f t="shared" si="21"/>
        <v>0</v>
      </c>
      <c r="BQ59" s="144">
        <f t="shared" si="2"/>
        <v>0</v>
      </c>
      <c r="BR59" s="155">
        <f t="shared" si="22"/>
        <v>0</v>
      </c>
      <c r="BS59" s="156" t="str">
        <f t="shared" si="23"/>
        <v>C</v>
      </c>
      <c r="BT59" s="157">
        <f t="shared" si="24"/>
        <v>0</v>
      </c>
      <c r="BU59" s="146" t="str">
        <f t="shared" si="25"/>
        <v>C</v>
      </c>
      <c r="BV59" s="155">
        <f t="shared" si="26"/>
        <v>0</v>
      </c>
      <c r="BW59" s="157">
        <f t="shared" si="27"/>
        <v>0</v>
      </c>
      <c r="BX59" s="157">
        <f t="shared" si="28"/>
        <v>0</v>
      </c>
      <c r="BY59" s="157">
        <f t="shared" si="29"/>
        <v>0</v>
      </c>
      <c r="BZ59" s="158">
        <f t="shared" si="30"/>
        <v>0</v>
      </c>
      <c r="CA59" s="105">
        <f t="shared" si="31"/>
        <v>0</v>
      </c>
      <c r="CB59" s="106">
        <f t="shared" si="32"/>
        <v>0</v>
      </c>
      <c r="CC59" s="107">
        <f t="shared" si="33"/>
        <v>0</v>
      </c>
      <c r="CD59" s="106">
        <f t="shared" si="34"/>
        <v>0</v>
      </c>
      <c r="CE59" s="107">
        <f t="shared" si="35"/>
        <v>0</v>
      </c>
      <c r="CF59" s="106">
        <f t="shared" si="36"/>
        <v>0</v>
      </c>
      <c r="CG59" s="107">
        <f t="shared" si="37"/>
        <v>0</v>
      </c>
      <c r="CH59" s="106">
        <f t="shared" si="38"/>
        <v>0</v>
      </c>
      <c r="CI59" s="107">
        <f t="shared" si="39"/>
        <v>0</v>
      </c>
      <c r="CJ59" s="278">
        <f t="shared" si="40"/>
        <v>0</v>
      </c>
      <c r="CK59" s="105">
        <f t="shared" si="41"/>
        <v>0</v>
      </c>
      <c r="CL59" s="106">
        <f t="shared" si="42"/>
        <v>0</v>
      </c>
      <c r="CM59" s="107">
        <f t="shared" si="43"/>
        <v>0</v>
      </c>
      <c r="CN59" s="106">
        <f t="shared" si="44"/>
        <v>0</v>
      </c>
      <c r="CO59" s="107">
        <f t="shared" si="45"/>
        <v>0</v>
      </c>
      <c r="CP59" s="106">
        <f t="shared" si="46"/>
        <v>0</v>
      </c>
      <c r="CQ59" s="107">
        <f t="shared" si="47"/>
        <v>0</v>
      </c>
      <c r="CR59" s="109">
        <f t="shared" si="48"/>
        <v>0</v>
      </c>
      <c r="CS59" s="273"/>
      <c r="CT59" s="273"/>
      <c r="CU59" s="273"/>
      <c r="CV59" s="273"/>
      <c r="CW59" s="273"/>
      <c r="CX59" s="273"/>
      <c r="CY59" s="273"/>
      <c r="CZ59" s="273"/>
      <c r="DA59" s="273"/>
      <c r="DB59" s="273"/>
      <c r="DC59" s="273"/>
      <c r="DD59" s="273"/>
      <c r="DE59" s="273"/>
      <c r="DF59" s="273"/>
      <c r="DG59" s="273"/>
      <c r="DH59" s="273"/>
      <c r="DI59" s="161"/>
      <c r="DJ59" s="463">
        <v>37</v>
      </c>
      <c r="DK59" s="462">
        <f t="shared" si="3"/>
        <v>0</v>
      </c>
      <c r="DL59" s="408">
        <f t="shared" si="4"/>
        <v>0</v>
      </c>
      <c r="DM59" s="112">
        <f t="shared" si="5"/>
        <v>0</v>
      </c>
      <c r="DN59" s="293">
        <f t="shared" si="6"/>
        <v>11.397058823529413</v>
      </c>
      <c r="DO59" s="181"/>
      <c r="DP59" s="181"/>
      <c r="DQ59" s="181"/>
      <c r="DR59" s="181"/>
      <c r="DS59" s="181"/>
      <c r="DT59" s="181"/>
      <c r="DU59" s="181"/>
      <c r="EC59" s="140">
        <f t="shared" si="49"/>
        <v>0</v>
      </c>
      <c r="ED59" s="141">
        <f t="shared" si="49"/>
        <v>0</v>
      </c>
      <c r="EE59" s="116">
        <f t="shared" si="7"/>
        <v>0</v>
      </c>
      <c r="EF59" s="142" t="e">
        <f t="shared" si="8"/>
        <v>#DIV/0!</v>
      </c>
      <c r="EG59" s="118" t="e">
        <f t="shared" si="9"/>
        <v>#DIV/0!</v>
      </c>
    </row>
    <row r="60" spans="1:137" ht="13.2" customHeight="1" x14ac:dyDescent="0.2">
      <c r="A60" s="172"/>
      <c r="B60" s="173"/>
      <c r="C60" s="174"/>
      <c r="D60" s="474" t="str">
        <f t="shared" si="10"/>
        <v>C</v>
      </c>
      <c r="E60" s="327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77"/>
      <c r="S60" s="347"/>
      <c r="T60" s="328"/>
      <c r="U60" s="328"/>
      <c r="V60" s="328"/>
      <c r="W60" s="328"/>
      <c r="X60" s="328"/>
      <c r="Y60" s="329"/>
      <c r="Z60" s="401"/>
      <c r="AA60" s="328"/>
      <c r="AB60" s="328"/>
      <c r="AC60" s="328"/>
      <c r="AD60" s="328"/>
      <c r="AE60" s="328"/>
      <c r="AF60" s="329"/>
      <c r="AG60" s="347"/>
      <c r="AH60" s="328"/>
      <c r="AI60" s="328"/>
      <c r="AJ60" s="328"/>
      <c r="AK60" s="328"/>
      <c r="AL60" s="328"/>
      <c r="AM60" s="329"/>
      <c r="AN60" s="347"/>
      <c r="AO60" s="328"/>
      <c r="AP60" s="377"/>
      <c r="AQ60" s="327"/>
      <c r="AR60" s="329"/>
      <c r="AS60" s="401"/>
      <c r="AT60" s="328"/>
      <c r="AU60" s="328"/>
      <c r="AV60" s="328"/>
      <c r="AW60" s="329"/>
      <c r="AX60" s="347"/>
      <c r="AY60" s="329"/>
      <c r="AZ60" s="347"/>
      <c r="BA60" s="328"/>
      <c r="BB60" s="359"/>
      <c r="BC60" s="127">
        <f t="shared" si="11"/>
        <v>0</v>
      </c>
      <c r="BD60" s="483" t="str">
        <f t="shared" si="12"/>
        <v>C</v>
      </c>
      <c r="BE60" s="128">
        <f t="shared" si="13"/>
        <v>0</v>
      </c>
      <c r="BF60" s="479" t="str">
        <f t="shared" si="14"/>
        <v>C</v>
      </c>
      <c r="BG60" s="127">
        <f t="shared" si="15"/>
        <v>0</v>
      </c>
      <c r="BH60" s="128">
        <f t="shared" si="16"/>
        <v>0</v>
      </c>
      <c r="BI60" s="128">
        <f t="shared" si="17"/>
        <v>0</v>
      </c>
      <c r="BJ60" s="128">
        <f t="shared" si="18"/>
        <v>0</v>
      </c>
      <c r="BK60" s="129">
        <f t="shared" si="19"/>
        <v>0</v>
      </c>
      <c r="BL60" s="130">
        <f t="shared" si="1"/>
        <v>0</v>
      </c>
      <c r="BM60" s="131">
        <f t="shared" si="20"/>
        <v>11.397058823529413</v>
      </c>
      <c r="BN60" s="100"/>
      <c r="BO60" s="272"/>
      <c r="BP60" s="120">
        <f t="shared" si="21"/>
        <v>0</v>
      </c>
      <c r="BQ60" s="121">
        <f t="shared" si="2"/>
        <v>0</v>
      </c>
      <c r="BR60" s="132">
        <f t="shared" si="22"/>
        <v>0</v>
      </c>
      <c r="BS60" s="133" t="str">
        <f t="shared" si="23"/>
        <v>C</v>
      </c>
      <c r="BT60" s="134">
        <f t="shared" si="24"/>
        <v>0</v>
      </c>
      <c r="BU60" s="123" t="str">
        <f t="shared" si="25"/>
        <v>C</v>
      </c>
      <c r="BV60" s="132">
        <f t="shared" si="26"/>
        <v>0</v>
      </c>
      <c r="BW60" s="134">
        <f t="shared" si="27"/>
        <v>0</v>
      </c>
      <c r="BX60" s="134">
        <f t="shared" si="28"/>
        <v>0</v>
      </c>
      <c r="BY60" s="134">
        <f t="shared" si="29"/>
        <v>0</v>
      </c>
      <c r="BZ60" s="135">
        <f t="shared" si="30"/>
        <v>0</v>
      </c>
      <c r="CA60" s="303">
        <f t="shared" si="31"/>
        <v>0</v>
      </c>
      <c r="CB60" s="304">
        <f t="shared" si="32"/>
        <v>0</v>
      </c>
      <c r="CC60" s="305">
        <f t="shared" si="33"/>
        <v>0</v>
      </c>
      <c r="CD60" s="304">
        <f t="shared" si="34"/>
        <v>0</v>
      </c>
      <c r="CE60" s="305">
        <f t="shared" si="35"/>
        <v>0</v>
      </c>
      <c r="CF60" s="304">
        <f t="shared" si="36"/>
        <v>0</v>
      </c>
      <c r="CG60" s="305">
        <f t="shared" si="37"/>
        <v>0</v>
      </c>
      <c r="CH60" s="304">
        <f t="shared" si="38"/>
        <v>0</v>
      </c>
      <c r="CI60" s="305">
        <f t="shared" si="39"/>
        <v>0</v>
      </c>
      <c r="CJ60" s="306">
        <f t="shared" si="40"/>
        <v>0</v>
      </c>
      <c r="CK60" s="303">
        <f t="shared" si="41"/>
        <v>0</v>
      </c>
      <c r="CL60" s="304">
        <f t="shared" si="42"/>
        <v>0</v>
      </c>
      <c r="CM60" s="305">
        <f t="shared" si="43"/>
        <v>0</v>
      </c>
      <c r="CN60" s="304">
        <f t="shared" si="44"/>
        <v>0</v>
      </c>
      <c r="CO60" s="305">
        <f t="shared" si="45"/>
        <v>0</v>
      </c>
      <c r="CP60" s="304">
        <f t="shared" si="46"/>
        <v>0</v>
      </c>
      <c r="CQ60" s="305">
        <f t="shared" si="47"/>
        <v>0</v>
      </c>
      <c r="CR60" s="308">
        <f t="shared" si="48"/>
        <v>0</v>
      </c>
      <c r="CS60" s="273"/>
      <c r="CT60" s="273"/>
      <c r="CU60" s="273"/>
      <c r="CV60" s="273"/>
      <c r="CW60" s="273"/>
      <c r="CX60" s="273"/>
      <c r="CY60" s="273"/>
      <c r="CZ60" s="273"/>
      <c r="DA60" s="273"/>
      <c r="DB60" s="273"/>
      <c r="DC60" s="273"/>
      <c r="DD60" s="273"/>
      <c r="DE60" s="273"/>
      <c r="DF60" s="273"/>
      <c r="DG60" s="273"/>
      <c r="DH60" s="273"/>
      <c r="DI60" s="161"/>
      <c r="DJ60" s="463">
        <v>38</v>
      </c>
      <c r="DK60" s="462">
        <f t="shared" si="3"/>
        <v>0</v>
      </c>
      <c r="DL60" s="408">
        <f t="shared" si="4"/>
        <v>0</v>
      </c>
      <c r="DM60" s="112">
        <f t="shared" si="5"/>
        <v>0</v>
      </c>
      <c r="DN60" s="293">
        <f t="shared" si="6"/>
        <v>11.397058823529413</v>
      </c>
      <c r="DO60" s="181"/>
      <c r="DP60" s="181"/>
      <c r="DQ60" s="181"/>
      <c r="DR60" s="181"/>
      <c r="DS60" s="181"/>
      <c r="DT60" s="181"/>
      <c r="DU60" s="181"/>
      <c r="EC60" s="140">
        <f t="shared" si="49"/>
        <v>0</v>
      </c>
      <c r="ED60" s="141">
        <f t="shared" si="49"/>
        <v>0</v>
      </c>
      <c r="EE60" s="116">
        <f t="shared" si="7"/>
        <v>0</v>
      </c>
      <c r="EF60" s="142" t="e">
        <f t="shared" si="8"/>
        <v>#DIV/0!</v>
      </c>
      <c r="EG60" s="118" t="e">
        <f t="shared" si="9"/>
        <v>#DIV/0!</v>
      </c>
    </row>
    <row r="61" spans="1:137" ht="13.2" customHeight="1" x14ac:dyDescent="0.2">
      <c r="A61" s="72"/>
      <c r="B61" s="177"/>
      <c r="C61" s="178"/>
      <c r="D61" s="23" t="str">
        <f t="shared" si="10"/>
        <v>C</v>
      </c>
      <c r="E61" s="330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78"/>
      <c r="S61" s="348"/>
      <c r="T61" s="331"/>
      <c r="U61" s="331"/>
      <c r="V61" s="331"/>
      <c r="W61" s="331"/>
      <c r="X61" s="331"/>
      <c r="Y61" s="332"/>
      <c r="Z61" s="402"/>
      <c r="AA61" s="331"/>
      <c r="AB61" s="331"/>
      <c r="AC61" s="331"/>
      <c r="AD61" s="331"/>
      <c r="AE61" s="331"/>
      <c r="AF61" s="332"/>
      <c r="AG61" s="348"/>
      <c r="AH61" s="331"/>
      <c r="AI61" s="331"/>
      <c r="AJ61" s="331"/>
      <c r="AK61" s="331"/>
      <c r="AL61" s="331"/>
      <c r="AM61" s="332"/>
      <c r="AN61" s="348"/>
      <c r="AO61" s="331"/>
      <c r="AP61" s="378"/>
      <c r="AQ61" s="330"/>
      <c r="AR61" s="332"/>
      <c r="AS61" s="402"/>
      <c r="AT61" s="331"/>
      <c r="AU61" s="331"/>
      <c r="AV61" s="331"/>
      <c r="AW61" s="332"/>
      <c r="AX61" s="348"/>
      <c r="AY61" s="332"/>
      <c r="AZ61" s="346"/>
      <c r="BA61" s="331"/>
      <c r="BB61" s="360"/>
      <c r="BC61" s="150">
        <f t="shared" si="11"/>
        <v>0</v>
      </c>
      <c r="BD61" s="24" t="str">
        <f t="shared" si="12"/>
        <v>C</v>
      </c>
      <c r="BE61" s="151">
        <f t="shared" si="13"/>
        <v>0</v>
      </c>
      <c r="BF61" s="480" t="str">
        <f t="shared" si="14"/>
        <v>C</v>
      </c>
      <c r="BG61" s="150">
        <f t="shared" si="15"/>
        <v>0</v>
      </c>
      <c r="BH61" s="151">
        <f t="shared" si="16"/>
        <v>0</v>
      </c>
      <c r="BI61" s="151">
        <f t="shared" si="17"/>
        <v>0</v>
      </c>
      <c r="BJ61" s="151">
        <f t="shared" si="18"/>
        <v>0</v>
      </c>
      <c r="BK61" s="152">
        <f t="shared" si="19"/>
        <v>0</v>
      </c>
      <c r="BL61" s="153">
        <f t="shared" si="1"/>
        <v>0</v>
      </c>
      <c r="BM61" s="154">
        <f t="shared" si="20"/>
        <v>11.397058823529413</v>
      </c>
      <c r="BN61" s="100"/>
      <c r="BO61" s="272"/>
      <c r="BP61" s="55">
        <f t="shared" si="21"/>
        <v>0</v>
      </c>
      <c r="BQ61" s="144">
        <f t="shared" si="2"/>
        <v>0</v>
      </c>
      <c r="BR61" s="155">
        <f t="shared" si="22"/>
        <v>0</v>
      </c>
      <c r="BS61" s="156" t="str">
        <f t="shared" si="23"/>
        <v>C</v>
      </c>
      <c r="BT61" s="157">
        <f t="shared" si="24"/>
        <v>0</v>
      </c>
      <c r="BU61" s="146" t="str">
        <f t="shared" si="25"/>
        <v>C</v>
      </c>
      <c r="BV61" s="155">
        <f t="shared" si="26"/>
        <v>0</v>
      </c>
      <c r="BW61" s="157">
        <f t="shared" si="27"/>
        <v>0</v>
      </c>
      <c r="BX61" s="157">
        <f t="shared" si="28"/>
        <v>0</v>
      </c>
      <c r="BY61" s="157">
        <f t="shared" si="29"/>
        <v>0</v>
      </c>
      <c r="BZ61" s="158">
        <f t="shared" si="30"/>
        <v>0</v>
      </c>
      <c r="CA61" s="105">
        <f t="shared" si="31"/>
        <v>0</v>
      </c>
      <c r="CB61" s="106">
        <f t="shared" si="32"/>
        <v>0</v>
      </c>
      <c r="CC61" s="107">
        <f t="shared" si="33"/>
        <v>0</v>
      </c>
      <c r="CD61" s="106">
        <f t="shared" si="34"/>
        <v>0</v>
      </c>
      <c r="CE61" s="107">
        <f t="shared" si="35"/>
        <v>0</v>
      </c>
      <c r="CF61" s="106">
        <f t="shared" si="36"/>
        <v>0</v>
      </c>
      <c r="CG61" s="107">
        <f t="shared" si="37"/>
        <v>0</v>
      </c>
      <c r="CH61" s="106">
        <f t="shared" si="38"/>
        <v>0</v>
      </c>
      <c r="CI61" s="107">
        <f t="shared" si="39"/>
        <v>0</v>
      </c>
      <c r="CJ61" s="278">
        <f t="shared" si="40"/>
        <v>0</v>
      </c>
      <c r="CK61" s="105">
        <f t="shared" si="41"/>
        <v>0</v>
      </c>
      <c r="CL61" s="106">
        <f t="shared" si="42"/>
        <v>0</v>
      </c>
      <c r="CM61" s="107">
        <f t="shared" si="43"/>
        <v>0</v>
      </c>
      <c r="CN61" s="106">
        <f t="shared" si="44"/>
        <v>0</v>
      </c>
      <c r="CO61" s="107">
        <f t="shared" si="45"/>
        <v>0</v>
      </c>
      <c r="CP61" s="106">
        <f t="shared" si="46"/>
        <v>0</v>
      </c>
      <c r="CQ61" s="107">
        <f t="shared" si="47"/>
        <v>0</v>
      </c>
      <c r="CR61" s="109">
        <f t="shared" si="48"/>
        <v>0</v>
      </c>
      <c r="CS61" s="273"/>
      <c r="CT61" s="273"/>
      <c r="CU61" s="273"/>
      <c r="CV61" s="273"/>
      <c r="CW61" s="273"/>
      <c r="CX61" s="273"/>
      <c r="CY61" s="273"/>
      <c r="CZ61" s="273"/>
      <c r="DA61" s="273"/>
      <c r="DB61" s="273"/>
      <c r="DC61" s="273"/>
      <c r="DD61" s="273"/>
      <c r="DE61" s="273"/>
      <c r="DF61" s="273"/>
      <c r="DG61" s="273"/>
      <c r="DH61" s="273"/>
      <c r="DI61" s="161"/>
      <c r="DJ61" s="463">
        <v>39</v>
      </c>
      <c r="DK61" s="462">
        <f t="shared" si="3"/>
        <v>0</v>
      </c>
      <c r="DL61" s="408">
        <f t="shared" si="4"/>
        <v>0</v>
      </c>
      <c r="DM61" s="112">
        <f t="shared" si="5"/>
        <v>0</v>
      </c>
      <c r="DN61" s="293">
        <f t="shared" si="6"/>
        <v>11.397058823529413</v>
      </c>
      <c r="DO61" s="181"/>
      <c r="DP61" s="181"/>
      <c r="DQ61" s="181"/>
      <c r="DR61" s="181"/>
      <c r="DS61" s="181"/>
      <c r="DT61" s="181"/>
      <c r="DU61" s="181"/>
      <c r="EC61" s="140">
        <f t="shared" si="49"/>
        <v>0</v>
      </c>
      <c r="ED61" s="141">
        <f t="shared" si="49"/>
        <v>0</v>
      </c>
      <c r="EE61" s="116">
        <f t="shared" si="7"/>
        <v>0</v>
      </c>
      <c r="EF61" s="142" t="e">
        <f t="shared" si="8"/>
        <v>#DIV/0!</v>
      </c>
      <c r="EG61" s="118" t="e">
        <f t="shared" si="9"/>
        <v>#DIV/0!</v>
      </c>
    </row>
    <row r="62" spans="1:137" ht="13.2" customHeight="1" thickBot="1" x14ac:dyDescent="0.25">
      <c r="A62" s="189"/>
      <c r="B62" s="190"/>
      <c r="C62" s="191"/>
      <c r="D62" s="475" t="str">
        <f t="shared" si="10"/>
        <v>C</v>
      </c>
      <c r="E62" s="333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79"/>
      <c r="S62" s="349"/>
      <c r="T62" s="334"/>
      <c r="U62" s="334"/>
      <c r="V62" s="334"/>
      <c r="W62" s="334"/>
      <c r="X62" s="334"/>
      <c r="Y62" s="335"/>
      <c r="Z62" s="403"/>
      <c r="AA62" s="334"/>
      <c r="AB62" s="334"/>
      <c r="AC62" s="334"/>
      <c r="AD62" s="334"/>
      <c r="AE62" s="334"/>
      <c r="AF62" s="335"/>
      <c r="AG62" s="349"/>
      <c r="AH62" s="334"/>
      <c r="AI62" s="334"/>
      <c r="AJ62" s="334"/>
      <c r="AK62" s="334"/>
      <c r="AL62" s="334"/>
      <c r="AM62" s="335"/>
      <c r="AN62" s="349"/>
      <c r="AO62" s="334"/>
      <c r="AP62" s="379"/>
      <c r="AQ62" s="333"/>
      <c r="AR62" s="335"/>
      <c r="AS62" s="403"/>
      <c r="AT62" s="334"/>
      <c r="AU62" s="334"/>
      <c r="AV62" s="334"/>
      <c r="AW62" s="335"/>
      <c r="AX62" s="349"/>
      <c r="AY62" s="335"/>
      <c r="AZ62" s="349"/>
      <c r="BA62" s="334"/>
      <c r="BB62" s="361"/>
      <c r="BC62" s="299">
        <f t="shared" si="11"/>
        <v>0</v>
      </c>
      <c r="BD62" s="484" t="str">
        <f t="shared" si="12"/>
        <v>C</v>
      </c>
      <c r="BE62" s="300">
        <f t="shared" si="13"/>
        <v>0</v>
      </c>
      <c r="BF62" s="481" t="str">
        <f t="shared" si="14"/>
        <v>C</v>
      </c>
      <c r="BG62" s="299">
        <f t="shared" si="15"/>
        <v>0</v>
      </c>
      <c r="BH62" s="300">
        <f t="shared" si="16"/>
        <v>0</v>
      </c>
      <c r="BI62" s="300">
        <f t="shared" si="17"/>
        <v>0</v>
      </c>
      <c r="BJ62" s="300">
        <f t="shared" si="18"/>
        <v>0</v>
      </c>
      <c r="BK62" s="301">
        <f t="shared" si="19"/>
        <v>0</v>
      </c>
      <c r="BL62" s="302">
        <f t="shared" si="1"/>
        <v>0</v>
      </c>
      <c r="BM62" s="194">
        <f t="shared" si="20"/>
        <v>11.397058823529413</v>
      </c>
      <c r="BN62" s="100"/>
      <c r="BO62" s="272"/>
      <c r="BP62" s="120">
        <f t="shared" si="21"/>
        <v>0</v>
      </c>
      <c r="BQ62" s="190">
        <f t="shared" si="2"/>
        <v>0</v>
      </c>
      <c r="BR62" s="309">
        <f t="shared" si="22"/>
        <v>0</v>
      </c>
      <c r="BS62" s="195" t="str">
        <f t="shared" si="23"/>
        <v>C</v>
      </c>
      <c r="BT62" s="310">
        <f t="shared" si="24"/>
        <v>0</v>
      </c>
      <c r="BU62" s="196" t="str">
        <f t="shared" si="25"/>
        <v>C</v>
      </c>
      <c r="BV62" s="309">
        <f t="shared" si="26"/>
        <v>0</v>
      </c>
      <c r="BW62" s="310">
        <f t="shared" si="27"/>
        <v>0</v>
      </c>
      <c r="BX62" s="310">
        <f t="shared" si="28"/>
        <v>0</v>
      </c>
      <c r="BY62" s="310">
        <f t="shared" si="29"/>
        <v>0</v>
      </c>
      <c r="BZ62" s="311">
        <f t="shared" si="30"/>
        <v>0</v>
      </c>
      <c r="CA62" s="303">
        <f t="shared" si="31"/>
        <v>0</v>
      </c>
      <c r="CB62" s="304">
        <f t="shared" si="32"/>
        <v>0</v>
      </c>
      <c r="CC62" s="305">
        <f t="shared" si="33"/>
        <v>0</v>
      </c>
      <c r="CD62" s="304">
        <f t="shared" si="34"/>
        <v>0</v>
      </c>
      <c r="CE62" s="305">
        <f t="shared" si="35"/>
        <v>0</v>
      </c>
      <c r="CF62" s="304">
        <f t="shared" si="36"/>
        <v>0</v>
      </c>
      <c r="CG62" s="305">
        <f t="shared" si="37"/>
        <v>0</v>
      </c>
      <c r="CH62" s="304">
        <f t="shared" si="38"/>
        <v>0</v>
      </c>
      <c r="CI62" s="305">
        <f t="shared" si="39"/>
        <v>0</v>
      </c>
      <c r="CJ62" s="306">
        <f t="shared" si="40"/>
        <v>0</v>
      </c>
      <c r="CK62" s="303">
        <f t="shared" si="41"/>
        <v>0</v>
      </c>
      <c r="CL62" s="304">
        <f t="shared" si="42"/>
        <v>0</v>
      </c>
      <c r="CM62" s="305">
        <f t="shared" si="43"/>
        <v>0</v>
      </c>
      <c r="CN62" s="304">
        <f t="shared" si="44"/>
        <v>0</v>
      </c>
      <c r="CO62" s="305">
        <f t="shared" si="45"/>
        <v>0</v>
      </c>
      <c r="CP62" s="304">
        <f t="shared" si="46"/>
        <v>0</v>
      </c>
      <c r="CQ62" s="305">
        <f t="shared" si="47"/>
        <v>0</v>
      </c>
      <c r="CR62" s="308">
        <f t="shared" si="48"/>
        <v>0</v>
      </c>
      <c r="CS62" s="273"/>
      <c r="CT62" s="273"/>
      <c r="CU62" s="273"/>
      <c r="CV62" s="273"/>
      <c r="CW62" s="273"/>
      <c r="CX62" s="273"/>
      <c r="CY62" s="273"/>
      <c r="CZ62" s="273"/>
      <c r="DA62" s="273"/>
      <c r="DB62" s="273"/>
      <c r="DC62" s="273"/>
      <c r="DD62" s="273"/>
      <c r="DE62" s="273"/>
      <c r="DF62" s="273"/>
      <c r="DG62" s="273"/>
      <c r="DH62" s="273"/>
      <c r="DI62" s="161"/>
      <c r="DJ62" s="464">
        <v>40</v>
      </c>
      <c r="DK62" s="465">
        <f t="shared" si="3"/>
        <v>0</v>
      </c>
      <c r="DL62" s="409">
        <f t="shared" si="4"/>
        <v>0</v>
      </c>
      <c r="DM62" s="410">
        <f t="shared" si="5"/>
        <v>0</v>
      </c>
      <c r="DN62" s="295">
        <f t="shared" si="6"/>
        <v>11.397058823529413</v>
      </c>
      <c r="DO62" s="181"/>
      <c r="DP62" s="181"/>
      <c r="DQ62" s="181"/>
      <c r="DR62" s="181"/>
      <c r="DS62" s="181"/>
      <c r="DT62" s="181"/>
      <c r="DU62" s="181"/>
      <c r="EC62" s="197">
        <f t="shared" si="49"/>
        <v>0</v>
      </c>
      <c r="ED62" s="198">
        <f>B62</f>
        <v>0</v>
      </c>
      <c r="EE62" s="297">
        <f t="shared" si="7"/>
        <v>0</v>
      </c>
      <c r="EF62" s="298" t="e">
        <f t="shared" si="8"/>
        <v>#DIV/0!</v>
      </c>
      <c r="EG62" s="394" t="e">
        <f t="shared" si="9"/>
        <v>#DIV/0!</v>
      </c>
    </row>
    <row r="63" spans="1:137" ht="13.2" customHeight="1" thickBot="1" x14ac:dyDescent="0.25">
      <c r="A63" s="670" t="s">
        <v>187</v>
      </c>
      <c r="B63" s="671"/>
      <c r="C63" s="671"/>
      <c r="D63" s="468">
        <f>COUNTA(A23:A62)</f>
        <v>0</v>
      </c>
      <c r="E63" s="336">
        <f>SUM(E23:E62)</f>
        <v>0</v>
      </c>
      <c r="F63" s="337">
        <f t="shared" ref="F63:BB63" si="50">SUM(F23:F62)</f>
        <v>0</v>
      </c>
      <c r="G63" s="337">
        <f t="shared" si="50"/>
        <v>0</v>
      </c>
      <c r="H63" s="337">
        <f t="shared" si="50"/>
        <v>0</v>
      </c>
      <c r="I63" s="337">
        <f t="shared" si="50"/>
        <v>0</v>
      </c>
      <c r="J63" s="337">
        <f t="shared" si="50"/>
        <v>0</v>
      </c>
      <c r="K63" s="337">
        <f t="shared" si="50"/>
        <v>0</v>
      </c>
      <c r="L63" s="337">
        <f t="shared" si="50"/>
        <v>0</v>
      </c>
      <c r="M63" s="337">
        <f t="shared" si="50"/>
        <v>0</v>
      </c>
      <c r="N63" s="337">
        <f t="shared" si="50"/>
        <v>0</v>
      </c>
      <c r="O63" s="337">
        <f t="shared" si="50"/>
        <v>0</v>
      </c>
      <c r="P63" s="337">
        <f t="shared" si="50"/>
        <v>0</v>
      </c>
      <c r="Q63" s="337">
        <f t="shared" si="50"/>
        <v>0</v>
      </c>
      <c r="R63" s="338">
        <f t="shared" si="50"/>
        <v>0</v>
      </c>
      <c r="S63" s="350">
        <f t="shared" si="50"/>
        <v>0</v>
      </c>
      <c r="T63" s="337">
        <f t="shared" si="50"/>
        <v>0</v>
      </c>
      <c r="U63" s="337">
        <f t="shared" si="50"/>
        <v>0</v>
      </c>
      <c r="V63" s="337">
        <f t="shared" si="50"/>
        <v>0</v>
      </c>
      <c r="W63" s="337">
        <f t="shared" si="50"/>
        <v>0</v>
      </c>
      <c r="X63" s="337">
        <f t="shared" si="50"/>
        <v>0</v>
      </c>
      <c r="Y63" s="338">
        <f t="shared" si="50"/>
        <v>0</v>
      </c>
      <c r="Z63" s="350">
        <f t="shared" si="50"/>
        <v>0</v>
      </c>
      <c r="AA63" s="337">
        <f t="shared" si="50"/>
        <v>0</v>
      </c>
      <c r="AB63" s="337">
        <f t="shared" si="50"/>
        <v>0</v>
      </c>
      <c r="AC63" s="337">
        <f t="shared" si="50"/>
        <v>0</v>
      </c>
      <c r="AD63" s="337">
        <f t="shared" si="50"/>
        <v>0</v>
      </c>
      <c r="AE63" s="337">
        <f t="shared" si="50"/>
        <v>0</v>
      </c>
      <c r="AF63" s="338">
        <f t="shared" si="50"/>
        <v>0</v>
      </c>
      <c r="AG63" s="350">
        <f t="shared" si="50"/>
        <v>0</v>
      </c>
      <c r="AH63" s="337">
        <f t="shared" si="50"/>
        <v>0</v>
      </c>
      <c r="AI63" s="337">
        <f t="shared" si="50"/>
        <v>0</v>
      </c>
      <c r="AJ63" s="337">
        <f t="shared" si="50"/>
        <v>0</v>
      </c>
      <c r="AK63" s="337">
        <f t="shared" si="50"/>
        <v>0</v>
      </c>
      <c r="AL63" s="337">
        <f t="shared" si="50"/>
        <v>0</v>
      </c>
      <c r="AM63" s="338">
        <f t="shared" si="50"/>
        <v>0</v>
      </c>
      <c r="AN63" s="350">
        <f t="shared" si="50"/>
        <v>0</v>
      </c>
      <c r="AO63" s="337">
        <f t="shared" si="50"/>
        <v>0</v>
      </c>
      <c r="AP63" s="380">
        <f t="shared" si="50"/>
        <v>0</v>
      </c>
      <c r="AQ63" s="336">
        <f t="shared" si="50"/>
        <v>0</v>
      </c>
      <c r="AR63" s="338">
        <f t="shared" si="50"/>
        <v>0</v>
      </c>
      <c r="AS63" s="405">
        <f t="shared" si="50"/>
        <v>0</v>
      </c>
      <c r="AT63" s="337">
        <f t="shared" si="50"/>
        <v>0</v>
      </c>
      <c r="AU63" s="337">
        <f t="shared" si="50"/>
        <v>0</v>
      </c>
      <c r="AV63" s="337">
        <f t="shared" si="50"/>
        <v>0</v>
      </c>
      <c r="AW63" s="338">
        <f t="shared" si="50"/>
        <v>0</v>
      </c>
      <c r="AX63" s="350">
        <f t="shared" si="50"/>
        <v>0</v>
      </c>
      <c r="AY63" s="338">
        <f t="shared" si="50"/>
        <v>0</v>
      </c>
      <c r="AZ63" s="350">
        <f t="shared" si="50"/>
        <v>0</v>
      </c>
      <c r="BA63" s="337">
        <f t="shared" si="50"/>
        <v>0</v>
      </c>
      <c r="BB63" s="362">
        <f t="shared" si="50"/>
        <v>0</v>
      </c>
      <c r="BC63" s="201"/>
      <c r="BD63" s="202"/>
      <c r="BE63" s="202"/>
      <c r="BF63" s="203"/>
      <c r="BG63" s="204"/>
      <c r="BH63" s="202"/>
      <c r="BI63" s="202"/>
      <c r="BJ63" s="274"/>
      <c r="BK63" s="274"/>
      <c r="BL63" s="206"/>
      <c r="BM63" s="672"/>
      <c r="BN63" s="207"/>
      <c r="BP63" s="675" t="s">
        <v>144</v>
      </c>
      <c r="BQ63" s="676"/>
      <c r="BR63" s="208" t="e">
        <f>BC64</f>
        <v>#DIV/0!</v>
      </c>
      <c r="BS63" s="209"/>
      <c r="BT63" s="210" t="e">
        <f>BE64</f>
        <v>#DIV/0!</v>
      </c>
      <c r="BU63" s="211"/>
      <c r="BV63" s="208" t="e">
        <f>BG64</f>
        <v>#DIV/0!</v>
      </c>
      <c r="BW63" s="210" t="e">
        <f>BH64</f>
        <v>#DIV/0!</v>
      </c>
      <c r="BX63" s="210" t="e">
        <f>BI64</f>
        <v>#DIV/0!</v>
      </c>
      <c r="BY63" s="210" t="e">
        <f>BJ64</f>
        <v>#DIV/0!</v>
      </c>
      <c r="BZ63" s="407" t="e">
        <f>BK64</f>
        <v>#DIV/0!</v>
      </c>
      <c r="CA63" s="213"/>
      <c r="CB63" s="214" t="e">
        <f>SUM(CB23:CB62)/$D$63</f>
        <v>#DIV/0!</v>
      </c>
      <c r="CC63" s="215"/>
      <c r="CD63" s="214" t="e">
        <f>SUM(CD23:CD62)/$D$63</f>
        <v>#DIV/0!</v>
      </c>
      <c r="CE63" s="215"/>
      <c r="CF63" s="214" t="e">
        <f>SUM(CF23:CF62)/$D$63</f>
        <v>#DIV/0!</v>
      </c>
      <c r="CG63" s="215"/>
      <c r="CH63" s="214" t="e">
        <f>SUM(CH23:CH62)/$D$63</f>
        <v>#DIV/0!</v>
      </c>
      <c r="CI63" s="215"/>
      <c r="CJ63" s="214" t="e">
        <f>SUM(CJ23:CJ62)/$D$63</f>
        <v>#DIV/0!</v>
      </c>
      <c r="CK63" s="213"/>
      <c r="CL63" s="214" t="e">
        <f>SUM(CL23:CL62)/$D$63</f>
        <v>#DIV/0!</v>
      </c>
      <c r="CM63" s="215"/>
      <c r="CN63" s="214" t="e">
        <f>SUM(CN23:CN62)/$D$63</f>
        <v>#DIV/0!</v>
      </c>
      <c r="CO63" s="215"/>
      <c r="CP63" s="214" t="e">
        <f>SUM(CP23:CP62)/$D$63</f>
        <v>#DIV/0!</v>
      </c>
      <c r="CQ63" s="216"/>
      <c r="CR63" s="214" t="e">
        <f>SUM(CR23:CR62)/$D$63</f>
        <v>#DIV/0!</v>
      </c>
      <c r="CS63" s="207"/>
      <c r="CT63" s="207"/>
      <c r="CU63" s="207"/>
      <c r="CV63" s="207"/>
      <c r="CW63" s="207"/>
      <c r="CX63" s="207"/>
      <c r="CY63" s="207"/>
      <c r="CZ63" s="207"/>
      <c r="DA63" s="207"/>
      <c r="DB63" s="207"/>
      <c r="DC63" s="207"/>
      <c r="DD63" s="207"/>
      <c r="DE63" s="207"/>
      <c r="DF63" s="207"/>
      <c r="DG63" s="207"/>
      <c r="DH63" s="207"/>
      <c r="DI63" s="161"/>
      <c r="DJ63" s="161"/>
      <c r="DK63" s="167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</row>
    <row r="64" spans="1:137" ht="13.2" customHeight="1" thickBot="1" x14ac:dyDescent="0.25">
      <c r="A64" s="677" t="s">
        <v>145</v>
      </c>
      <c r="B64" s="67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BB64" si="51">F63/$D$63*100</f>
        <v>#DIV/0!</v>
      </c>
      <c r="G64" s="340" t="e">
        <f>G63/$D$63*100</f>
        <v>#DIV/0!</v>
      </c>
      <c r="H64" s="340" t="e">
        <f t="shared" si="51"/>
        <v>#DIV/0!</v>
      </c>
      <c r="I64" s="340" t="e">
        <f t="shared" si="51"/>
        <v>#DIV/0!</v>
      </c>
      <c r="J64" s="340" t="e">
        <f t="shared" si="51"/>
        <v>#DIV/0!</v>
      </c>
      <c r="K64" s="340" t="e">
        <f t="shared" si="51"/>
        <v>#DIV/0!</v>
      </c>
      <c r="L64" s="340" t="e">
        <f t="shared" si="51"/>
        <v>#DIV/0!</v>
      </c>
      <c r="M64" s="340" t="e">
        <f t="shared" si="51"/>
        <v>#DIV/0!</v>
      </c>
      <c r="N64" s="340" t="e">
        <f t="shared" si="51"/>
        <v>#DIV/0!</v>
      </c>
      <c r="O64" s="340" t="e">
        <f t="shared" si="51"/>
        <v>#DIV/0!</v>
      </c>
      <c r="P64" s="340" t="e">
        <f t="shared" si="51"/>
        <v>#DIV/0!</v>
      </c>
      <c r="Q64" s="340" t="e">
        <f t="shared" si="51"/>
        <v>#DIV/0!</v>
      </c>
      <c r="R64" s="341" t="e">
        <f t="shared" si="51"/>
        <v>#DIV/0!</v>
      </c>
      <c r="S64" s="351" t="e">
        <f t="shared" si="51"/>
        <v>#DIV/0!</v>
      </c>
      <c r="T64" s="340" t="e">
        <f t="shared" si="51"/>
        <v>#DIV/0!</v>
      </c>
      <c r="U64" s="340" t="e">
        <f t="shared" si="51"/>
        <v>#DIV/0!</v>
      </c>
      <c r="V64" s="340" t="e">
        <f t="shared" si="51"/>
        <v>#DIV/0!</v>
      </c>
      <c r="W64" s="340" t="e">
        <f t="shared" si="51"/>
        <v>#DIV/0!</v>
      </c>
      <c r="X64" s="340" t="e">
        <f t="shared" si="51"/>
        <v>#DIV/0!</v>
      </c>
      <c r="Y64" s="341" t="e">
        <f t="shared" si="51"/>
        <v>#DIV/0!</v>
      </c>
      <c r="Z64" s="351" t="e">
        <f t="shared" si="51"/>
        <v>#DIV/0!</v>
      </c>
      <c r="AA64" s="340" t="e">
        <f t="shared" si="51"/>
        <v>#DIV/0!</v>
      </c>
      <c r="AB64" s="340" t="e">
        <f t="shared" si="51"/>
        <v>#DIV/0!</v>
      </c>
      <c r="AC64" s="340" t="e">
        <f t="shared" si="51"/>
        <v>#DIV/0!</v>
      </c>
      <c r="AD64" s="340" t="e">
        <f t="shared" si="51"/>
        <v>#DIV/0!</v>
      </c>
      <c r="AE64" s="340" t="e">
        <f t="shared" si="51"/>
        <v>#DIV/0!</v>
      </c>
      <c r="AF64" s="341" t="e">
        <f t="shared" si="51"/>
        <v>#DIV/0!</v>
      </c>
      <c r="AG64" s="351" t="e">
        <f t="shared" si="51"/>
        <v>#DIV/0!</v>
      </c>
      <c r="AH64" s="340" t="e">
        <f t="shared" si="51"/>
        <v>#DIV/0!</v>
      </c>
      <c r="AI64" s="340" t="e">
        <f t="shared" si="51"/>
        <v>#DIV/0!</v>
      </c>
      <c r="AJ64" s="340" t="e">
        <f t="shared" si="51"/>
        <v>#DIV/0!</v>
      </c>
      <c r="AK64" s="340" t="e">
        <f t="shared" si="51"/>
        <v>#DIV/0!</v>
      </c>
      <c r="AL64" s="340" t="e">
        <f t="shared" si="51"/>
        <v>#DIV/0!</v>
      </c>
      <c r="AM64" s="341" t="e">
        <f t="shared" si="51"/>
        <v>#DIV/0!</v>
      </c>
      <c r="AN64" s="351" t="e">
        <f t="shared" si="51"/>
        <v>#DIV/0!</v>
      </c>
      <c r="AO64" s="340" t="e">
        <f t="shared" si="51"/>
        <v>#DIV/0!</v>
      </c>
      <c r="AP64" s="381" t="e">
        <f t="shared" si="51"/>
        <v>#DIV/0!</v>
      </c>
      <c r="AQ64" s="339" t="e">
        <f t="shared" si="51"/>
        <v>#DIV/0!</v>
      </c>
      <c r="AR64" s="341" t="e">
        <f t="shared" si="51"/>
        <v>#DIV/0!</v>
      </c>
      <c r="AS64" s="406" t="e">
        <f t="shared" si="51"/>
        <v>#DIV/0!</v>
      </c>
      <c r="AT64" s="340" t="e">
        <f t="shared" si="51"/>
        <v>#DIV/0!</v>
      </c>
      <c r="AU64" s="340" t="e">
        <f t="shared" si="51"/>
        <v>#DIV/0!</v>
      </c>
      <c r="AV64" s="340" t="e">
        <f t="shared" si="51"/>
        <v>#DIV/0!</v>
      </c>
      <c r="AW64" s="341" t="e">
        <f t="shared" si="51"/>
        <v>#DIV/0!</v>
      </c>
      <c r="AX64" s="351" t="e">
        <f t="shared" si="51"/>
        <v>#DIV/0!</v>
      </c>
      <c r="AY64" s="341" t="e">
        <f t="shared" si="51"/>
        <v>#DIV/0!</v>
      </c>
      <c r="AZ64" s="351" t="e">
        <f t="shared" si="51"/>
        <v>#DIV/0!</v>
      </c>
      <c r="BA64" s="340" t="e">
        <f t="shared" si="51"/>
        <v>#DIV/0!</v>
      </c>
      <c r="BB64" s="363" t="e">
        <f t="shared" si="51"/>
        <v>#DIV/0!</v>
      </c>
      <c r="BC64" s="223" t="e">
        <f>SUM(BC23:BC62)/$D$63/76*100</f>
        <v>#DIV/0!</v>
      </c>
      <c r="BD64" s="224"/>
      <c r="BE64" s="225" t="e">
        <f>SUM(BE23:BE62)/$D$63/24*100</f>
        <v>#DIV/0!</v>
      </c>
      <c r="BF64" s="226"/>
      <c r="BG64" s="223" t="e">
        <f>SUM(BG23:BG62)/$D$63/32*100</f>
        <v>#DIV/0!</v>
      </c>
      <c r="BH64" s="225" t="e">
        <f>SUM(BH23:BH62)/$D$63/6*100</f>
        <v>#DIV/0!</v>
      </c>
      <c r="BI64" s="225" t="e">
        <f>SUM(BI23:BI62)/$D$63/20*100</f>
        <v>#DIV/0!</v>
      </c>
      <c r="BJ64" s="227" t="e">
        <f>SUM(BJ23:BJ62)/$D$63/24*100</f>
        <v>#DIV/0!</v>
      </c>
      <c r="BK64" s="227" t="e">
        <f>SUM(BK23:BK62)/$D$63/18*100</f>
        <v>#DIV/0!</v>
      </c>
      <c r="BL64" s="228" t="e">
        <f>SUM(BL23:BL62)/$D$63</f>
        <v>#DIV/0!</v>
      </c>
      <c r="BM64" s="673"/>
      <c r="BN64" s="207"/>
      <c r="BP64" s="679" t="s">
        <v>146</v>
      </c>
      <c r="BQ64" s="680"/>
      <c r="BR64" s="229">
        <f>BC65</f>
        <v>73.900000000000006</v>
      </c>
      <c r="BS64" s="209"/>
      <c r="BT64" s="230">
        <f>BE65</f>
        <v>72.3</v>
      </c>
      <c r="BU64" s="211"/>
      <c r="BV64" s="229">
        <f>BG65</f>
        <v>68.3</v>
      </c>
      <c r="BW64" s="230">
        <f t="shared" ref="BW64:BZ65" si="52">BH65</f>
        <v>84</v>
      </c>
      <c r="BX64" s="230">
        <f t="shared" si="52"/>
        <v>70.599999999999994</v>
      </c>
      <c r="BY64" s="230">
        <f t="shared" si="52"/>
        <v>78.3</v>
      </c>
      <c r="BZ64" s="288">
        <f t="shared" si="52"/>
        <v>76.5</v>
      </c>
      <c r="CA64" s="213"/>
      <c r="CB64" s="214">
        <v>67.7</v>
      </c>
      <c r="CC64" s="215"/>
      <c r="CD64" s="214">
        <v>82.9</v>
      </c>
      <c r="CE64" s="215"/>
      <c r="CF64" s="214">
        <v>76.5</v>
      </c>
      <c r="CG64" s="215"/>
      <c r="CH64" s="214">
        <v>70.5</v>
      </c>
      <c r="CI64" s="215"/>
      <c r="CJ64" s="214">
        <v>84</v>
      </c>
      <c r="CK64" s="213"/>
      <c r="CL64" s="214">
        <v>71.900000000000006</v>
      </c>
      <c r="CM64" s="215"/>
      <c r="CN64" s="214">
        <v>71.8</v>
      </c>
      <c r="CO64" s="215"/>
      <c r="CP64" s="214">
        <v>76.400000000000006</v>
      </c>
      <c r="CQ64" s="216"/>
      <c r="CR64" s="214">
        <v>70.8</v>
      </c>
      <c r="CS64" s="207"/>
      <c r="CT64" s="207"/>
      <c r="CU64" s="207"/>
      <c r="CV64" s="207"/>
      <c r="CW64" s="207"/>
      <c r="CX64" s="207"/>
      <c r="CY64" s="207"/>
      <c r="CZ64" s="207"/>
      <c r="DA64" s="207"/>
      <c r="DB64" s="207"/>
      <c r="DC64" s="207"/>
      <c r="DD64" s="207"/>
      <c r="DE64" s="207"/>
      <c r="DF64" s="207"/>
      <c r="DG64" s="207"/>
      <c r="DH64" s="207"/>
      <c r="DI64" s="161"/>
      <c r="DJ64" s="161"/>
      <c r="DK64" s="681" t="s">
        <v>252</v>
      </c>
      <c r="DL64" s="681"/>
      <c r="DM64" s="681"/>
      <c r="DN64" s="681"/>
      <c r="DO64" s="232"/>
      <c r="DP64" s="181"/>
      <c r="DQ64" s="181"/>
      <c r="DR64" s="181"/>
      <c r="DS64" s="181"/>
      <c r="DT64" s="181"/>
      <c r="DU64" s="181"/>
      <c r="EC64" s="686" t="s">
        <v>254</v>
      </c>
      <c r="ED64" s="686"/>
      <c r="EE64" s="686"/>
      <c r="EF64" s="686"/>
      <c r="EG64" s="686"/>
    </row>
    <row r="65" spans="1:137" ht="13.2" customHeight="1" thickBot="1" x14ac:dyDescent="0.25">
      <c r="A65" s="679" t="s">
        <v>146</v>
      </c>
      <c r="B65" s="684"/>
      <c r="C65" s="233">
        <v>80.3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7"/>
      <c r="BC65" s="229">
        <v>73.900000000000006</v>
      </c>
      <c r="BD65" s="209"/>
      <c r="BE65" s="230">
        <v>72.3</v>
      </c>
      <c r="BF65" s="211"/>
      <c r="BG65" s="229">
        <v>68.3</v>
      </c>
      <c r="BH65" s="230">
        <v>84</v>
      </c>
      <c r="BI65" s="230">
        <v>70.599999999999994</v>
      </c>
      <c r="BJ65" s="231">
        <v>78.3</v>
      </c>
      <c r="BK65" s="231">
        <v>76.5</v>
      </c>
      <c r="BL65" s="238">
        <v>73.5</v>
      </c>
      <c r="BM65" s="673"/>
      <c r="BN65" s="207"/>
      <c r="BP65" s="675" t="s">
        <v>147</v>
      </c>
      <c r="BQ65" s="685"/>
      <c r="BR65" s="366" t="e">
        <f>BC66</f>
        <v>#DIV/0!</v>
      </c>
      <c r="BS65" s="248"/>
      <c r="BT65" s="367" t="e">
        <f>BE66</f>
        <v>#DIV/0!</v>
      </c>
      <c r="BU65" s="250"/>
      <c r="BV65" s="247" t="e">
        <f>BG66</f>
        <v>#DIV/0!</v>
      </c>
      <c r="BW65" s="249" t="e">
        <f t="shared" si="52"/>
        <v>#DIV/0!</v>
      </c>
      <c r="BX65" s="249" t="e">
        <f t="shared" si="52"/>
        <v>#DIV/0!</v>
      </c>
      <c r="BY65" s="249" t="e">
        <f t="shared" si="52"/>
        <v>#DIV/0!</v>
      </c>
      <c r="BZ65" s="369" t="e">
        <f t="shared" si="52"/>
        <v>#DIV/0!</v>
      </c>
      <c r="CA65" s="239"/>
      <c r="CB65" s="240" t="e">
        <f>CB63-CB64</f>
        <v>#DIV/0!</v>
      </c>
      <c r="CC65" s="241"/>
      <c r="CD65" s="240" t="e">
        <f>CD63-CD64</f>
        <v>#DIV/0!</v>
      </c>
      <c r="CE65" s="241"/>
      <c r="CF65" s="240" t="e">
        <f>CF63-CF64</f>
        <v>#DIV/0!</v>
      </c>
      <c r="CG65" s="241"/>
      <c r="CH65" s="240" t="e">
        <f>CH63-CH64</f>
        <v>#DIV/0!</v>
      </c>
      <c r="CI65" s="241"/>
      <c r="CJ65" s="240" t="e">
        <f>CJ63-CJ64</f>
        <v>#DIV/0!</v>
      </c>
      <c r="CK65" s="239"/>
      <c r="CL65" s="240" t="e">
        <f>CL63-CL64</f>
        <v>#DIV/0!</v>
      </c>
      <c r="CM65" s="241"/>
      <c r="CN65" s="240" t="e">
        <f>CN63-CN64</f>
        <v>#DIV/0!</v>
      </c>
      <c r="CO65" s="241"/>
      <c r="CP65" s="240" t="e">
        <f>CP63-CP64</f>
        <v>#DIV/0!</v>
      </c>
      <c r="CQ65" s="242"/>
      <c r="CR65" s="240" t="e">
        <f>CR63-CR64</f>
        <v>#DIV/0!</v>
      </c>
      <c r="CS65" s="207"/>
      <c r="CT65" s="207"/>
      <c r="CU65" s="207"/>
      <c r="CV65" s="207"/>
      <c r="CW65" s="207"/>
      <c r="CX65" s="207"/>
      <c r="CY65" s="207"/>
      <c r="CZ65" s="207"/>
      <c r="DA65" s="207"/>
      <c r="DB65" s="207"/>
      <c r="DC65" s="207"/>
      <c r="DD65" s="207"/>
      <c r="DE65" s="207"/>
      <c r="DF65" s="207"/>
      <c r="DG65" s="207"/>
      <c r="DH65" s="207"/>
      <c r="DK65" s="681"/>
      <c r="DL65" s="681"/>
      <c r="DM65" s="681"/>
      <c r="DN65" s="681"/>
      <c r="DO65" s="232"/>
      <c r="DP65" s="37"/>
      <c r="DQ65" s="37"/>
      <c r="DR65" s="37"/>
      <c r="DS65" s="37"/>
      <c r="DT65" s="37"/>
      <c r="DU65" s="37"/>
      <c r="EC65" s="686"/>
      <c r="ED65" s="686"/>
      <c r="EE65" s="686"/>
      <c r="EF65" s="686"/>
      <c r="EG65" s="686"/>
    </row>
    <row r="66" spans="1:137" ht="13.2" customHeight="1" thickBot="1" x14ac:dyDescent="0.25">
      <c r="A66" s="679" t="s">
        <v>147</v>
      </c>
      <c r="B66" s="684"/>
      <c r="C66" s="411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6"/>
      <c r="BC66" s="247" t="e">
        <f>BC64-BC65</f>
        <v>#DIV/0!</v>
      </c>
      <c r="BD66" s="248"/>
      <c r="BE66" s="249" t="e">
        <f>BE64-BE65</f>
        <v>#DIV/0!</v>
      </c>
      <c r="BF66" s="250"/>
      <c r="BG66" s="247" t="e">
        <f>BG64-BG65</f>
        <v>#DIV/0!</v>
      </c>
      <c r="BH66" s="249" t="e">
        <f>BH64-BH65</f>
        <v>#DIV/0!</v>
      </c>
      <c r="BI66" s="249" t="e">
        <f t="shared" ref="BI66:BL66" si="53">BI64-BI65</f>
        <v>#DIV/0!</v>
      </c>
      <c r="BJ66" s="249" t="e">
        <f t="shared" si="53"/>
        <v>#DIV/0!</v>
      </c>
      <c r="BK66" s="369" t="e">
        <f t="shared" si="53"/>
        <v>#DIV/0!</v>
      </c>
      <c r="BL66" s="247" t="e">
        <f t="shared" si="53"/>
        <v>#DIV/0!</v>
      </c>
      <c r="BM66" s="674"/>
      <c r="BN66" s="207"/>
      <c r="BP66" s="253"/>
      <c r="BQ66" s="49" t="s">
        <v>148</v>
      </c>
      <c r="BR66" s="254"/>
      <c r="BS66" s="254"/>
      <c r="BT66" s="254"/>
      <c r="BU66" s="254"/>
      <c r="BV66" s="254"/>
      <c r="BW66" s="254"/>
      <c r="BX66" s="254"/>
      <c r="BY66" s="254"/>
      <c r="BZ66" s="254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75"/>
      <c r="CT66" s="275"/>
      <c r="CU66" s="275"/>
      <c r="CV66" s="275"/>
      <c r="CW66" s="275"/>
      <c r="CX66" s="275"/>
      <c r="CY66" s="275"/>
      <c r="CZ66" s="275"/>
      <c r="DA66" s="275"/>
      <c r="DB66" s="275"/>
      <c r="DC66" s="275"/>
      <c r="DD66" s="275"/>
      <c r="DE66" s="275"/>
      <c r="DF66" s="275"/>
      <c r="DG66" s="275"/>
      <c r="DH66" s="275"/>
      <c r="DK66" s="681"/>
      <c r="DL66" s="681"/>
      <c r="DM66" s="681"/>
      <c r="DN66" s="681"/>
      <c r="DO66" s="232"/>
      <c r="DP66" s="37"/>
      <c r="DQ66" s="37"/>
      <c r="DR66" s="37"/>
      <c r="DS66" s="37"/>
      <c r="DT66" s="37"/>
      <c r="DU66" s="37"/>
    </row>
    <row r="67" spans="1:137" ht="13.2" customHeight="1" x14ac:dyDescent="0.2">
      <c r="A67" s="689"/>
      <c r="B67" s="689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 t="s">
        <v>151</v>
      </c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9"/>
      <c r="BM67" s="259"/>
      <c r="BN67" s="259"/>
      <c r="CC67" s="260"/>
      <c r="DK67" s="498" t="s">
        <v>256</v>
      </c>
      <c r="DL67" s="498"/>
      <c r="DM67" s="498"/>
      <c r="DN67" s="498"/>
      <c r="DO67" s="261"/>
      <c r="DP67" s="37"/>
      <c r="DQ67" s="37"/>
      <c r="DR67" s="37"/>
      <c r="DS67" s="37"/>
      <c r="DT67" s="37"/>
      <c r="DU67" s="37"/>
    </row>
    <row r="68" spans="1:137" x14ac:dyDescent="0.2">
      <c r="A68" s="690"/>
      <c r="B68" s="690"/>
      <c r="C68" s="691" t="s">
        <v>186</v>
      </c>
      <c r="D68" s="691"/>
      <c r="E68" s="691"/>
      <c r="F68" s="691"/>
      <c r="G68" s="691"/>
      <c r="H68" s="691"/>
      <c r="I68" s="691"/>
      <c r="J68" s="691"/>
      <c r="K68" s="691"/>
      <c r="L68" s="691"/>
      <c r="M68" s="691"/>
      <c r="N68" s="691"/>
      <c r="O68" s="691"/>
      <c r="P68" s="691"/>
      <c r="Q68" s="691"/>
      <c r="R68" s="691"/>
      <c r="S68" s="691"/>
      <c r="T68" s="691"/>
      <c r="U68" s="691"/>
      <c r="V68" s="691"/>
      <c r="W68" s="691"/>
      <c r="X68" s="691"/>
      <c r="BL68" s="37"/>
      <c r="BM68" s="37"/>
      <c r="BN68" s="37"/>
      <c r="DK68" s="498"/>
      <c r="DL68" s="498"/>
      <c r="DM68" s="498"/>
      <c r="DN68" s="498"/>
      <c r="DO68" s="261"/>
      <c r="DP68" s="37"/>
      <c r="DQ68" s="37"/>
      <c r="DR68" s="37"/>
      <c r="DS68" s="37"/>
      <c r="DT68" s="37"/>
      <c r="DU68" s="37"/>
    </row>
    <row r="69" spans="1:137" x14ac:dyDescent="0.2">
      <c r="C69" s="688" t="s">
        <v>257</v>
      </c>
      <c r="D69" s="688"/>
      <c r="E69" s="688"/>
      <c r="F69" s="688"/>
      <c r="G69" s="688"/>
      <c r="H69" s="688"/>
      <c r="I69" s="688"/>
      <c r="J69" s="688"/>
      <c r="K69" s="688"/>
      <c r="L69" s="688"/>
      <c r="M69" s="688"/>
      <c r="N69" s="688"/>
      <c r="O69" s="688"/>
      <c r="P69" s="688"/>
      <c r="Q69" s="688"/>
      <c r="R69" s="688"/>
      <c r="S69" s="688"/>
      <c r="T69" s="688"/>
      <c r="U69" s="688"/>
      <c r="V69" s="688"/>
      <c r="W69" s="688"/>
      <c r="X69" s="688"/>
      <c r="Y69" s="688"/>
      <c r="Z69" s="688"/>
      <c r="BL69" s="37"/>
      <c r="BM69" s="37"/>
      <c r="BN69" s="37"/>
      <c r="DK69" s="498"/>
      <c r="DL69" s="498"/>
      <c r="DM69" s="498"/>
      <c r="DN69" s="498"/>
      <c r="DO69" s="37"/>
      <c r="DP69" s="37"/>
      <c r="DQ69" s="37"/>
      <c r="DR69" s="37"/>
      <c r="DS69" s="37"/>
      <c r="DT69" s="37"/>
      <c r="DU69" s="37"/>
    </row>
    <row r="70" spans="1:137" x14ac:dyDescent="0.2">
      <c r="BL70" s="37"/>
      <c r="BM70" s="37"/>
      <c r="BN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</row>
  </sheetData>
  <mergeCells count="288">
    <mergeCell ref="C69:Z69"/>
    <mergeCell ref="E14:R14"/>
    <mergeCell ref="S14:Y14"/>
    <mergeCell ref="Z14:AF14"/>
    <mergeCell ref="AG14:AM14"/>
    <mergeCell ref="AN14:AP14"/>
    <mergeCell ref="AQ14:AR14"/>
    <mergeCell ref="AS14:AW14"/>
    <mergeCell ref="AX14:AY14"/>
    <mergeCell ref="AD19:AD20"/>
    <mergeCell ref="L19:L20"/>
    <mergeCell ref="M19:M20"/>
    <mergeCell ref="N19:N20"/>
    <mergeCell ref="O19:O20"/>
    <mergeCell ref="P19:P20"/>
    <mergeCell ref="Q19:Q20"/>
    <mergeCell ref="AE19:AE20"/>
    <mergeCell ref="AF19:AF20"/>
    <mergeCell ref="AG19:AG20"/>
    <mergeCell ref="X19:X20"/>
    <mergeCell ref="Y19:Y20"/>
    <mergeCell ref="Z19:Z20"/>
    <mergeCell ref="AA19:AA20"/>
    <mergeCell ref="AB19:AB20"/>
    <mergeCell ref="AZ14:BB14"/>
    <mergeCell ref="C68:X68"/>
    <mergeCell ref="AV19:AV20"/>
    <mergeCell ref="AW19:AW20"/>
    <mergeCell ref="AX19:AX20"/>
    <mergeCell ref="AY19:AY20"/>
    <mergeCell ref="AZ19:AZ20"/>
    <mergeCell ref="BA19:BA20"/>
    <mergeCell ref="AW17:AW18"/>
    <mergeCell ref="AX17:AX18"/>
    <mergeCell ref="AY17:AY18"/>
    <mergeCell ref="AZ17:AZ18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DL19:DN20"/>
    <mergeCell ref="DK21:DK22"/>
    <mergeCell ref="DL21:DL22"/>
    <mergeCell ref="DM21:DM22"/>
    <mergeCell ref="DN21:DN22"/>
    <mergeCell ref="CQ18:CQ21"/>
    <mergeCell ref="CR18:CR21"/>
    <mergeCell ref="BI13:BI21"/>
    <mergeCell ref="BJ13:BJ21"/>
    <mergeCell ref="BK13:BK21"/>
    <mergeCell ref="BT12:BT21"/>
    <mergeCell ref="BU12:BU21"/>
    <mergeCell ref="CA12:CB12"/>
    <mergeCell ref="CC12:CD12"/>
    <mergeCell ref="CE12:CF12"/>
    <mergeCell ref="CG12:CH12"/>
    <mergeCell ref="BV13:BV21"/>
    <mergeCell ref="BW13:BW21"/>
    <mergeCell ref="CK13:CL16"/>
    <mergeCell ref="CM13:CN16"/>
    <mergeCell ref="CO13:CP16"/>
    <mergeCell ref="CQ13:CR16"/>
    <mergeCell ref="CE13:CF16"/>
    <mergeCell ref="CD18:CD21"/>
    <mergeCell ref="EI40:EP42"/>
    <mergeCell ref="A63:C63"/>
    <mergeCell ref="BM63:BM66"/>
    <mergeCell ref="BP63:BQ63"/>
    <mergeCell ref="A64:B64"/>
    <mergeCell ref="BP64:BQ64"/>
    <mergeCell ref="DK64:DN66"/>
    <mergeCell ref="DS29:DT29"/>
    <mergeCell ref="DW29:DX29"/>
    <mergeCell ref="DS30:DT30"/>
    <mergeCell ref="DW30:DX30"/>
    <mergeCell ref="DS31:DT31"/>
    <mergeCell ref="DW31:DX31"/>
    <mergeCell ref="A65:B65"/>
    <mergeCell ref="BP65:BQ65"/>
    <mergeCell ref="A66:B66"/>
    <mergeCell ref="DS32:DT32"/>
    <mergeCell ref="DW32:DZ32"/>
    <mergeCell ref="DP35:DR35"/>
    <mergeCell ref="EC64:EG65"/>
    <mergeCell ref="EI23:EK23"/>
    <mergeCell ref="DP25:DQ25"/>
    <mergeCell ref="EI25:EL25"/>
    <mergeCell ref="DP26:DQ26"/>
    <mergeCell ref="EI27:EM27"/>
    <mergeCell ref="DS28:DT28"/>
    <mergeCell ref="DW28:DX28"/>
    <mergeCell ref="EC21:EC22"/>
    <mergeCell ref="ED21:ED22"/>
    <mergeCell ref="EE21:EE22"/>
    <mergeCell ref="EF21:EF22"/>
    <mergeCell ref="EG21:EG22"/>
    <mergeCell ref="DP22:DQ23"/>
    <mergeCell ref="DR22:DS23"/>
    <mergeCell ref="DP20:DQ21"/>
    <mergeCell ref="DR20:DS21"/>
    <mergeCell ref="CE18:CE21"/>
    <mergeCell ref="AU17:AU18"/>
    <mergeCell ref="AV17:AV18"/>
    <mergeCell ref="R19:R20"/>
    <mergeCell ref="S19:S20"/>
    <mergeCell ref="T19:T20"/>
    <mergeCell ref="U19:U20"/>
    <mergeCell ref="V19:V20"/>
    <mergeCell ref="W19:W20"/>
    <mergeCell ref="AH19:AH20"/>
    <mergeCell ref="AI19:AI20"/>
    <mergeCell ref="BB19:BB20"/>
    <mergeCell ref="AI17:AI18"/>
    <mergeCell ref="AJ17:AJ18"/>
    <mergeCell ref="AK17:AK18"/>
    <mergeCell ref="AL17:AL18"/>
    <mergeCell ref="AM17:AM18"/>
    <mergeCell ref="AN17:AN18"/>
    <mergeCell ref="W17:W18"/>
    <mergeCell ref="X17:X18"/>
    <mergeCell ref="Y17:Y18"/>
    <mergeCell ref="Z17:Z18"/>
    <mergeCell ref="AA17:AA18"/>
    <mergeCell ref="AH17:AH18"/>
    <mergeCell ref="ED18:EF19"/>
    <mergeCell ref="E19:E20"/>
    <mergeCell ref="F19:F20"/>
    <mergeCell ref="G19:G20"/>
    <mergeCell ref="H19:H20"/>
    <mergeCell ref="I19:I20"/>
    <mergeCell ref="J19:J20"/>
    <mergeCell ref="K19:K20"/>
    <mergeCell ref="CK18:CK21"/>
    <mergeCell ref="CL18:CL21"/>
    <mergeCell ref="CM18:CM21"/>
    <mergeCell ref="CN18:CN21"/>
    <mergeCell ref="CO18:CO21"/>
    <mergeCell ref="CP18:CP21"/>
    <mergeCell ref="BA17:BA18"/>
    <mergeCell ref="BB17:BB18"/>
    <mergeCell ref="DL17:DM18"/>
    <mergeCell ref="CA18:CA21"/>
    <mergeCell ref="AC17:AC18"/>
    <mergeCell ref="AD17:AD18"/>
    <mergeCell ref="AE17:AE18"/>
    <mergeCell ref="AF17:AF18"/>
    <mergeCell ref="AG17:AG18"/>
    <mergeCell ref="AC19:AC20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AV15:AV16"/>
    <mergeCell ref="AW15:AW16"/>
    <mergeCell ref="AB17:AB18"/>
    <mergeCell ref="E17:E18"/>
    <mergeCell ref="F17:F18"/>
    <mergeCell ref="G17:G18"/>
    <mergeCell ref="E15:E16"/>
    <mergeCell ref="F15:F16"/>
    <mergeCell ref="G15:G16"/>
    <mergeCell ref="H15:H16"/>
    <mergeCell ref="I15:I16"/>
    <mergeCell ref="J15:J16"/>
    <mergeCell ref="T15:T16"/>
    <mergeCell ref="H17:H18"/>
    <mergeCell ref="I17:I18"/>
    <mergeCell ref="J17:J18"/>
    <mergeCell ref="U15:U16"/>
    <mergeCell ref="V15:V16"/>
    <mergeCell ref="W15:W16"/>
    <mergeCell ref="X15:X16"/>
    <mergeCell ref="Y15:Y16"/>
    <mergeCell ref="Z15:Z16"/>
    <mergeCell ref="O15:O16"/>
    <mergeCell ref="P15:P16"/>
    <mergeCell ref="AA15:AA16"/>
    <mergeCell ref="AX15:AX16"/>
    <mergeCell ref="AM15:AM16"/>
    <mergeCell ref="CG13:CH16"/>
    <mergeCell ref="CI13:CJ16"/>
    <mergeCell ref="AB15:AB16"/>
    <mergeCell ref="AC15:AC16"/>
    <mergeCell ref="AD15:AD16"/>
    <mergeCell ref="AE15:AE16"/>
    <mergeCell ref="AF15:AF16"/>
    <mergeCell ref="BP12:BP22"/>
    <mergeCell ref="BQ12:BQ22"/>
    <mergeCell ref="CF18:CF21"/>
    <mergeCell ref="CG18:CG21"/>
    <mergeCell ref="BS12:BS21"/>
    <mergeCell ref="CH18:CH21"/>
    <mergeCell ref="CI18:CI21"/>
    <mergeCell ref="CJ18:CJ21"/>
    <mergeCell ref="BR12:BR21"/>
    <mergeCell ref="BB15:BB16"/>
    <mergeCell ref="AN15:AN16"/>
    <mergeCell ref="AY15:AY16"/>
    <mergeCell ref="AZ15:AZ16"/>
    <mergeCell ref="BA15:BA16"/>
    <mergeCell ref="M15:M16"/>
    <mergeCell ref="N15:N16"/>
    <mergeCell ref="Q15:Q16"/>
    <mergeCell ref="R15:R16"/>
    <mergeCell ref="S15:S16"/>
    <mergeCell ref="EF6:EI7"/>
    <mergeCell ref="BD7:BK8"/>
    <mergeCell ref="BD9:BK10"/>
    <mergeCell ref="EF10:EI11"/>
    <mergeCell ref="DR11:DY13"/>
    <mergeCell ref="BD12:BD21"/>
    <mergeCell ref="BE12:BE21"/>
    <mergeCell ref="BF12:BF21"/>
    <mergeCell ref="CI12:CJ12"/>
    <mergeCell ref="CK12:CL12"/>
    <mergeCell ref="CM12:CN12"/>
    <mergeCell ref="CO12:CP12"/>
    <mergeCell ref="CQ12:CR12"/>
    <mergeCell ref="BG13:BG21"/>
    <mergeCell ref="BH13:BH21"/>
    <mergeCell ref="BX13:BX21"/>
    <mergeCell ref="BY13:BY21"/>
    <mergeCell ref="AI15:AI16"/>
    <mergeCell ref="AJ15:AJ16"/>
    <mergeCell ref="BZ13:BZ21"/>
    <mergeCell ref="CA13:CB16"/>
    <mergeCell ref="CC13:CD16"/>
    <mergeCell ref="CB18:CB21"/>
    <mergeCell ref="CC18:CC21"/>
    <mergeCell ref="DK67:DN69"/>
    <mergeCell ref="DJ21:DJ22"/>
    <mergeCell ref="AG15:AG16"/>
    <mergeCell ref="AH15:AH16"/>
    <mergeCell ref="AK15:AK16"/>
    <mergeCell ref="AL15:AL16"/>
    <mergeCell ref="AO17:AO18"/>
    <mergeCell ref="AP17:AP18"/>
    <mergeCell ref="AQ17:AQ18"/>
    <mergeCell ref="AR17:AR18"/>
    <mergeCell ref="AS17:AS18"/>
    <mergeCell ref="AT17:AT18"/>
    <mergeCell ref="AO15:AO16"/>
    <mergeCell ref="AP15:AP16"/>
    <mergeCell ref="AQ15:AQ16"/>
    <mergeCell ref="AR15:AR16"/>
    <mergeCell ref="AS15:AS16"/>
    <mergeCell ref="AT15:AT16"/>
    <mergeCell ref="AU15:AU16"/>
    <mergeCell ref="AM7:AR10"/>
    <mergeCell ref="CM7:CP10"/>
    <mergeCell ref="DZ11:ED13"/>
    <mergeCell ref="A67:B67"/>
    <mergeCell ref="A68:B68"/>
    <mergeCell ref="P7:AL10"/>
    <mergeCell ref="C1:AA3"/>
    <mergeCell ref="DQ2:EB4"/>
    <mergeCell ref="DM4:DM5"/>
    <mergeCell ref="DN4:DO5"/>
    <mergeCell ref="BD5:BK6"/>
    <mergeCell ref="DM6:DM9"/>
    <mergeCell ref="DN6:DO9"/>
    <mergeCell ref="BU7:CL10"/>
    <mergeCell ref="A12:A22"/>
    <mergeCell ref="B12:B22"/>
    <mergeCell ref="C12:C21"/>
    <mergeCell ref="D12:D21"/>
    <mergeCell ref="E12:AR13"/>
    <mergeCell ref="BC12:BC21"/>
    <mergeCell ref="K15:K16"/>
    <mergeCell ref="L15:L16"/>
    <mergeCell ref="BL12:BL21"/>
    <mergeCell ref="BM12:BM21"/>
  </mergeCells>
  <phoneticPr fontId="1"/>
  <pageMargins left="0.23622047244094491" right="0" top="0.31496062992125984" bottom="0.3149606299212598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A30" sqref="BA30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9" width="3.109375" customWidth="1"/>
    <col min="50" max="50" width="3.77734375" customWidth="1"/>
    <col min="51" max="51" width="2.33203125" customWidth="1"/>
    <col min="52" max="52" width="3.6640625" customWidth="1"/>
    <col min="53" max="53" width="2.44140625" customWidth="1"/>
    <col min="54" max="54" width="3.77734375" customWidth="1"/>
    <col min="55" max="57" width="3.88671875" customWidth="1"/>
    <col min="58" max="58" width="4.88671875" customWidth="1"/>
    <col min="59" max="60" width="4.33203125" customWidth="1"/>
    <col min="61" max="61" width="3.21875" customWidth="1"/>
    <col min="62" max="62" width="12.33203125" customWidth="1"/>
    <col min="63" max="63" width="4.33203125" customWidth="1"/>
    <col min="64" max="64" width="2.44140625" customWidth="1"/>
    <col min="65" max="65" width="4.33203125" customWidth="1"/>
    <col min="66" max="66" width="2.77734375" customWidth="1"/>
    <col min="67" max="70" width="4.33203125" customWidth="1"/>
    <col min="71" max="103" width="4.109375" customWidth="1"/>
    <col min="104" max="104" width="7" customWidth="1"/>
    <col min="105" max="105" width="4.77734375" customWidth="1"/>
    <col min="106" max="106" width="3.88671875" customWidth="1"/>
    <col min="107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7.44140625" customWidth="1"/>
    <col min="129" max="129" width="9.88671875" customWidth="1"/>
    <col min="130" max="130" width="3.3320312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  <col min="139" max="139" width="4.44140625" customWidth="1"/>
  </cols>
  <sheetData>
    <row r="1" spans="1:131" ht="7.5" customHeight="1" x14ac:dyDescent="0.2">
      <c r="B1" s="38" t="s">
        <v>37</v>
      </c>
      <c r="C1" s="499" t="s">
        <v>38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F1" s="37"/>
      <c r="BG1" s="37"/>
      <c r="BH1" s="37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U1" s="37"/>
      <c r="DV1" s="41"/>
      <c r="DW1" s="37"/>
      <c r="DX1" s="37"/>
      <c r="DY1" s="37"/>
    </row>
    <row r="2" spans="1:131" ht="7.5" customHeight="1" x14ac:dyDescent="0.2">
      <c r="B2" s="38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F2" s="37"/>
      <c r="BG2" s="37"/>
      <c r="BH2" s="37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262"/>
      <c r="DG2" s="40"/>
      <c r="DH2" s="40"/>
      <c r="DI2" s="500" t="s">
        <v>152</v>
      </c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37"/>
      <c r="DV2" s="41"/>
      <c r="DW2" s="37"/>
      <c r="DX2" s="37"/>
      <c r="DY2" s="37"/>
    </row>
    <row r="3" spans="1:131" ht="7.5" customHeight="1" x14ac:dyDescent="0.2">
      <c r="B3" s="38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F3" s="37"/>
      <c r="BG3" s="37"/>
      <c r="BH3" s="37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500"/>
      <c r="DJ3" s="500"/>
      <c r="DK3" s="500"/>
      <c r="DL3" s="500"/>
      <c r="DM3" s="500"/>
      <c r="DN3" s="500"/>
      <c r="DO3" s="500"/>
      <c r="DP3" s="500"/>
      <c r="DQ3" s="500"/>
      <c r="DR3" s="500"/>
      <c r="DS3" s="500"/>
      <c r="DT3" s="500"/>
      <c r="DU3" s="37"/>
      <c r="DV3" s="41"/>
      <c r="DW3" s="37"/>
      <c r="DX3" s="37"/>
      <c r="DY3" s="37"/>
    </row>
    <row r="4" spans="1:131" ht="7.5" customHeight="1" x14ac:dyDescent="0.2">
      <c r="BF4" s="37"/>
      <c r="BG4" s="37"/>
      <c r="BH4" s="37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501" t="s">
        <v>153</v>
      </c>
      <c r="DF4" s="501" t="s">
        <v>154</v>
      </c>
      <c r="DG4" s="501"/>
      <c r="DH4" s="4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0"/>
      <c r="DT4" s="500"/>
      <c r="DU4" s="37"/>
      <c r="DV4" s="41"/>
      <c r="DW4" s="37"/>
      <c r="DX4" s="37"/>
      <c r="DY4" s="37"/>
    </row>
    <row r="5" spans="1:131" ht="7.5" customHeight="1" x14ac:dyDescent="0.2">
      <c r="AY5" s="502" t="s">
        <v>39</v>
      </c>
      <c r="AZ5" s="502"/>
      <c r="BA5" s="502"/>
      <c r="BB5" s="502"/>
      <c r="BC5" s="502"/>
      <c r="BD5" s="502"/>
      <c r="BE5" s="502"/>
      <c r="BF5" s="502"/>
      <c r="BG5" s="42"/>
      <c r="BH5" s="42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501"/>
      <c r="DF5" s="501"/>
      <c r="DG5" s="501"/>
      <c r="DH5" s="40"/>
      <c r="DI5" s="40"/>
      <c r="DJ5" s="40"/>
      <c r="DK5" s="40"/>
      <c r="DL5" s="40"/>
      <c r="DM5" s="40"/>
      <c r="DN5" s="40"/>
      <c r="DU5" s="37"/>
      <c r="DV5" s="41"/>
      <c r="DW5" s="37"/>
      <c r="DX5" s="37"/>
      <c r="DY5" s="37"/>
    </row>
    <row r="6" spans="1:131" ht="7.5" customHeight="1" x14ac:dyDescent="0.2">
      <c r="AY6" s="502"/>
      <c r="AZ6" s="502"/>
      <c r="BA6" s="502"/>
      <c r="BB6" s="502"/>
      <c r="BC6" s="502"/>
      <c r="BD6" s="502"/>
      <c r="BE6" s="502"/>
      <c r="BF6" s="502"/>
      <c r="BG6" s="42"/>
      <c r="BH6" s="42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501"/>
      <c r="DF6" s="501"/>
      <c r="DG6" s="501"/>
      <c r="DH6" s="40"/>
      <c r="DI6" s="40"/>
      <c r="DJ6" s="40"/>
      <c r="DK6" s="40"/>
      <c r="DL6" s="40"/>
      <c r="DM6" s="40"/>
      <c r="DN6" s="40"/>
      <c r="DU6" s="37"/>
      <c r="DV6" s="41"/>
      <c r="DW6" s="37"/>
      <c r="DX6" s="535" t="s">
        <v>155</v>
      </c>
      <c r="DY6" s="535"/>
      <c r="DZ6" s="535"/>
      <c r="EA6" s="535"/>
    </row>
    <row r="7" spans="1:131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36" t="s">
        <v>183</v>
      </c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704" t="s">
        <v>214</v>
      </c>
      <c r="AJ7" s="704"/>
      <c r="AK7" s="704"/>
      <c r="AL7" s="704"/>
      <c r="AM7" s="704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538" t="s">
        <v>40</v>
      </c>
      <c r="AZ7" s="538"/>
      <c r="BA7" s="538"/>
      <c r="BB7" s="538"/>
      <c r="BC7" s="538"/>
      <c r="BD7" s="538"/>
      <c r="BE7" s="538"/>
      <c r="BF7" s="538"/>
      <c r="BG7" s="44"/>
      <c r="BH7" s="44"/>
      <c r="BO7" s="536" t="s">
        <v>41</v>
      </c>
      <c r="BP7" s="536"/>
      <c r="BQ7" s="536"/>
      <c r="BR7" s="536"/>
      <c r="BS7" s="536"/>
      <c r="BT7" s="536"/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704" t="s">
        <v>214</v>
      </c>
      <c r="CF7" s="704"/>
      <c r="CG7" s="704"/>
      <c r="CH7" s="704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501"/>
      <c r="DF7" s="501"/>
      <c r="DG7" s="501"/>
      <c r="DH7" s="40"/>
      <c r="DI7" s="40"/>
      <c r="DJ7" s="40"/>
      <c r="DK7" s="40"/>
      <c r="DL7" s="40"/>
      <c r="DM7" s="40"/>
      <c r="DN7" s="40"/>
      <c r="DU7" s="37"/>
      <c r="DV7" s="41"/>
      <c r="DW7" s="37"/>
      <c r="DX7" s="535"/>
      <c r="DY7" s="535"/>
      <c r="DZ7" s="535"/>
      <c r="EA7" s="535"/>
    </row>
    <row r="8" spans="1:131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36"/>
      <c r="Q8" s="536"/>
      <c r="R8" s="536"/>
      <c r="S8" s="53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704"/>
      <c r="AJ8" s="704"/>
      <c r="AK8" s="704"/>
      <c r="AL8" s="704"/>
      <c r="AM8" s="704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538"/>
      <c r="AZ8" s="538"/>
      <c r="BA8" s="538"/>
      <c r="BB8" s="538"/>
      <c r="BC8" s="538"/>
      <c r="BD8" s="538"/>
      <c r="BE8" s="538"/>
      <c r="BF8" s="538"/>
      <c r="BG8" s="44"/>
      <c r="BH8" s="44"/>
      <c r="BK8" s="45"/>
      <c r="BL8" s="45"/>
      <c r="BM8" s="45"/>
      <c r="BN8" s="45"/>
      <c r="BO8" s="536"/>
      <c r="BP8" s="536"/>
      <c r="BQ8" s="536"/>
      <c r="BR8" s="536"/>
      <c r="BS8" s="536"/>
      <c r="BT8" s="536"/>
      <c r="BU8" s="536"/>
      <c r="BV8" s="536"/>
      <c r="BW8" s="536"/>
      <c r="BX8" s="536"/>
      <c r="BY8" s="536"/>
      <c r="BZ8" s="536"/>
      <c r="CA8" s="536"/>
      <c r="CB8" s="536"/>
      <c r="CC8" s="536"/>
      <c r="CD8" s="536"/>
      <c r="CE8" s="704"/>
      <c r="CF8" s="704"/>
      <c r="CG8" s="704"/>
      <c r="CH8" s="704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501"/>
      <c r="DF8" s="501"/>
      <c r="DG8" s="501"/>
      <c r="DH8" s="40"/>
      <c r="DI8" s="40"/>
      <c r="DJ8" s="40"/>
      <c r="DK8" s="40"/>
      <c r="DL8" s="40"/>
      <c r="DM8" s="40"/>
      <c r="DN8" s="40"/>
      <c r="DU8" s="37"/>
      <c r="DV8" s="41"/>
      <c r="DW8" s="37"/>
      <c r="DX8" s="263"/>
      <c r="DY8" s="263"/>
      <c r="DZ8" s="264"/>
      <c r="EA8" s="264"/>
    </row>
    <row r="9" spans="1:131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704"/>
      <c r="AJ9" s="704"/>
      <c r="AK9" s="704"/>
      <c r="AL9" s="704"/>
      <c r="AM9" s="704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538" t="s">
        <v>42</v>
      </c>
      <c r="AZ9" s="538"/>
      <c r="BA9" s="538"/>
      <c r="BB9" s="538"/>
      <c r="BC9" s="538"/>
      <c r="BD9" s="538"/>
      <c r="BE9" s="538"/>
      <c r="BF9" s="538"/>
      <c r="BG9" s="46"/>
      <c r="BH9" s="46"/>
      <c r="BJ9" s="37"/>
      <c r="BK9" s="45"/>
      <c r="BL9" s="45"/>
      <c r="BM9" s="45"/>
      <c r="BN9" s="45"/>
      <c r="BO9" s="536"/>
      <c r="BP9" s="536"/>
      <c r="BQ9" s="536"/>
      <c r="BR9" s="536"/>
      <c r="BS9" s="536"/>
      <c r="BT9" s="536"/>
      <c r="BU9" s="536"/>
      <c r="BV9" s="536"/>
      <c r="BW9" s="536"/>
      <c r="BX9" s="536"/>
      <c r="BY9" s="536"/>
      <c r="BZ9" s="536"/>
      <c r="CA9" s="536"/>
      <c r="CB9" s="536"/>
      <c r="CC9" s="536"/>
      <c r="CD9" s="536"/>
      <c r="CE9" s="704"/>
      <c r="CF9" s="704"/>
      <c r="CG9" s="704"/>
      <c r="CH9" s="704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501"/>
      <c r="DF9" s="501"/>
      <c r="DG9" s="501"/>
      <c r="DK9" s="265"/>
      <c r="DL9" s="265"/>
      <c r="DM9" s="265"/>
      <c r="DN9" s="265"/>
      <c r="DO9" s="265"/>
      <c r="DP9" s="265"/>
      <c r="DQ9" s="265"/>
      <c r="DR9" s="265"/>
      <c r="DS9" s="265"/>
      <c r="DU9" s="37"/>
      <c r="DV9" s="41"/>
      <c r="DW9" s="37"/>
      <c r="DX9" s="264"/>
      <c r="DY9" s="264"/>
      <c r="DZ9" s="264"/>
      <c r="EA9" s="264"/>
    </row>
    <row r="10" spans="1:131" ht="8.25" customHeight="1" x14ac:dyDescent="0.2">
      <c r="I10" s="43"/>
      <c r="J10" s="43"/>
      <c r="K10" s="43"/>
      <c r="L10" s="43"/>
      <c r="M10" s="43"/>
      <c r="N10" s="43"/>
      <c r="O10" s="43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704"/>
      <c r="AJ10" s="704"/>
      <c r="AK10" s="704"/>
      <c r="AL10" s="704"/>
      <c r="AM10" s="704"/>
      <c r="AX10" s="47"/>
      <c r="AY10" s="538"/>
      <c r="AZ10" s="538"/>
      <c r="BA10" s="538"/>
      <c r="BB10" s="538"/>
      <c r="BC10" s="538"/>
      <c r="BD10" s="538"/>
      <c r="BE10" s="538"/>
      <c r="BF10" s="538"/>
      <c r="BG10" s="46"/>
      <c r="BH10" s="46"/>
      <c r="BK10" s="45"/>
      <c r="BL10" s="45"/>
      <c r="BM10" s="45"/>
      <c r="BN10" s="45"/>
      <c r="BO10" s="536"/>
      <c r="BP10" s="536"/>
      <c r="BQ10" s="536"/>
      <c r="BR10" s="536"/>
      <c r="BS10" s="536"/>
      <c r="BT10" s="536"/>
      <c r="BU10" s="536"/>
      <c r="BV10" s="536"/>
      <c r="BW10" s="536"/>
      <c r="BX10" s="536"/>
      <c r="BY10" s="536"/>
      <c r="BZ10" s="536"/>
      <c r="CA10" s="536"/>
      <c r="CB10" s="536"/>
      <c r="CC10" s="536"/>
      <c r="CD10" s="536"/>
      <c r="CE10" s="704"/>
      <c r="CF10" s="704"/>
      <c r="CG10" s="704"/>
      <c r="CH10" s="704"/>
      <c r="CI10" s="48"/>
      <c r="CJ10" s="48"/>
      <c r="CK10" s="48"/>
      <c r="CL10" s="48"/>
      <c r="CM10" s="48"/>
      <c r="CN10" s="48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K10" s="265"/>
      <c r="DL10" s="265"/>
      <c r="DM10" s="265"/>
      <c r="DN10" s="265"/>
      <c r="DO10" s="265"/>
      <c r="DP10" s="265"/>
      <c r="DQ10" s="265"/>
      <c r="DR10" s="265"/>
      <c r="DS10" s="265"/>
      <c r="DU10" s="37"/>
      <c r="DV10" s="41"/>
      <c r="DW10" s="37"/>
      <c r="DX10" s="535" t="s">
        <v>156</v>
      </c>
      <c r="DY10" s="535"/>
      <c r="DZ10" s="535"/>
      <c r="EA10" s="535"/>
    </row>
    <row r="11" spans="1:131" ht="8.25" customHeight="1" thickBot="1" x14ac:dyDescent="0.25">
      <c r="B11" s="1"/>
      <c r="BF11" s="37"/>
      <c r="BG11" s="37"/>
      <c r="BH11" s="37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J11" s="536" t="s">
        <v>106</v>
      </c>
      <c r="DK11" s="536"/>
      <c r="DL11" s="536"/>
      <c r="DM11" s="536"/>
      <c r="DN11" s="536"/>
      <c r="DO11" s="536"/>
      <c r="DP11" s="536"/>
      <c r="DQ11" s="536"/>
      <c r="DR11" s="728" t="s">
        <v>214</v>
      </c>
      <c r="DS11" s="728"/>
      <c r="DT11" s="728"/>
      <c r="DU11" s="728"/>
      <c r="DV11" s="41"/>
      <c r="DW11" s="37"/>
      <c r="DX11" s="535"/>
      <c r="DY11" s="535"/>
      <c r="DZ11" s="535"/>
      <c r="EA11" s="535"/>
    </row>
    <row r="12" spans="1:131" ht="10.5" customHeight="1" x14ac:dyDescent="0.2">
      <c r="A12" s="549" t="s">
        <v>1</v>
      </c>
      <c r="B12" s="552" t="s">
        <v>224</v>
      </c>
      <c r="C12" s="554" t="s">
        <v>266</v>
      </c>
      <c r="D12" s="557" t="s">
        <v>14</v>
      </c>
      <c r="E12" s="706" t="s">
        <v>287</v>
      </c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7"/>
      <c r="AD12" s="707"/>
      <c r="AE12" s="707"/>
      <c r="AF12" s="707"/>
      <c r="AG12" s="707"/>
      <c r="AH12" s="707"/>
      <c r="AI12" s="707"/>
      <c r="AJ12" s="707"/>
      <c r="AK12" s="707"/>
      <c r="AL12" s="707"/>
      <c r="AM12" s="707"/>
      <c r="AN12" s="707"/>
      <c r="AO12" s="707"/>
      <c r="AP12" s="707"/>
      <c r="AQ12" s="707"/>
      <c r="AR12" s="707"/>
      <c r="AS12" s="49"/>
      <c r="AT12" s="49"/>
      <c r="AU12" s="49"/>
      <c r="AV12" s="50"/>
      <c r="AW12" s="50"/>
      <c r="AX12" s="509" t="s">
        <v>263</v>
      </c>
      <c r="AY12" s="512" t="s">
        <v>43</v>
      </c>
      <c r="AZ12" s="515" t="s">
        <v>258</v>
      </c>
      <c r="BA12" s="518" t="s">
        <v>20</v>
      </c>
      <c r="BB12" s="52" t="s">
        <v>44</v>
      </c>
      <c r="BC12" s="51" t="s">
        <v>45</v>
      </c>
      <c r="BD12" s="51" t="s">
        <v>46</v>
      </c>
      <c r="BE12" s="53" t="s">
        <v>47</v>
      </c>
      <c r="BF12" s="617" t="s">
        <v>9</v>
      </c>
      <c r="BG12" s="617" t="s">
        <v>48</v>
      </c>
      <c r="BH12" s="54"/>
      <c r="BI12" s="549" t="s">
        <v>1</v>
      </c>
      <c r="BJ12" s="552" t="s">
        <v>226</v>
      </c>
      <c r="BK12" s="509" t="s">
        <v>263</v>
      </c>
      <c r="BL12" s="512" t="s">
        <v>43</v>
      </c>
      <c r="BM12" s="515" t="s">
        <v>258</v>
      </c>
      <c r="BN12" s="518" t="s">
        <v>20</v>
      </c>
      <c r="BO12" s="52" t="s">
        <v>44</v>
      </c>
      <c r="BP12" s="51" t="s">
        <v>45</v>
      </c>
      <c r="BQ12" s="51" t="s">
        <v>46</v>
      </c>
      <c r="BR12" s="53" t="s">
        <v>47</v>
      </c>
      <c r="BS12" s="521" t="s">
        <v>275</v>
      </c>
      <c r="BT12" s="522"/>
      <c r="BU12" s="507" t="s">
        <v>276</v>
      </c>
      <c r="BV12" s="522"/>
      <c r="BW12" s="507" t="s">
        <v>277</v>
      </c>
      <c r="BX12" s="522"/>
      <c r="BY12" s="507" t="s">
        <v>278</v>
      </c>
      <c r="BZ12" s="522"/>
      <c r="CA12" s="507" t="s">
        <v>275</v>
      </c>
      <c r="CB12" s="522"/>
      <c r="CC12" s="507" t="s">
        <v>276</v>
      </c>
      <c r="CD12" s="522"/>
      <c r="CE12" s="507" t="s">
        <v>277</v>
      </c>
      <c r="CF12" s="508"/>
      <c r="CG12" s="521" t="s">
        <v>271</v>
      </c>
      <c r="CH12" s="522"/>
      <c r="CI12" s="507" t="s">
        <v>272</v>
      </c>
      <c r="CJ12" s="522"/>
      <c r="CK12" s="507" t="s">
        <v>273</v>
      </c>
      <c r="CL12" s="522"/>
      <c r="CM12" s="508" t="s">
        <v>274</v>
      </c>
      <c r="CN12" s="539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536"/>
      <c r="DK12" s="536"/>
      <c r="DL12" s="536"/>
      <c r="DM12" s="536"/>
      <c r="DN12" s="536"/>
      <c r="DO12" s="536"/>
      <c r="DP12" s="536"/>
      <c r="DQ12" s="536"/>
      <c r="DR12" s="728"/>
      <c r="DS12" s="728"/>
      <c r="DT12" s="728"/>
      <c r="DU12" s="728"/>
      <c r="DV12" s="41"/>
      <c r="DW12" s="37"/>
      <c r="DX12" s="37"/>
      <c r="DY12" s="37"/>
    </row>
    <row r="13" spans="1:131" ht="10.5" customHeight="1" x14ac:dyDescent="0.2">
      <c r="A13" s="550"/>
      <c r="B13" s="553"/>
      <c r="C13" s="555"/>
      <c r="D13" s="558"/>
      <c r="E13" s="708"/>
      <c r="F13" s="709"/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709"/>
      <c r="R13" s="709"/>
      <c r="S13" s="709"/>
      <c r="T13" s="709"/>
      <c r="U13" s="709"/>
      <c r="V13" s="709"/>
      <c r="W13" s="709"/>
      <c r="X13" s="709"/>
      <c r="Y13" s="709"/>
      <c r="Z13" s="709"/>
      <c r="AA13" s="709"/>
      <c r="AB13" s="709"/>
      <c r="AC13" s="709"/>
      <c r="AD13" s="709"/>
      <c r="AE13" s="709"/>
      <c r="AF13" s="709"/>
      <c r="AG13" s="709"/>
      <c r="AH13" s="709"/>
      <c r="AI13" s="709"/>
      <c r="AJ13" s="709"/>
      <c r="AK13" s="709"/>
      <c r="AL13" s="709"/>
      <c r="AM13" s="709"/>
      <c r="AN13" s="709"/>
      <c r="AO13" s="709"/>
      <c r="AP13" s="709"/>
      <c r="AQ13" s="709"/>
      <c r="AR13" s="709"/>
      <c r="AS13" s="56"/>
      <c r="AT13" s="56"/>
      <c r="AU13" s="56"/>
      <c r="AV13" s="34"/>
      <c r="AW13" s="34"/>
      <c r="AX13" s="510"/>
      <c r="AY13" s="513"/>
      <c r="AZ13" s="516"/>
      <c r="BA13" s="519"/>
      <c r="BB13" s="510" t="s">
        <v>227</v>
      </c>
      <c r="BC13" s="516" t="s">
        <v>228</v>
      </c>
      <c r="BD13" s="516"/>
      <c r="BE13" s="540"/>
      <c r="BF13" s="618"/>
      <c r="BG13" s="618"/>
      <c r="BH13" s="54"/>
      <c r="BI13" s="550"/>
      <c r="BJ13" s="553"/>
      <c r="BK13" s="510"/>
      <c r="BL13" s="513"/>
      <c r="BM13" s="516"/>
      <c r="BN13" s="519"/>
      <c r="BO13" s="510" t="s">
        <v>227</v>
      </c>
      <c r="BP13" s="516" t="s">
        <v>228</v>
      </c>
      <c r="BQ13" s="516"/>
      <c r="BR13" s="540"/>
      <c r="BS13" s="527" t="s">
        <v>49</v>
      </c>
      <c r="BT13" s="523"/>
      <c r="BU13" s="523" t="s">
        <v>50</v>
      </c>
      <c r="BV13" s="523"/>
      <c r="BW13" s="523" t="s">
        <v>51</v>
      </c>
      <c r="BX13" s="523"/>
      <c r="BY13" s="523" t="s">
        <v>52</v>
      </c>
      <c r="BZ13" s="523"/>
      <c r="CA13" s="523" t="s">
        <v>53</v>
      </c>
      <c r="CB13" s="523"/>
      <c r="CC13" s="523" t="s">
        <v>54</v>
      </c>
      <c r="CD13" s="523"/>
      <c r="CE13" s="523" t="s">
        <v>55</v>
      </c>
      <c r="CF13" s="524"/>
      <c r="CG13" s="527" t="s">
        <v>56</v>
      </c>
      <c r="CH13" s="523"/>
      <c r="CI13" s="523" t="s">
        <v>57</v>
      </c>
      <c r="CJ13" s="523"/>
      <c r="CK13" s="523" t="s">
        <v>58</v>
      </c>
      <c r="CL13" s="523"/>
      <c r="CM13" s="529" t="s">
        <v>59</v>
      </c>
      <c r="CN13" s="533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J13" s="536"/>
      <c r="DK13" s="536"/>
      <c r="DL13" s="536"/>
      <c r="DM13" s="536"/>
      <c r="DN13" s="536"/>
      <c r="DO13" s="536"/>
      <c r="DP13" s="536"/>
      <c r="DQ13" s="536"/>
      <c r="DR13" s="728"/>
      <c r="DS13" s="728"/>
      <c r="DT13" s="728"/>
      <c r="DU13" s="728"/>
      <c r="DV13" s="41"/>
      <c r="DW13" s="37"/>
      <c r="DX13" s="37"/>
      <c r="DY13" s="37"/>
    </row>
    <row r="14" spans="1:131" ht="10.5" customHeight="1" x14ac:dyDescent="0.2">
      <c r="A14" s="550"/>
      <c r="B14" s="553"/>
      <c r="C14" s="555"/>
      <c r="D14" s="558"/>
      <c r="E14" s="565" t="s">
        <v>188</v>
      </c>
      <c r="F14" s="504"/>
      <c r="G14" s="504"/>
      <c r="H14" s="504"/>
      <c r="I14" s="504"/>
      <c r="J14" s="504"/>
      <c r="K14" s="504"/>
      <c r="L14" s="504"/>
      <c r="M14" s="504"/>
      <c r="N14" s="505"/>
      <c r="O14" s="503" t="s">
        <v>189</v>
      </c>
      <c r="P14" s="732"/>
      <c r="Q14" s="732"/>
      <c r="R14" s="732"/>
      <c r="S14" s="733"/>
      <c r="T14" s="503" t="s">
        <v>190</v>
      </c>
      <c r="U14" s="733"/>
      <c r="V14" s="503" t="s">
        <v>191</v>
      </c>
      <c r="W14" s="733"/>
      <c r="X14" s="503" t="s">
        <v>192</v>
      </c>
      <c r="Y14" s="732"/>
      <c r="Z14" s="732"/>
      <c r="AA14" s="732"/>
      <c r="AB14" s="732"/>
      <c r="AC14" s="732"/>
      <c r="AD14" s="732"/>
      <c r="AE14" s="732"/>
      <c r="AF14" s="732"/>
      <c r="AG14" s="733"/>
      <c r="AH14" s="503" t="s">
        <v>193</v>
      </c>
      <c r="AI14" s="732"/>
      <c r="AJ14" s="732"/>
      <c r="AK14" s="733"/>
      <c r="AL14" s="503" t="s">
        <v>194</v>
      </c>
      <c r="AM14" s="736"/>
      <c r="AN14" s="565" t="s">
        <v>195</v>
      </c>
      <c r="AO14" s="732"/>
      <c r="AP14" s="732"/>
      <c r="AQ14" s="732"/>
      <c r="AR14" s="732"/>
      <c r="AS14" s="733"/>
      <c r="AT14" s="503" t="s">
        <v>196</v>
      </c>
      <c r="AU14" s="733"/>
      <c r="AV14" s="470" t="s">
        <v>205</v>
      </c>
      <c r="AW14" s="471" t="s">
        <v>206</v>
      </c>
      <c r="AX14" s="510"/>
      <c r="AY14" s="513"/>
      <c r="AZ14" s="516"/>
      <c r="BA14" s="519"/>
      <c r="BB14" s="510"/>
      <c r="BC14" s="516"/>
      <c r="BD14" s="516"/>
      <c r="BE14" s="540"/>
      <c r="BF14" s="618"/>
      <c r="BG14" s="618"/>
      <c r="BH14" s="54"/>
      <c r="BI14" s="550"/>
      <c r="BJ14" s="553"/>
      <c r="BK14" s="510"/>
      <c r="BL14" s="513"/>
      <c r="BM14" s="516"/>
      <c r="BN14" s="519"/>
      <c r="BO14" s="510"/>
      <c r="BP14" s="516"/>
      <c r="BQ14" s="516"/>
      <c r="BR14" s="540"/>
      <c r="BS14" s="527"/>
      <c r="BT14" s="523"/>
      <c r="BU14" s="523"/>
      <c r="BV14" s="523"/>
      <c r="BW14" s="523"/>
      <c r="BX14" s="523"/>
      <c r="BY14" s="523"/>
      <c r="BZ14" s="523"/>
      <c r="CA14" s="523"/>
      <c r="CB14" s="523"/>
      <c r="CC14" s="523"/>
      <c r="CD14" s="523"/>
      <c r="CE14" s="523"/>
      <c r="CF14" s="524"/>
      <c r="CG14" s="527"/>
      <c r="CH14" s="523"/>
      <c r="CI14" s="523"/>
      <c r="CJ14" s="523"/>
      <c r="CK14" s="523"/>
      <c r="CL14" s="523"/>
      <c r="CM14" s="529"/>
      <c r="CN14" s="533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37"/>
      <c r="DE14" s="37"/>
      <c r="DF14" s="40"/>
      <c r="DG14" s="40"/>
      <c r="DU14" s="37"/>
      <c r="DV14" s="41"/>
      <c r="DW14" s="37"/>
      <c r="DX14" s="37"/>
      <c r="DY14" s="37"/>
    </row>
    <row r="15" spans="1:131" ht="10.5" customHeight="1" x14ac:dyDescent="0.2">
      <c r="A15" s="550"/>
      <c r="B15" s="553"/>
      <c r="C15" s="555"/>
      <c r="D15" s="558"/>
      <c r="E15" s="714" t="s">
        <v>60</v>
      </c>
      <c r="F15" s="594" t="s">
        <v>61</v>
      </c>
      <c r="G15" s="594" t="s">
        <v>62</v>
      </c>
      <c r="H15" s="594" t="s">
        <v>63</v>
      </c>
      <c r="I15" s="594" t="s">
        <v>64</v>
      </c>
      <c r="J15" s="594" t="s">
        <v>65</v>
      </c>
      <c r="K15" s="594" t="s">
        <v>66</v>
      </c>
      <c r="L15" s="594" t="s">
        <v>67</v>
      </c>
      <c r="M15" s="594" t="s">
        <v>68</v>
      </c>
      <c r="N15" s="576" t="s">
        <v>69</v>
      </c>
      <c r="O15" s="578" t="s">
        <v>70</v>
      </c>
      <c r="P15" s="594" t="s">
        <v>71</v>
      </c>
      <c r="Q15" s="594" t="s">
        <v>72</v>
      </c>
      <c r="R15" s="594" t="s">
        <v>73</v>
      </c>
      <c r="S15" s="576" t="s">
        <v>74</v>
      </c>
      <c r="T15" s="578" t="s">
        <v>75</v>
      </c>
      <c r="U15" s="576" t="s">
        <v>76</v>
      </c>
      <c r="V15" s="578" t="s">
        <v>77</v>
      </c>
      <c r="W15" s="576" t="s">
        <v>78</v>
      </c>
      <c r="X15" s="578" t="s">
        <v>79</v>
      </c>
      <c r="Y15" s="594" t="s">
        <v>80</v>
      </c>
      <c r="Z15" s="594" t="s">
        <v>81</v>
      </c>
      <c r="AA15" s="594" t="s">
        <v>82</v>
      </c>
      <c r="AB15" s="594" t="s">
        <v>83</v>
      </c>
      <c r="AC15" s="594" t="s">
        <v>84</v>
      </c>
      <c r="AD15" s="594" t="s">
        <v>85</v>
      </c>
      <c r="AE15" s="594" t="s">
        <v>86</v>
      </c>
      <c r="AF15" s="594" t="s">
        <v>87</v>
      </c>
      <c r="AG15" s="576" t="s">
        <v>88</v>
      </c>
      <c r="AH15" s="578" t="s">
        <v>89</v>
      </c>
      <c r="AI15" s="594" t="s">
        <v>90</v>
      </c>
      <c r="AJ15" s="594" t="s">
        <v>91</v>
      </c>
      <c r="AK15" s="576" t="s">
        <v>92</v>
      </c>
      <c r="AL15" s="578" t="s">
        <v>93</v>
      </c>
      <c r="AM15" s="731" t="s">
        <v>94</v>
      </c>
      <c r="AN15" s="714" t="s">
        <v>95</v>
      </c>
      <c r="AO15" s="594" t="s">
        <v>96</v>
      </c>
      <c r="AP15" s="594" t="s">
        <v>97</v>
      </c>
      <c r="AQ15" s="594" t="s">
        <v>98</v>
      </c>
      <c r="AR15" s="594" t="s">
        <v>99</v>
      </c>
      <c r="AS15" s="576" t="s">
        <v>100</v>
      </c>
      <c r="AT15" s="578" t="s">
        <v>101</v>
      </c>
      <c r="AU15" s="576" t="s">
        <v>102</v>
      </c>
      <c r="AV15" s="729" t="s">
        <v>103</v>
      </c>
      <c r="AW15" s="729" t="s">
        <v>104</v>
      </c>
      <c r="AX15" s="510"/>
      <c r="AY15" s="513"/>
      <c r="AZ15" s="516"/>
      <c r="BA15" s="519"/>
      <c r="BB15" s="510"/>
      <c r="BC15" s="516"/>
      <c r="BD15" s="516"/>
      <c r="BE15" s="540"/>
      <c r="BF15" s="618"/>
      <c r="BG15" s="618"/>
      <c r="BH15" s="54"/>
      <c r="BI15" s="550"/>
      <c r="BJ15" s="553"/>
      <c r="BK15" s="510"/>
      <c r="BL15" s="513"/>
      <c r="BM15" s="516"/>
      <c r="BN15" s="519"/>
      <c r="BO15" s="510"/>
      <c r="BP15" s="516"/>
      <c r="BQ15" s="516"/>
      <c r="BR15" s="540"/>
      <c r="BS15" s="527"/>
      <c r="BT15" s="523"/>
      <c r="BU15" s="523"/>
      <c r="BV15" s="523"/>
      <c r="BW15" s="523"/>
      <c r="BX15" s="523"/>
      <c r="BY15" s="523"/>
      <c r="BZ15" s="523"/>
      <c r="CA15" s="523"/>
      <c r="CB15" s="523"/>
      <c r="CC15" s="523"/>
      <c r="CD15" s="523"/>
      <c r="CE15" s="523"/>
      <c r="CF15" s="524"/>
      <c r="CG15" s="527"/>
      <c r="CH15" s="523"/>
      <c r="CI15" s="523"/>
      <c r="CJ15" s="523"/>
      <c r="CK15" s="523"/>
      <c r="CL15" s="523"/>
      <c r="CM15" s="529"/>
      <c r="CN15" s="533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37"/>
      <c r="DJ15" s="40"/>
      <c r="DK15" s="40"/>
      <c r="DL15" s="40"/>
      <c r="DM15" s="40"/>
      <c r="DU15" s="37"/>
      <c r="DV15" s="41"/>
      <c r="DW15" s="37"/>
      <c r="DX15" s="37"/>
      <c r="DY15" s="37"/>
    </row>
    <row r="16" spans="1:131" ht="10.5" customHeight="1" x14ac:dyDescent="0.2">
      <c r="A16" s="550"/>
      <c r="B16" s="553"/>
      <c r="C16" s="555"/>
      <c r="D16" s="558"/>
      <c r="E16" s="714"/>
      <c r="F16" s="594"/>
      <c r="G16" s="575"/>
      <c r="H16" s="575"/>
      <c r="I16" s="575"/>
      <c r="J16" s="575"/>
      <c r="K16" s="575"/>
      <c r="L16" s="575"/>
      <c r="M16" s="575"/>
      <c r="N16" s="577"/>
      <c r="O16" s="579"/>
      <c r="P16" s="575"/>
      <c r="Q16" s="575"/>
      <c r="R16" s="594"/>
      <c r="S16" s="577"/>
      <c r="T16" s="579"/>
      <c r="U16" s="577"/>
      <c r="V16" s="579"/>
      <c r="W16" s="577"/>
      <c r="X16" s="579"/>
      <c r="Y16" s="575"/>
      <c r="Z16" s="575"/>
      <c r="AA16" s="575"/>
      <c r="AB16" s="575"/>
      <c r="AC16" s="575"/>
      <c r="AD16" s="575"/>
      <c r="AE16" s="575"/>
      <c r="AF16" s="575"/>
      <c r="AG16" s="577"/>
      <c r="AH16" s="579"/>
      <c r="AI16" s="575"/>
      <c r="AJ16" s="575"/>
      <c r="AK16" s="577"/>
      <c r="AL16" s="578"/>
      <c r="AM16" s="641"/>
      <c r="AN16" s="643"/>
      <c r="AO16" s="575"/>
      <c r="AP16" s="575"/>
      <c r="AQ16" s="575"/>
      <c r="AR16" s="575"/>
      <c r="AS16" s="577"/>
      <c r="AT16" s="578"/>
      <c r="AU16" s="576"/>
      <c r="AV16" s="730"/>
      <c r="AW16" s="730"/>
      <c r="AX16" s="510"/>
      <c r="AY16" s="513"/>
      <c r="AZ16" s="516"/>
      <c r="BA16" s="519"/>
      <c r="BB16" s="510"/>
      <c r="BC16" s="516"/>
      <c r="BD16" s="516"/>
      <c r="BE16" s="540"/>
      <c r="BF16" s="618"/>
      <c r="BG16" s="618"/>
      <c r="BH16" s="54"/>
      <c r="BI16" s="550"/>
      <c r="BJ16" s="553"/>
      <c r="BK16" s="510"/>
      <c r="BL16" s="513"/>
      <c r="BM16" s="516"/>
      <c r="BN16" s="519"/>
      <c r="BO16" s="510"/>
      <c r="BP16" s="516"/>
      <c r="BQ16" s="516"/>
      <c r="BR16" s="540"/>
      <c r="BS16" s="528"/>
      <c r="BT16" s="525"/>
      <c r="BU16" s="525"/>
      <c r="BV16" s="525"/>
      <c r="BW16" s="525"/>
      <c r="BX16" s="525"/>
      <c r="BY16" s="525"/>
      <c r="BZ16" s="525"/>
      <c r="CA16" s="525"/>
      <c r="CB16" s="525"/>
      <c r="CC16" s="525"/>
      <c r="CD16" s="525"/>
      <c r="CE16" s="525"/>
      <c r="CF16" s="526"/>
      <c r="CG16" s="528"/>
      <c r="CH16" s="525"/>
      <c r="CI16" s="525"/>
      <c r="CJ16" s="525"/>
      <c r="CK16" s="525"/>
      <c r="CL16" s="525"/>
      <c r="CM16" s="530"/>
      <c r="CN16" s="534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37"/>
      <c r="DJ16" s="40"/>
      <c r="DK16" s="40"/>
      <c r="DL16" s="40"/>
      <c r="DM16" s="40"/>
      <c r="DU16" s="37"/>
      <c r="DV16" s="41"/>
      <c r="DW16" s="37"/>
      <c r="DX16" s="37"/>
      <c r="DY16" s="37"/>
    </row>
    <row r="17" spans="1:136" ht="10.5" customHeight="1" x14ac:dyDescent="0.2">
      <c r="A17" s="550"/>
      <c r="B17" s="553"/>
      <c r="C17" s="555"/>
      <c r="D17" s="558"/>
      <c r="E17" s="568" t="s">
        <v>265</v>
      </c>
      <c r="F17" s="570" t="s">
        <v>265</v>
      </c>
      <c r="G17" s="570" t="s">
        <v>265</v>
      </c>
      <c r="H17" s="570" t="s">
        <v>265</v>
      </c>
      <c r="I17" s="570" t="s">
        <v>265</v>
      </c>
      <c r="J17" s="570" t="s">
        <v>265</v>
      </c>
      <c r="K17" s="570" t="s">
        <v>265</v>
      </c>
      <c r="L17" s="570" t="s">
        <v>265</v>
      </c>
      <c r="M17" s="570" t="s">
        <v>265</v>
      </c>
      <c r="N17" s="598" t="s">
        <v>265</v>
      </c>
      <c r="O17" s="587" t="s">
        <v>265</v>
      </c>
      <c r="P17" s="570" t="s">
        <v>265</v>
      </c>
      <c r="Q17" s="570" t="s">
        <v>265</v>
      </c>
      <c r="R17" s="570" t="s">
        <v>265</v>
      </c>
      <c r="S17" s="598" t="s">
        <v>265</v>
      </c>
      <c r="T17" s="587" t="s">
        <v>265</v>
      </c>
      <c r="U17" s="598" t="s">
        <v>265</v>
      </c>
      <c r="V17" s="587" t="s">
        <v>265</v>
      </c>
      <c r="W17" s="598" t="s">
        <v>265</v>
      </c>
      <c r="X17" s="587" t="s">
        <v>265</v>
      </c>
      <c r="Y17" s="570" t="s">
        <v>265</v>
      </c>
      <c r="Z17" s="570" t="s">
        <v>265</v>
      </c>
      <c r="AA17" s="570" t="s">
        <v>265</v>
      </c>
      <c r="AB17" s="570" t="s">
        <v>265</v>
      </c>
      <c r="AC17" s="570" t="s">
        <v>265</v>
      </c>
      <c r="AD17" s="570" t="s">
        <v>265</v>
      </c>
      <c r="AE17" s="570" t="s">
        <v>265</v>
      </c>
      <c r="AF17" s="570" t="s">
        <v>265</v>
      </c>
      <c r="AG17" s="598" t="s">
        <v>265</v>
      </c>
      <c r="AH17" s="587" t="s">
        <v>265</v>
      </c>
      <c r="AI17" s="570" t="s">
        <v>265</v>
      </c>
      <c r="AJ17" s="570" t="s">
        <v>265</v>
      </c>
      <c r="AK17" s="598" t="s">
        <v>265</v>
      </c>
      <c r="AL17" s="587" t="s">
        <v>265</v>
      </c>
      <c r="AM17" s="606" t="s">
        <v>265</v>
      </c>
      <c r="AN17" s="568" t="s">
        <v>262</v>
      </c>
      <c r="AO17" s="570" t="s">
        <v>262</v>
      </c>
      <c r="AP17" s="570" t="s">
        <v>262</v>
      </c>
      <c r="AQ17" s="570" t="s">
        <v>262</v>
      </c>
      <c r="AR17" s="570" t="s">
        <v>262</v>
      </c>
      <c r="AS17" s="598" t="s">
        <v>262</v>
      </c>
      <c r="AT17" s="587" t="s">
        <v>262</v>
      </c>
      <c r="AU17" s="598" t="s">
        <v>262</v>
      </c>
      <c r="AV17" s="734" t="s">
        <v>262</v>
      </c>
      <c r="AW17" s="734" t="s">
        <v>262</v>
      </c>
      <c r="AX17" s="510"/>
      <c r="AY17" s="513"/>
      <c r="AZ17" s="516"/>
      <c r="BA17" s="519"/>
      <c r="BB17" s="510"/>
      <c r="BC17" s="516"/>
      <c r="BD17" s="516"/>
      <c r="BE17" s="540"/>
      <c r="BF17" s="618"/>
      <c r="BG17" s="618"/>
      <c r="BH17" s="54"/>
      <c r="BI17" s="550"/>
      <c r="BJ17" s="553"/>
      <c r="BK17" s="510"/>
      <c r="BL17" s="513"/>
      <c r="BM17" s="516"/>
      <c r="BN17" s="519"/>
      <c r="BO17" s="510"/>
      <c r="BP17" s="516"/>
      <c r="BQ17" s="516"/>
      <c r="BR17" s="540"/>
      <c r="BS17" s="58" t="s">
        <v>105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61"/>
      <c r="CG17" s="286"/>
      <c r="CH17" s="59"/>
      <c r="CI17" s="60"/>
      <c r="CJ17" s="59"/>
      <c r="CK17" s="60"/>
      <c r="CL17" s="59"/>
      <c r="CM17" s="62"/>
      <c r="CN17" s="63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632" t="s">
        <v>250</v>
      </c>
      <c r="DE17" s="633"/>
      <c r="DF17" s="40"/>
      <c r="DG17" s="40"/>
      <c r="DH17" s="40"/>
      <c r="DI17" s="632" t="s">
        <v>106</v>
      </c>
      <c r="DJ17" s="632"/>
      <c r="DK17" s="632"/>
      <c r="DL17" s="632"/>
      <c r="DM17" s="632"/>
      <c r="DU17" s="37"/>
      <c r="DV17" s="41"/>
      <c r="DW17" s="37"/>
      <c r="DX17" s="37"/>
      <c r="DY17" s="37"/>
    </row>
    <row r="18" spans="1:136" ht="10.5" customHeight="1" x14ac:dyDescent="0.2">
      <c r="A18" s="550"/>
      <c r="B18" s="553"/>
      <c r="C18" s="555"/>
      <c r="D18" s="558"/>
      <c r="E18" s="569"/>
      <c r="F18" s="571"/>
      <c r="G18" s="571"/>
      <c r="H18" s="571"/>
      <c r="I18" s="571"/>
      <c r="J18" s="571"/>
      <c r="K18" s="585"/>
      <c r="L18" s="585"/>
      <c r="M18" s="585"/>
      <c r="N18" s="605"/>
      <c r="O18" s="600"/>
      <c r="P18" s="571"/>
      <c r="Q18" s="571"/>
      <c r="R18" s="571"/>
      <c r="S18" s="599"/>
      <c r="T18" s="600"/>
      <c r="U18" s="605"/>
      <c r="V18" s="588"/>
      <c r="W18" s="605"/>
      <c r="X18" s="588"/>
      <c r="Y18" s="571"/>
      <c r="Z18" s="571"/>
      <c r="AA18" s="571"/>
      <c r="AB18" s="571"/>
      <c r="AC18" s="571"/>
      <c r="AD18" s="571"/>
      <c r="AE18" s="585"/>
      <c r="AF18" s="585"/>
      <c r="AG18" s="605"/>
      <c r="AH18" s="588"/>
      <c r="AI18" s="585"/>
      <c r="AJ18" s="585"/>
      <c r="AK18" s="605"/>
      <c r="AL18" s="600"/>
      <c r="AM18" s="607"/>
      <c r="AN18" s="608"/>
      <c r="AO18" s="585"/>
      <c r="AP18" s="585"/>
      <c r="AQ18" s="585"/>
      <c r="AR18" s="585"/>
      <c r="AS18" s="605"/>
      <c r="AT18" s="588"/>
      <c r="AU18" s="605"/>
      <c r="AV18" s="735"/>
      <c r="AW18" s="735"/>
      <c r="AX18" s="510"/>
      <c r="AY18" s="513"/>
      <c r="AZ18" s="516"/>
      <c r="BA18" s="519"/>
      <c r="BB18" s="510"/>
      <c r="BC18" s="516"/>
      <c r="BD18" s="516"/>
      <c r="BE18" s="540"/>
      <c r="BF18" s="618"/>
      <c r="BG18" s="618"/>
      <c r="BH18" s="54"/>
      <c r="BI18" s="550"/>
      <c r="BJ18" s="553"/>
      <c r="BK18" s="510"/>
      <c r="BL18" s="513"/>
      <c r="BM18" s="516"/>
      <c r="BN18" s="519"/>
      <c r="BO18" s="510"/>
      <c r="BP18" s="516"/>
      <c r="BQ18" s="516"/>
      <c r="BR18" s="540"/>
      <c r="BS18" s="620" t="s">
        <v>107</v>
      </c>
      <c r="BT18" s="623" t="s">
        <v>108</v>
      </c>
      <c r="BU18" s="629" t="s">
        <v>107</v>
      </c>
      <c r="BV18" s="623" t="s">
        <v>108</v>
      </c>
      <c r="BW18" s="629" t="s">
        <v>107</v>
      </c>
      <c r="BX18" s="623" t="s">
        <v>108</v>
      </c>
      <c r="BY18" s="629" t="s">
        <v>107</v>
      </c>
      <c r="BZ18" s="623" t="s">
        <v>108</v>
      </c>
      <c r="CA18" s="629" t="s">
        <v>107</v>
      </c>
      <c r="CB18" s="623" t="s">
        <v>108</v>
      </c>
      <c r="CC18" s="629" t="s">
        <v>107</v>
      </c>
      <c r="CD18" s="623" t="s">
        <v>108</v>
      </c>
      <c r="CE18" s="629" t="s">
        <v>107</v>
      </c>
      <c r="CF18" s="634" t="s">
        <v>108</v>
      </c>
      <c r="CG18" s="620" t="s">
        <v>107</v>
      </c>
      <c r="CH18" s="623" t="s">
        <v>108</v>
      </c>
      <c r="CI18" s="629" t="s">
        <v>107</v>
      </c>
      <c r="CJ18" s="623" t="s">
        <v>108</v>
      </c>
      <c r="CK18" s="629" t="s">
        <v>107</v>
      </c>
      <c r="CL18" s="623" t="s">
        <v>108</v>
      </c>
      <c r="CM18" s="626" t="s">
        <v>107</v>
      </c>
      <c r="CN18" s="715" t="s">
        <v>108</v>
      </c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633"/>
      <c r="DE18" s="633"/>
      <c r="DF18" s="40"/>
      <c r="DG18" s="40"/>
      <c r="DH18" s="40"/>
      <c r="DI18" s="632"/>
      <c r="DJ18" s="632"/>
      <c r="DK18" s="632"/>
      <c r="DL18" s="632"/>
      <c r="DM18" s="632"/>
      <c r="DU18" s="37"/>
      <c r="DV18" s="644" t="s">
        <v>109</v>
      </c>
      <c r="DW18" s="645"/>
      <c r="DX18" s="645"/>
      <c r="DY18" s="37"/>
    </row>
    <row r="19" spans="1:136" ht="10.5" customHeight="1" x14ac:dyDescent="0.2">
      <c r="A19" s="550"/>
      <c r="B19" s="553"/>
      <c r="C19" s="555"/>
      <c r="D19" s="558"/>
      <c r="E19" s="642" t="s">
        <v>44</v>
      </c>
      <c r="F19" s="611" t="s">
        <v>44</v>
      </c>
      <c r="G19" s="611" t="s">
        <v>44</v>
      </c>
      <c r="H19" s="611" t="s">
        <v>44</v>
      </c>
      <c r="I19" s="611" t="s">
        <v>44</v>
      </c>
      <c r="J19" s="611" t="s">
        <v>44</v>
      </c>
      <c r="K19" s="611" t="s">
        <v>44</v>
      </c>
      <c r="L19" s="611" t="s">
        <v>44</v>
      </c>
      <c r="M19" s="611" t="s">
        <v>44</v>
      </c>
      <c r="N19" s="612" t="s">
        <v>44</v>
      </c>
      <c r="O19" s="613" t="s">
        <v>45</v>
      </c>
      <c r="P19" s="611" t="s">
        <v>45</v>
      </c>
      <c r="Q19" s="611" t="s">
        <v>45</v>
      </c>
      <c r="R19" s="611" t="s">
        <v>45</v>
      </c>
      <c r="S19" s="612" t="s">
        <v>45</v>
      </c>
      <c r="T19" s="613" t="s">
        <v>46</v>
      </c>
      <c r="U19" s="612" t="s">
        <v>46</v>
      </c>
      <c r="V19" s="613" t="s">
        <v>47</v>
      </c>
      <c r="W19" s="612" t="s">
        <v>47</v>
      </c>
      <c r="X19" s="613" t="s">
        <v>44</v>
      </c>
      <c r="Y19" s="611" t="s">
        <v>44</v>
      </c>
      <c r="Z19" s="611" t="s">
        <v>44</v>
      </c>
      <c r="AA19" s="611" t="s">
        <v>44</v>
      </c>
      <c r="AB19" s="611" t="s">
        <v>44</v>
      </c>
      <c r="AC19" s="611" t="s">
        <v>44</v>
      </c>
      <c r="AD19" s="611" t="s">
        <v>44</v>
      </c>
      <c r="AE19" s="611" t="s">
        <v>44</v>
      </c>
      <c r="AF19" s="611" t="s">
        <v>44</v>
      </c>
      <c r="AG19" s="612" t="s">
        <v>44</v>
      </c>
      <c r="AH19" s="613" t="s">
        <v>45</v>
      </c>
      <c r="AI19" s="611" t="s">
        <v>45</v>
      </c>
      <c r="AJ19" s="611" t="s">
        <v>45</v>
      </c>
      <c r="AK19" s="612" t="s">
        <v>45</v>
      </c>
      <c r="AL19" s="613" t="s">
        <v>46</v>
      </c>
      <c r="AM19" s="640" t="s">
        <v>46</v>
      </c>
      <c r="AN19" s="642" t="s">
        <v>44</v>
      </c>
      <c r="AO19" s="611" t="s">
        <v>44</v>
      </c>
      <c r="AP19" s="611" t="s">
        <v>44</v>
      </c>
      <c r="AQ19" s="611" t="s">
        <v>44</v>
      </c>
      <c r="AR19" s="611" t="s">
        <v>44</v>
      </c>
      <c r="AS19" s="612" t="s">
        <v>44</v>
      </c>
      <c r="AT19" s="613" t="s">
        <v>45</v>
      </c>
      <c r="AU19" s="612" t="s">
        <v>45</v>
      </c>
      <c r="AV19" s="737" t="s">
        <v>46</v>
      </c>
      <c r="AW19" s="737" t="s">
        <v>47</v>
      </c>
      <c r="AX19" s="510"/>
      <c r="AY19" s="513"/>
      <c r="AZ19" s="516"/>
      <c r="BA19" s="519"/>
      <c r="BB19" s="510"/>
      <c r="BC19" s="516"/>
      <c r="BD19" s="516"/>
      <c r="BE19" s="540"/>
      <c r="BF19" s="618"/>
      <c r="BG19" s="618"/>
      <c r="BH19" s="54"/>
      <c r="BI19" s="550"/>
      <c r="BJ19" s="553"/>
      <c r="BK19" s="510"/>
      <c r="BL19" s="513"/>
      <c r="BM19" s="516"/>
      <c r="BN19" s="519"/>
      <c r="BO19" s="510"/>
      <c r="BP19" s="516"/>
      <c r="BQ19" s="516"/>
      <c r="BR19" s="540"/>
      <c r="BS19" s="621"/>
      <c r="BT19" s="624"/>
      <c r="BU19" s="630"/>
      <c r="BV19" s="624"/>
      <c r="BW19" s="630"/>
      <c r="BX19" s="624"/>
      <c r="BY19" s="630"/>
      <c r="BZ19" s="624"/>
      <c r="CA19" s="630"/>
      <c r="CB19" s="624"/>
      <c r="CC19" s="630"/>
      <c r="CD19" s="624"/>
      <c r="CE19" s="630"/>
      <c r="CF19" s="635"/>
      <c r="CG19" s="621"/>
      <c r="CH19" s="624"/>
      <c r="CI19" s="630"/>
      <c r="CJ19" s="624"/>
      <c r="CK19" s="630"/>
      <c r="CL19" s="624"/>
      <c r="CM19" s="627"/>
      <c r="CN19" s="716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64" t="s">
        <v>110</v>
      </c>
      <c r="DD19" s="698" t="s">
        <v>111</v>
      </c>
      <c r="DE19" s="698"/>
      <c r="DF19" s="698"/>
      <c r="DG19" s="65"/>
      <c r="DH19" s="66"/>
      <c r="DI19" s="66"/>
      <c r="DJ19" s="66"/>
      <c r="DK19" s="66"/>
      <c r="DL19" s="66"/>
      <c r="DM19" s="67"/>
      <c r="DU19" s="37"/>
      <c r="DV19" s="645"/>
      <c r="DW19" s="645"/>
      <c r="DX19" s="645"/>
      <c r="DY19" s="37"/>
    </row>
    <row r="20" spans="1:136" ht="10.5" customHeight="1" thickBot="1" x14ac:dyDescent="0.25">
      <c r="A20" s="550"/>
      <c r="B20" s="553"/>
      <c r="C20" s="555"/>
      <c r="D20" s="558"/>
      <c r="E20" s="643"/>
      <c r="F20" s="575"/>
      <c r="G20" s="575"/>
      <c r="H20" s="575"/>
      <c r="I20" s="575"/>
      <c r="J20" s="575"/>
      <c r="K20" s="575"/>
      <c r="L20" s="575"/>
      <c r="M20" s="575"/>
      <c r="N20" s="577"/>
      <c r="O20" s="579"/>
      <c r="P20" s="575"/>
      <c r="Q20" s="575"/>
      <c r="R20" s="575"/>
      <c r="S20" s="577"/>
      <c r="T20" s="579"/>
      <c r="U20" s="577"/>
      <c r="V20" s="579"/>
      <c r="W20" s="612"/>
      <c r="X20" s="579"/>
      <c r="Y20" s="611"/>
      <c r="Z20" s="611"/>
      <c r="AA20" s="611"/>
      <c r="AB20" s="575"/>
      <c r="AC20" s="575"/>
      <c r="AD20" s="575"/>
      <c r="AE20" s="575"/>
      <c r="AF20" s="575"/>
      <c r="AG20" s="577"/>
      <c r="AH20" s="579"/>
      <c r="AI20" s="575"/>
      <c r="AJ20" s="575"/>
      <c r="AK20" s="577"/>
      <c r="AL20" s="579"/>
      <c r="AM20" s="641"/>
      <c r="AN20" s="643"/>
      <c r="AO20" s="575"/>
      <c r="AP20" s="575"/>
      <c r="AQ20" s="575"/>
      <c r="AR20" s="575"/>
      <c r="AS20" s="577"/>
      <c r="AT20" s="579"/>
      <c r="AU20" s="577"/>
      <c r="AV20" s="730"/>
      <c r="AW20" s="730"/>
      <c r="AX20" s="510"/>
      <c r="AY20" s="513"/>
      <c r="AZ20" s="516"/>
      <c r="BA20" s="519"/>
      <c r="BB20" s="510"/>
      <c r="BC20" s="516"/>
      <c r="BD20" s="516"/>
      <c r="BE20" s="540"/>
      <c r="BF20" s="618"/>
      <c r="BG20" s="618"/>
      <c r="BH20" s="54"/>
      <c r="BI20" s="550"/>
      <c r="BJ20" s="553"/>
      <c r="BK20" s="510"/>
      <c r="BL20" s="513"/>
      <c r="BM20" s="516"/>
      <c r="BN20" s="519"/>
      <c r="BO20" s="510"/>
      <c r="BP20" s="516"/>
      <c r="BQ20" s="516"/>
      <c r="BR20" s="540"/>
      <c r="BS20" s="621"/>
      <c r="BT20" s="624"/>
      <c r="BU20" s="630"/>
      <c r="BV20" s="624"/>
      <c r="BW20" s="630"/>
      <c r="BX20" s="624"/>
      <c r="BY20" s="630"/>
      <c r="BZ20" s="624"/>
      <c r="CA20" s="630"/>
      <c r="CB20" s="624"/>
      <c r="CC20" s="630"/>
      <c r="CD20" s="624"/>
      <c r="CE20" s="630"/>
      <c r="CF20" s="635"/>
      <c r="CG20" s="621"/>
      <c r="CH20" s="624"/>
      <c r="CI20" s="630"/>
      <c r="CJ20" s="624"/>
      <c r="CK20" s="630"/>
      <c r="CL20" s="624"/>
      <c r="CM20" s="627"/>
      <c r="CN20" s="716"/>
      <c r="DC20" s="64"/>
      <c r="DD20" s="699"/>
      <c r="DE20" s="699"/>
      <c r="DF20" s="699"/>
      <c r="DG20" s="65"/>
      <c r="DH20" s="665" t="s">
        <v>112</v>
      </c>
      <c r="DI20" s="665"/>
      <c r="DJ20" s="666" t="e">
        <f>BF64</f>
        <v>#DIV/0!</v>
      </c>
      <c r="DK20" s="666"/>
      <c r="DL20" s="66"/>
      <c r="DM20" s="67"/>
      <c r="DU20" s="37"/>
      <c r="DV20" s="41"/>
      <c r="DW20" s="37"/>
      <c r="DX20" s="37"/>
      <c r="DY20" s="37"/>
    </row>
    <row r="21" spans="1:136" ht="10.5" customHeight="1" x14ac:dyDescent="0.2">
      <c r="A21" s="550"/>
      <c r="B21" s="553"/>
      <c r="C21" s="556"/>
      <c r="D21" s="558"/>
      <c r="E21" s="312"/>
      <c r="F21" s="313"/>
      <c r="G21" s="313"/>
      <c r="H21" s="313"/>
      <c r="I21" s="313"/>
      <c r="J21" s="313"/>
      <c r="K21" s="313"/>
      <c r="L21" s="313"/>
      <c r="M21" s="313"/>
      <c r="N21" s="314"/>
      <c r="O21" s="342"/>
      <c r="P21" s="313"/>
      <c r="Q21" s="313"/>
      <c r="R21" s="313"/>
      <c r="S21" s="314"/>
      <c r="T21" s="342"/>
      <c r="U21" s="352"/>
      <c r="V21" s="342"/>
      <c r="W21" s="353"/>
      <c r="X21" s="342"/>
      <c r="Y21" s="313"/>
      <c r="Z21" s="313"/>
      <c r="AA21" s="313"/>
      <c r="AB21" s="313"/>
      <c r="AC21" s="313"/>
      <c r="AD21" s="313"/>
      <c r="AE21" s="313"/>
      <c r="AF21" s="313"/>
      <c r="AG21" s="314"/>
      <c r="AH21" s="342"/>
      <c r="AI21" s="313"/>
      <c r="AJ21" s="313"/>
      <c r="AK21" s="314"/>
      <c r="AL21" s="342"/>
      <c r="AM21" s="354"/>
      <c r="AN21" s="312"/>
      <c r="AO21" s="364"/>
      <c r="AP21" s="364"/>
      <c r="AQ21" s="364"/>
      <c r="AR21" s="364"/>
      <c r="AS21" s="352"/>
      <c r="AT21" s="365"/>
      <c r="AU21" s="352"/>
      <c r="AV21" s="70"/>
      <c r="AW21" s="70"/>
      <c r="AX21" s="511"/>
      <c r="AY21" s="514"/>
      <c r="AZ21" s="517"/>
      <c r="BA21" s="520"/>
      <c r="BB21" s="511"/>
      <c r="BC21" s="517"/>
      <c r="BD21" s="517"/>
      <c r="BE21" s="541"/>
      <c r="BF21" s="619"/>
      <c r="BG21" s="619"/>
      <c r="BH21" s="54"/>
      <c r="BI21" s="550"/>
      <c r="BJ21" s="553"/>
      <c r="BK21" s="511"/>
      <c r="BL21" s="514"/>
      <c r="BM21" s="517"/>
      <c r="BN21" s="520"/>
      <c r="BO21" s="511"/>
      <c r="BP21" s="517"/>
      <c r="BQ21" s="517"/>
      <c r="BR21" s="541"/>
      <c r="BS21" s="622"/>
      <c r="BT21" s="625"/>
      <c r="BU21" s="631"/>
      <c r="BV21" s="625"/>
      <c r="BW21" s="631"/>
      <c r="BX21" s="625"/>
      <c r="BY21" s="631"/>
      <c r="BZ21" s="625"/>
      <c r="CA21" s="631"/>
      <c r="CB21" s="625"/>
      <c r="CC21" s="631"/>
      <c r="CD21" s="625"/>
      <c r="CE21" s="631"/>
      <c r="CF21" s="636"/>
      <c r="CG21" s="622"/>
      <c r="CH21" s="625"/>
      <c r="CI21" s="631"/>
      <c r="CJ21" s="625"/>
      <c r="CK21" s="631"/>
      <c r="CL21" s="625"/>
      <c r="CM21" s="628"/>
      <c r="CN21" s="717"/>
      <c r="DB21" s="637" t="s">
        <v>251</v>
      </c>
      <c r="DC21" s="700" t="s">
        <v>116</v>
      </c>
      <c r="DD21" s="700" t="s">
        <v>113</v>
      </c>
      <c r="DE21" s="702" t="s">
        <v>114</v>
      </c>
      <c r="DF21" s="648" t="s">
        <v>115</v>
      </c>
      <c r="DG21" s="71"/>
      <c r="DH21" s="665"/>
      <c r="DI21" s="665"/>
      <c r="DJ21" s="666"/>
      <c r="DK21" s="666"/>
      <c r="DL21" s="66"/>
      <c r="DM21" s="71"/>
      <c r="DU21" s="655" t="s">
        <v>116</v>
      </c>
      <c r="DV21" s="657" t="s">
        <v>117</v>
      </c>
      <c r="DW21" s="659" t="s">
        <v>29</v>
      </c>
      <c r="DX21" s="661" t="s">
        <v>118</v>
      </c>
      <c r="DY21" s="663" t="s">
        <v>119</v>
      </c>
    </row>
    <row r="22" spans="1:136" ht="10.95" customHeight="1" thickBot="1" x14ac:dyDescent="0.2">
      <c r="A22" s="551"/>
      <c r="B22" s="553"/>
      <c r="C22" s="73">
        <v>10</v>
      </c>
      <c r="D22" s="74"/>
      <c r="E22" s="315">
        <v>2</v>
      </c>
      <c r="F22" s="316">
        <v>2</v>
      </c>
      <c r="G22" s="316">
        <v>2</v>
      </c>
      <c r="H22" s="316">
        <v>2</v>
      </c>
      <c r="I22" s="316">
        <v>2</v>
      </c>
      <c r="J22" s="316">
        <v>2</v>
      </c>
      <c r="K22" s="316">
        <v>2</v>
      </c>
      <c r="L22" s="316">
        <v>2</v>
      </c>
      <c r="M22" s="316">
        <v>2</v>
      </c>
      <c r="N22" s="317">
        <v>2</v>
      </c>
      <c r="O22" s="343">
        <v>2</v>
      </c>
      <c r="P22" s="316">
        <v>2</v>
      </c>
      <c r="Q22" s="316">
        <v>2</v>
      </c>
      <c r="R22" s="316">
        <v>2</v>
      </c>
      <c r="S22" s="317">
        <v>2</v>
      </c>
      <c r="T22" s="343">
        <v>2</v>
      </c>
      <c r="U22" s="317">
        <v>2</v>
      </c>
      <c r="V22" s="343">
        <v>2</v>
      </c>
      <c r="W22" s="317">
        <v>2</v>
      </c>
      <c r="X22" s="343">
        <v>2</v>
      </c>
      <c r="Y22" s="316">
        <v>2</v>
      </c>
      <c r="Z22" s="316">
        <v>2</v>
      </c>
      <c r="AA22" s="316">
        <v>2</v>
      </c>
      <c r="AB22" s="316">
        <v>2</v>
      </c>
      <c r="AC22" s="316">
        <v>2</v>
      </c>
      <c r="AD22" s="316">
        <v>2</v>
      </c>
      <c r="AE22" s="316">
        <v>2</v>
      </c>
      <c r="AF22" s="316">
        <v>2</v>
      </c>
      <c r="AG22" s="317">
        <v>2</v>
      </c>
      <c r="AH22" s="343">
        <v>2</v>
      </c>
      <c r="AI22" s="316">
        <v>2</v>
      </c>
      <c r="AJ22" s="316">
        <v>2</v>
      </c>
      <c r="AK22" s="317">
        <v>2</v>
      </c>
      <c r="AL22" s="343">
        <v>2</v>
      </c>
      <c r="AM22" s="355">
        <v>2</v>
      </c>
      <c r="AN22" s="315">
        <v>3</v>
      </c>
      <c r="AO22" s="316">
        <v>3</v>
      </c>
      <c r="AP22" s="316">
        <v>3</v>
      </c>
      <c r="AQ22" s="316">
        <v>3</v>
      </c>
      <c r="AR22" s="316">
        <v>3</v>
      </c>
      <c r="AS22" s="317">
        <v>3</v>
      </c>
      <c r="AT22" s="343">
        <v>3</v>
      </c>
      <c r="AU22" s="317">
        <v>3</v>
      </c>
      <c r="AV22" s="76">
        <v>3</v>
      </c>
      <c r="AW22" s="76">
        <v>3</v>
      </c>
      <c r="AX22" s="75">
        <v>70</v>
      </c>
      <c r="AY22" s="77"/>
      <c r="AZ22" s="79">
        <v>30</v>
      </c>
      <c r="BA22" s="74"/>
      <c r="BB22" s="75">
        <v>58</v>
      </c>
      <c r="BC22" s="77">
        <v>24</v>
      </c>
      <c r="BD22" s="77">
        <v>11</v>
      </c>
      <c r="BE22" s="78">
        <v>7</v>
      </c>
      <c r="BF22" s="80">
        <v>100</v>
      </c>
      <c r="BG22" s="80"/>
      <c r="BH22" s="81"/>
      <c r="BI22" s="551"/>
      <c r="BJ22" s="553"/>
      <c r="BK22" s="75">
        <f>AX22</f>
        <v>70</v>
      </c>
      <c r="BL22" s="77"/>
      <c r="BM22" s="79">
        <f>AZ22</f>
        <v>30</v>
      </c>
      <c r="BN22" s="74"/>
      <c r="BO22" s="75">
        <f>BB22</f>
        <v>58</v>
      </c>
      <c r="BP22" s="77">
        <f>BC22</f>
        <v>24</v>
      </c>
      <c r="BQ22" s="77">
        <f t="shared" ref="BQ22:BR22" si="0">BD22</f>
        <v>11</v>
      </c>
      <c r="BR22" s="82">
        <f t="shared" si="0"/>
        <v>7</v>
      </c>
      <c r="BS22" s="83">
        <v>20</v>
      </c>
      <c r="BT22" s="84"/>
      <c r="BU22" s="85">
        <v>10</v>
      </c>
      <c r="BV22" s="84"/>
      <c r="BW22" s="85">
        <v>4</v>
      </c>
      <c r="BX22" s="84"/>
      <c r="BY22" s="85">
        <v>4</v>
      </c>
      <c r="BZ22" s="84"/>
      <c r="CA22" s="85">
        <v>20</v>
      </c>
      <c r="CB22" s="84"/>
      <c r="CC22" s="85">
        <v>8</v>
      </c>
      <c r="CD22" s="84"/>
      <c r="CE22" s="85">
        <v>4</v>
      </c>
      <c r="CF22" s="277"/>
      <c r="CG22" s="83">
        <v>18</v>
      </c>
      <c r="CH22" s="84"/>
      <c r="CI22" s="85">
        <v>6</v>
      </c>
      <c r="CJ22" s="84"/>
      <c r="CK22" s="85">
        <v>3</v>
      </c>
      <c r="CL22" s="84"/>
      <c r="CM22" s="86">
        <v>3</v>
      </c>
      <c r="CN22" s="87"/>
      <c r="DB22" s="638"/>
      <c r="DC22" s="701"/>
      <c r="DD22" s="701"/>
      <c r="DE22" s="703"/>
      <c r="DF22" s="649"/>
      <c r="DG22" s="71"/>
      <c r="DH22" s="665" t="s">
        <v>120</v>
      </c>
      <c r="DI22" s="665"/>
      <c r="DJ22" s="666" t="e">
        <f>EF27</f>
        <v>#DIV/0!</v>
      </c>
      <c r="DK22" s="666"/>
      <c r="DL22" s="66"/>
      <c r="DM22" s="71"/>
      <c r="DU22" s="656"/>
      <c r="DV22" s="658"/>
      <c r="DW22" s="660"/>
      <c r="DX22" s="662"/>
      <c r="DY22" s="664"/>
    </row>
    <row r="23" spans="1:136" ht="13.2" customHeight="1" x14ac:dyDescent="0.2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19"/>
      <c r="I23" s="319"/>
      <c r="J23" s="319"/>
      <c r="K23" s="319"/>
      <c r="L23" s="319"/>
      <c r="M23" s="319"/>
      <c r="N23" s="320"/>
      <c r="O23" s="344"/>
      <c r="P23" s="319"/>
      <c r="Q23" s="319"/>
      <c r="R23" s="319"/>
      <c r="S23" s="320"/>
      <c r="T23" s="344"/>
      <c r="U23" s="320"/>
      <c r="V23" s="344"/>
      <c r="W23" s="320"/>
      <c r="X23" s="344"/>
      <c r="Y23" s="319"/>
      <c r="Z23" s="319"/>
      <c r="AA23" s="319"/>
      <c r="AB23" s="319"/>
      <c r="AC23" s="319"/>
      <c r="AD23" s="319"/>
      <c r="AE23" s="319"/>
      <c r="AF23" s="319"/>
      <c r="AG23" s="320"/>
      <c r="AH23" s="344"/>
      <c r="AI23" s="319"/>
      <c r="AJ23" s="319"/>
      <c r="AK23" s="320"/>
      <c r="AL23" s="344"/>
      <c r="AM23" s="356"/>
      <c r="AN23" s="318"/>
      <c r="AO23" s="319"/>
      <c r="AP23" s="319"/>
      <c r="AQ23" s="319"/>
      <c r="AR23" s="319"/>
      <c r="AS23" s="320"/>
      <c r="AT23" s="344"/>
      <c r="AU23" s="320"/>
      <c r="AV23" s="93"/>
      <c r="AW23" s="93"/>
      <c r="AX23" s="95">
        <f>SUM(E23:AM23)*2</f>
        <v>0</v>
      </c>
      <c r="AY23" s="482" t="str">
        <f>IF(AX23&gt;=58,"A",IF(AX23&gt;=31,"B","C"))</f>
        <v>C</v>
      </c>
      <c r="AZ23" s="96">
        <f>SUM(AN23:AW23)*3</f>
        <v>0</v>
      </c>
      <c r="BA23" s="199" t="str">
        <f>IF(AZ23&gt;=21,"A",IF(AZ23&gt;=5,"B","C"))</f>
        <v>C</v>
      </c>
      <c r="BB23" s="95">
        <f>SUM(E23:N23)*2+SUM(X23:AG23)*2+SUM(AN23:AS23)*3</f>
        <v>0</v>
      </c>
      <c r="BC23" s="96">
        <f>SUM(O23:S23)*2+SUM(AH23:AK23)*2+SUM(AT23:AU23)*3</f>
        <v>0</v>
      </c>
      <c r="BD23" s="96">
        <f>SUM(T23:U23)*2+SUM(AL23:AM23)*2+AV23*3</f>
        <v>0</v>
      </c>
      <c r="BE23" s="97">
        <f>SUM(V23:W23)*2+AW23*3</f>
        <v>0</v>
      </c>
      <c r="BF23" s="98">
        <f t="shared" ref="BF23:BF62" si="1">AX23+AZ23</f>
        <v>0</v>
      </c>
      <c r="BG23" s="99">
        <f>(BF23-64.7)/22.67*10+50</f>
        <v>21.460079400088222</v>
      </c>
      <c r="BH23" s="100"/>
      <c r="BI23" s="88">
        <f t="shared" ref="BI23:BJ62" si="2">A23</f>
        <v>0</v>
      </c>
      <c r="BJ23" s="89">
        <f t="shared" si="2"/>
        <v>0</v>
      </c>
      <c r="BK23" s="101">
        <f>AX23/70*100</f>
        <v>0</v>
      </c>
      <c r="BL23" s="102" t="str">
        <f>AY23</f>
        <v>C</v>
      </c>
      <c r="BM23" s="103">
        <f>AZ23/30*100</f>
        <v>0</v>
      </c>
      <c r="BN23" s="91" t="str">
        <f>BA23</f>
        <v>C</v>
      </c>
      <c r="BO23" s="101">
        <f>BB23/58*100</f>
        <v>0</v>
      </c>
      <c r="BP23" s="103">
        <f>BC23/24*100</f>
        <v>0</v>
      </c>
      <c r="BQ23" s="103">
        <f>BD23/11*100</f>
        <v>0</v>
      </c>
      <c r="BR23" s="104">
        <f>BE23/7*100</f>
        <v>0</v>
      </c>
      <c r="BS23" s="105">
        <f>SUM(E23:N23)*2</f>
        <v>0</v>
      </c>
      <c r="BT23" s="106">
        <f>BS23/20*100</f>
        <v>0</v>
      </c>
      <c r="BU23" s="107">
        <f>SUM(O23:S23)*2</f>
        <v>0</v>
      </c>
      <c r="BV23" s="106">
        <f>BU23/10*100</f>
        <v>0</v>
      </c>
      <c r="BW23" s="107">
        <f>SUM(T23:U23)*2</f>
        <v>0</v>
      </c>
      <c r="BX23" s="106">
        <f>BW23/4*100</f>
        <v>0</v>
      </c>
      <c r="BY23" s="107">
        <f>SUM(V23:W23)*2</f>
        <v>0</v>
      </c>
      <c r="BZ23" s="106">
        <f>BY23/4*100</f>
        <v>0</v>
      </c>
      <c r="CA23" s="107">
        <f>SUM(X23:AG23)*2</f>
        <v>0</v>
      </c>
      <c r="CB23" s="106">
        <f>CA23/20*100</f>
        <v>0</v>
      </c>
      <c r="CC23" s="107">
        <f>SUM(AH23:AK23)*2</f>
        <v>0</v>
      </c>
      <c r="CD23" s="106">
        <f>CC23/8*100</f>
        <v>0</v>
      </c>
      <c r="CE23" s="107">
        <f>SUM(AL23:AM23)*2</f>
        <v>0</v>
      </c>
      <c r="CF23" s="278">
        <f>CE23/4*100</f>
        <v>0</v>
      </c>
      <c r="CG23" s="105">
        <f>SUM(AN23:AS23)*3</f>
        <v>0</v>
      </c>
      <c r="CH23" s="106">
        <f>CG23/18*100</f>
        <v>0</v>
      </c>
      <c r="CI23" s="107">
        <f>SUM(AT23:AU23)*3</f>
        <v>0</v>
      </c>
      <c r="CJ23" s="106">
        <f>CI23/6*100</f>
        <v>0</v>
      </c>
      <c r="CK23" s="107">
        <f>AV23*3</f>
        <v>0</v>
      </c>
      <c r="CL23" s="106">
        <f>CK23/3*100</f>
        <v>0</v>
      </c>
      <c r="CM23" s="108">
        <f>AW23*3</f>
        <v>0</v>
      </c>
      <c r="CN23" s="109">
        <f>CM23/3*100</f>
        <v>0</v>
      </c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461">
        <v>1</v>
      </c>
      <c r="DC23" s="462">
        <f>A23</f>
        <v>0</v>
      </c>
      <c r="DD23" s="111">
        <f>B23</f>
        <v>0</v>
      </c>
      <c r="DE23" s="112">
        <f>BF23</f>
        <v>0</v>
      </c>
      <c r="DF23" s="294">
        <f>BG23</f>
        <v>21.460079400088222</v>
      </c>
      <c r="DG23" s="113"/>
      <c r="DH23" s="665"/>
      <c r="DI23" s="665"/>
      <c r="DJ23" s="666"/>
      <c r="DK23" s="666"/>
      <c r="DL23" s="37"/>
      <c r="DM23" s="37"/>
      <c r="DU23" s="114">
        <f t="shared" ref="DU23:DV62" si="3">A23</f>
        <v>0</v>
      </c>
      <c r="DV23" s="115">
        <f t="shared" si="3"/>
        <v>0</v>
      </c>
      <c r="DW23" s="296">
        <f>BF23</f>
        <v>0</v>
      </c>
      <c r="DX23" s="117" t="e">
        <f>BF23-$BF$64</f>
        <v>#DIV/0!</v>
      </c>
      <c r="DY23" s="392" t="e">
        <f>DX23^2</f>
        <v>#DIV/0!</v>
      </c>
      <c r="EA23" s="652" t="s">
        <v>121</v>
      </c>
      <c r="EB23" s="652"/>
      <c r="EC23" s="652"/>
      <c r="ED23" s="119"/>
      <c r="EE23" s="119"/>
      <c r="EF23" s="119"/>
    </row>
    <row r="24" spans="1:136" ht="13.2" customHeight="1" x14ac:dyDescent="0.2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22"/>
      <c r="I24" s="322"/>
      <c r="J24" s="322"/>
      <c r="K24" s="322"/>
      <c r="L24" s="322"/>
      <c r="M24" s="322"/>
      <c r="N24" s="323"/>
      <c r="O24" s="345"/>
      <c r="P24" s="322"/>
      <c r="Q24" s="322"/>
      <c r="R24" s="322"/>
      <c r="S24" s="323"/>
      <c r="T24" s="345"/>
      <c r="U24" s="323"/>
      <c r="V24" s="345"/>
      <c r="W24" s="323"/>
      <c r="X24" s="345"/>
      <c r="Y24" s="322"/>
      <c r="Z24" s="322"/>
      <c r="AA24" s="322"/>
      <c r="AB24" s="322"/>
      <c r="AC24" s="322"/>
      <c r="AD24" s="322"/>
      <c r="AE24" s="322"/>
      <c r="AF24" s="322"/>
      <c r="AG24" s="323"/>
      <c r="AH24" s="345"/>
      <c r="AI24" s="322"/>
      <c r="AJ24" s="322"/>
      <c r="AK24" s="323"/>
      <c r="AL24" s="345"/>
      <c r="AM24" s="357"/>
      <c r="AN24" s="321"/>
      <c r="AO24" s="322"/>
      <c r="AP24" s="322"/>
      <c r="AQ24" s="322"/>
      <c r="AR24" s="322"/>
      <c r="AS24" s="323"/>
      <c r="AT24" s="345"/>
      <c r="AU24" s="323"/>
      <c r="AV24" s="125"/>
      <c r="AW24" s="125"/>
      <c r="AX24" s="127">
        <f t="shared" ref="AX24:AX62" si="4">SUM(E24:AM24)*2</f>
        <v>0</v>
      </c>
      <c r="AY24" s="483" t="str">
        <f>IF(AX24&gt;=58,"A",IF(AX24&gt;=31,"B","C"))</f>
        <v>C</v>
      </c>
      <c r="AZ24" s="128">
        <f t="shared" ref="AZ24:AZ62" si="5">SUM(AN24:AW24)*3</f>
        <v>0</v>
      </c>
      <c r="BA24" s="479" t="str">
        <f>IF(AZ24&gt;=21,"A",IF(AZ24&gt;=5,"B","C"))</f>
        <v>C</v>
      </c>
      <c r="BB24" s="127">
        <f t="shared" ref="BB24:BB62" si="6">SUM(E24:N24)+SUM(X24:AG24)*2+SUM(AN24:AS24)*3</f>
        <v>0</v>
      </c>
      <c r="BC24" s="128">
        <f t="shared" ref="BC24:BC62" si="7">SUM(O24:S24)*2+SUM(AH24:AK24)*2+SUM(AT24:AU24)*3</f>
        <v>0</v>
      </c>
      <c r="BD24" s="128">
        <f t="shared" ref="BD24:BD62" si="8">SUM(T24:U24)*2+SUM(AL24:AM24)*2+AV24*3</f>
        <v>0</v>
      </c>
      <c r="BE24" s="129">
        <f t="shared" ref="BE24:BE62" si="9">SUM(V24:W24)*2+AW24*3</f>
        <v>0</v>
      </c>
      <c r="BF24" s="130">
        <f t="shared" si="1"/>
        <v>0</v>
      </c>
      <c r="BG24" s="131">
        <f>(BF24-64.7)/22.67*10+50</f>
        <v>21.460079400088222</v>
      </c>
      <c r="BH24" s="100"/>
      <c r="BI24" s="120">
        <f t="shared" si="2"/>
        <v>0</v>
      </c>
      <c r="BJ24" s="121">
        <f t="shared" si="2"/>
        <v>0</v>
      </c>
      <c r="BK24" s="132">
        <f>AX24/70*100</f>
        <v>0</v>
      </c>
      <c r="BL24" s="133" t="str">
        <f>AY24</f>
        <v>C</v>
      </c>
      <c r="BM24" s="134">
        <f>AZ24/30*100</f>
        <v>0</v>
      </c>
      <c r="BN24" s="123" t="str">
        <f>BA24</f>
        <v>C</v>
      </c>
      <c r="BO24" s="132">
        <f t="shared" ref="BO24:BO62" si="10">BB24/58*100</f>
        <v>0</v>
      </c>
      <c r="BP24" s="134">
        <f t="shared" ref="BP24:BP62" si="11">BC24/24*100</f>
        <v>0</v>
      </c>
      <c r="BQ24" s="134">
        <f t="shared" ref="BQ24:BQ62" si="12">BD24/11*100</f>
        <v>0</v>
      </c>
      <c r="BR24" s="135">
        <f t="shared" ref="BR24:BR62" si="13">BE24/7*100</f>
        <v>0</v>
      </c>
      <c r="BS24" s="303">
        <f t="shared" ref="BS24:BS62" si="14">SUM(E24:N24)*2</f>
        <v>0</v>
      </c>
      <c r="BT24" s="304">
        <f t="shared" ref="BT24:BT62" si="15">BS24/20*100</f>
        <v>0</v>
      </c>
      <c r="BU24" s="305">
        <f t="shared" ref="BU24:BU62" si="16">SUM(O24:S24)*2</f>
        <v>0</v>
      </c>
      <c r="BV24" s="304">
        <f t="shared" ref="BV24:BV62" si="17">BU24/10*100</f>
        <v>0</v>
      </c>
      <c r="BW24" s="305">
        <f t="shared" ref="BW24:BW62" si="18">SUM(T24:U24)*2</f>
        <v>0</v>
      </c>
      <c r="BX24" s="304">
        <f t="shared" ref="BX24:BX62" si="19">BW24/4*100</f>
        <v>0</v>
      </c>
      <c r="BY24" s="305">
        <f t="shared" ref="BY24:BY62" si="20">SUM(V24:W24)*2</f>
        <v>0</v>
      </c>
      <c r="BZ24" s="304">
        <f t="shared" ref="BZ24:BZ62" si="21">BY24/4*100</f>
        <v>0</v>
      </c>
      <c r="CA24" s="305">
        <f t="shared" ref="CA24:CA62" si="22">SUM(X24:AG24)*2</f>
        <v>0</v>
      </c>
      <c r="CB24" s="304">
        <f t="shared" ref="CB24:CB62" si="23">CA24/20*100</f>
        <v>0</v>
      </c>
      <c r="CC24" s="305">
        <f t="shared" ref="CC24:CC62" si="24">SUM(AH24:AK24)*2</f>
        <v>0</v>
      </c>
      <c r="CD24" s="304">
        <f t="shared" ref="CD24:CD62" si="25">CC24/8*100</f>
        <v>0</v>
      </c>
      <c r="CE24" s="305">
        <f t="shared" ref="CE24:CE62" si="26">SUM(AL24:AM24)*2</f>
        <v>0</v>
      </c>
      <c r="CF24" s="306">
        <f t="shared" ref="CF24:CF62" si="27">CE24/4*100</f>
        <v>0</v>
      </c>
      <c r="CG24" s="303">
        <f t="shared" ref="CG24:CG62" si="28">SUM(AN24:AS24)*3</f>
        <v>0</v>
      </c>
      <c r="CH24" s="304">
        <f t="shared" ref="CH24:CH62" si="29">CG24/18*100</f>
        <v>0</v>
      </c>
      <c r="CI24" s="305">
        <f t="shared" ref="CI24:CI62" si="30">SUM(AT24:AU24)*3</f>
        <v>0</v>
      </c>
      <c r="CJ24" s="304">
        <f t="shared" ref="CJ24:CJ62" si="31">CI24/6*100</f>
        <v>0</v>
      </c>
      <c r="CK24" s="305">
        <f t="shared" ref="CK24:CK62" si="32">AV24*3</f>
        <v>0</v>
      </c>
      <c r="CL24" s="304">
        <f t="shared" ref="CL24:CL62" si="33">CK24/3*100</f>
        <v>0</v>
      </c>
      <c r="CM24" s="307">
        <f t="shared" ref="CM24:CM62" si="34">AW24*3</f>
        <v>0</v>
      </c>
      <c r="CN24" s="308">
        <f t="shared" ref="CN24:CN62" si="35">CM24/3*100</f>
        <v>0</v>
      </c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463">
        <v>2</v>
      </c>
      <c r="DC24" s="462">
        <f t="shared" ref="DC24:DC62" si="36">A24</f>
        <v>0</v>
      </c>
      <c r="DD24" s="111">
        <f t="shared" ref="DD24:DD62" si="37">B24</f>
        <v>0</v>
      </c>
      <c r="DE24" s="112">
        <f t="shared" ref="DE24:DE62" si="38">BF24</f>
        <v>0</v>
      </c>
      <c r="DF24" s="293">
        <f t="shared" ref="DF24:DF62" si="39">BG24</f>
        <v>21.460079400088222</v>
      </c>
      <c r="DG24" s="113"/>
      <c r="DH24" s="37"/>
      <c r="DI24" s="37"/>
      <c r="DJ24" s="37"/>
      <c r="DK24" s="37"/>
      <c r="DL24" s="37"/>
      <c r="DM24" s="37"/>
      <c r="DU24" s="140">
        <f t="shared" si="3"/>
        <v>0</v>
      </c>
      <c r="DV24" s="141">
        <f t="shared" si="3"/>
        <v>0</v>
      </c>
      <c r="DW24" s="116">
        <f t="shared" ref="DW24:DW62" si="40">BF24</f>
        <v>0</v>
      </c>
      <c r="DX24" s="117" t="e">
        <f t="shared" ref="DX24:DX62" si="41">BF24-$BF$64</f>
        <v>#DIV/0!</v>
      </c>
      <c r="DY24" s="118" t="e">
        <f t="shared" ref="DY24:DY62" si="42">DX24^2</f>
        <v>#DIV/0!</v>
      </c>
      <c r="EA24" s="119"/>
      <c r="EB24" s="119"/>
      <c r="EC24" s="119"/>
      <c r="ED24" s="119"/>
      <c r="EE24" s="119"/>
      <c r="EF24" s="119"/>
    </row>
    <row r="25" spans="1:136" ht="13.2" customHeight="1" x14ac:dyDescent="0.2">
      <c r="A25" s="55"/>
      <c r="B25" s="144"/>
      <c r="C25" s="145"/>
      <c r="D25" s="23" t="str">
        <f t="shared" ref="D25:D62" si="43">IF(C25&gt;=10,"A",IF(C25&gt;=4,"B","C"))</f>
        <v>C</v>
      </c>
      <c r="E25" s="324"/>
      <c r="F25" s="325"/>
      <c r="G25" s="325"/>
      <c r="H25" s="325"/>
      <c r="I25" s="325"/>
      <c r="J25" s="325"/>
      <c r="K25" s="325"/>
      <c r="L25" s="325"/>
      <c r="M25" s="325"/>
      <c r="N25" s="326"/>
      <c r="O25" s="346"/>
      <c r="P25" s="325"/>
      <c r="Q25" s="325"/>
      <c r="R25" s="325"/>
      <c r="S25" s="326"/>
      <c r="T25" s="346"/>
      <c r="U25" s="326"/>
      <c r="V25" s="346"/>
      <c r="W25" s="326"/>
      <c r="X25" s="346"/>
      <c r="Y25" s="325"/>
      <c r="Z25" s="325"/>
      <c r="AA25" s="325"/>
      <c r="AB25" s="325"/>
      <c r="AC25" s="325"/>
      <c r="AD25" s="325"/>
      <c r="AE25" s="325"/>
      <c r="AF25" s="325"/>
      <c r="AG25" s="326"/>
      <c r="AH25" s="346"/>
      <c r="AI25" s="325"/>
      <c r="AJ25" s="325"/>
      <c r="AK25" s="326"/>
      <c r="AL25" s="346"/>
      <c r="AM25" s="358"/>
      <c r="AN25" s="324"/>
      <c r="AO25" s="325"/>
      <c r="AP25" s="325"/>
      <c r="AQ25" s="325"/>
      <c r="AR25" s="325"/>
      <c r="AS25" s="326"/>
      <c r="AT25" s="346"/>
      <c r="AU25" s="326"/>
      <c r="AV25" s="148"/>
      <c r="AW25" s="148"/>
      <c r="AX25" s="150">
        <f t="shared" si="4"/>
        <v>0</v>
      </c>
      <c r="AY25" s="24" t="str">
        <f t="shared" ref="AY25:AY62" si="44">IF(AX25&gt;=58,"A",IF(AX25&gt;=31,"B","C"))</f>
        <v>C</v>
      </c>
      <c r="AZ25" s="151">
        <f t="shared" si="5"/>
        <v>0</v>
      </c>
      <c r="BA25" s="480" t="str">
        <f t="shared" ref="BA25:BA62" si="45">IF(AZ25&gt;=21,"A",IF(AZ25&gt;=5,"B","C"))</f>
        <v>C</v>
      </c>
      <c r="BB25" s="150">
        <f t="shared" si="6"/>
        <v>0</v>
      </c>
      <c r="BC25" s="151">
        <f t="shared" si="7"/>
        <v>0</v>
      </c>
      <c r="BD25" s="151">
        <f t="shared" si="8"/>
        <v>0</v>
      </c>
      <c r="BE25" s="152">
        <f t="shared" si="9"/>
        <v>0</v>
      </c>
      <c r="BF25" s="153">
        <f t="shared" si="1"/>
        <v>0</v>
      </c>
      <c r="BG25" s="154">
        <f t="shared" ref="BG25:BG62" si="46">(BF25-64.7)/22.67*10+50</f>
        <v>21.460079400088222</v>
      </c>
      <c r="BH25" s="100"/>
      <c r="BI25" s="55">
        <f t="shared" si="2"/>
        <v>0</v>
      </c>
      <c r="BJ25" s="144">
        <f t="shared" si="2"/>
        <v>0</v>
      </c>
      <c r="BK25" s="155">
        <f t="shared" ref="BK25:BK62" si="47">AX25/70*100</f>
        <v>0</v>
      </c>
      <c r="BL25" s="156" t="str">
        <f t="shared" ref="BL25:BL62" si="48">AY25</f>
        <v>C</v>
      </c>
      <c r="BM25" s="157">
        <f t="shared" ref="BM25:BM62" si="49">AZ25/30*100</f>
        <v>0</v>
      </c>
      <c r="BN25" s="146" t="str">
        <f t="shared" ref="BN25:BN62" si="50">BA25</f>
        <v>C</v>
      </c>
      <c r="BO25" s="155">
        <f>BB25/58*100</f>
        <v>0</v>
      </c>
      <c r="BP25" s="157">
        <f>BC25/24*100</f>
        <v>0</v>
      </c>
      <c r="BQ25" s="157">
        <f>BD25/11*100</f>
        <v>0</v>
      </c>
      <c r="BR25" s="158">
        <f>BE25/7*100</f>
        <v>0</v>
      </c>
      <c r="BS25" s="105">
        <f t="shared" si="14"/>
        <v>0</v>
      </c>
      <c r="BT25" s="106">
        <f t="shared" si="15"/>
        <v>0</v>
      </c>
      <c r="BU25" s="107">
        <f t="shared" si="16"/>
        <v>0</v>
      </c>
      <c r="BV25" s="106">
        <f t="shared" si="17"/>
        <v>0</v>
      </c>
      <c r="BW25" s="107">
        <f t="shared" si="18"/>
        <v>0</v>
      </c>
      <c r="BX25" s="106">
        <f t="shared" si="19"/>
        <v>0</v>
      </c>
      <c r="BY25" s="107">
        <f t="shared" si="20"/>
        <v>0</v>
      </c>
      <c r="BZ25" s="106">
        <f t="shared" si="21"/>
        <v>0</v>
      </c>
      <c r="CA25" s="107">
        <f t="shared" si="22"/>
        <v>0</v>
      </c>
      <c r="CB25" s="106">
        <f t="shared" si="23"/>
        <v>0</v>
      </c>
      <c r="CC25" s="107">
        <f t="shared" si="24"/>
        <v>0</v>
      </c>
      <c r="CD25" s="106">
        <f t="shared" si="25"/>
        <v>0</v>
      </c>
      <c r="CE25" s="107">
        <f t="shared" si="26"/>
        <v>0</v>
      </c>
      <c r="CF25" s="278">
        <f t="shared" si="27"/>
        <v>0</v>
      </c>
      <c r="CG25" s="105">
        <f t="shared" si="28"/>
        <v>0</v>
      </c>
      <c r="CH25" s="106">
        <f t="shared" si="29"/>
        <v>0</v>
      </c>
      <c r="CI25" s="107">
        <f t="shared" si="30"/>
        <v>0</v>
      </c>
      <c r="CJ25" s="106">
        <f t="shared" si="31"/>
        <v>0</v>
      </c>
      <c r="CK25" s="107">
        <f t="shared" si="32"/>
        <v>0</v>
      </c>
      <c r="CL25" s="106">
        <f t="shared" si="33"/>
        <v>0</v>
      </c>
      <c r="CM25" s="108">
        <f t="shared" si="34"/>
        <v>0</v>
      </c>
      <c r="CN25" s="109">
        <f t="shared" si="35"/>
        <v>0</v>
      </c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63">
        <v>3</v>
      </c>
      <c r="DC25" s="462">
        <f t="shared" si="36"/>
        <v>0</v>
      </c>
      <c r="DD25" s="111">
        <f t="shared" si="37"/>
        <v>0</v>
      </c>
      <c r="DE25" s="112">
        <f t="shared" si="38"/>
        <v>0</v>
      </c>
      <c r="DF25" s="293">
        <f t="shared" si="39"/>
        <v>21.460079400088222</v>
      </c>
      <c r="DG25" s="113"/>
      <c r="DH25" s="667" t="s">
        <v>122</v>
      </c>
      <c r="DI25" s="668"/>
      <c r="DJ25" s="412">
        <v>5</v>
      </c>
      <c r="DK25" s="159">
        <v>15</v>
      </c>
      <c r="DL25" s="159">
        <v>25</v>
      </c>
      <c r="DM25" s="159">
        <v>35</v>
      </c>
      <c r="DN25" s="159">
        <v>45</v>
      </c>
      <c r="DO25" s="2">
        <v>55</v>
      </c>
      <c r="DP25" s="159">
        <v>65</v>
      </c>
      <c r="DQ25" s="159">
        <v>75</v>
      </c>
      <c r="DR25" s="159">
        <v>85</v>
      </c>
      <c r="DS25" s="159">
        <v>95</v>
      </c>
      <c r="DU25" s="140">
        <f t="shared" si="3"/>
        <v>0</v>
      </c>
      <c r="DV25" s="141">
        <f t="shared" si="3"/>
        <v>0</v>
      </c>
      <c r="DW25" s="116">
        <f t="shared" si="40"/>
        <v>0</v>
      </c>
      <c r="DX25" s="117" t="e">
        <f t="shared" si="41"/>
        <v>#DIV/0!</v>
      </c>
      <c r="DY25" s="118" t="e">
        <f t="shared" si="42"/>
        <v>#DIV/0!</v>
      </c>
      <c r="EA25" s="652" t="s">
        <v>123</v>
      </c>
      <c r="EB25" s="652"/>
      <c r="EC25" s="652"/>
      <c r="ED25" s="652"/>
      <c r="EE25" s="160" t="e">
        <f>SUM(DY23:DY62)/$D$63</f>
        <v>#DIV/0!</v>
      </c>
    </row>
    <row r="26" spans="1:136" ht="13.2" customHeight="1" x14ac:dyDescent="0.2">
      <c r="A26" s="120"/>
      <c r="B26" s="121"/>
      <c r="C26" s="122"/>
      <c r="D26" s="474" t="str">
        <f t="shared" si="43"/>
        <v>C</v>
      </c>
      <c r="E26" s="321"/>
      <c r="F26" s="322"/>
      <c r="G26" s="322"/>
      <c r="H26" s="322"/>
      <c r="I26" s="322"/>
      <c r="J26" s="322"/>
      <c r="K26" s="322"/>
      <c r="L26" s="322"/>
      <c r="M26" s="322"/>
      <c r="N26" s="323"/>
      <c r="O26" s="345"/>
      <c r="P26" s="322"/>
      <c r="Q26" s="322"/>
      <c r="R26" s="322"/>
      <c r="S26" s="323"/>
      <c r="T26" s="345"/>
      <c r="U26" s="323"/>
      <c r="V26" s="345"/>
      <c r="W26" s="323"/>
      <c r="X26" s="345"/>
      <c r="Y26" s="322"/>
      <c r="Z26" s="322"/>
      <c r="AA26" s="322"/>
      <c r="AB26" s="322"/>
      <c r="AC26" s="322"/>
      <c r="AD26" s="322"/>
      <c r="AE26" s="322"/>
      <c r="AF26" s="322"/>
      <c r="AG26" s="323"/>
      <c r="AH26" s="345"/>
      <c r="AI26" s="322"/>
      <c r="AJ26" s="322"/>
      <c r="AK26" s="323"/>
      <c r="AL26" s="345"/>
      <c r="AM26" s="357"/>
      <c r="AN26" s="321"/>
      <c r="AO26" s="322"/>
      <c r="AP26" s="322"/>
      <c r="AQ26" s="322"/>
      <c r="AR26" s="322"/>
      <c r="AS26" s="323"/>
      <c r="AT26" s="345"/>
      <c r="AU26" s="323"/>
      <c r="AV26" s="125"/>
      <c r="AW26" s="125"/>
      <c r="AX26" s="127">
        <f t="shared" si="4"/>
        <v>0</v>
      </c>
      <c r="AY26" s="483" t="str">
        <f t="shared" si="44"/>
        <v>C</v>
      </c>
      <c r="AZ26" s="128">
        <f t="shared" si="5"/>
        <v>0</v>
      </c>
      <c r="BA26" s="479" t="str">
        <f t="shared" si="45"/>
        <v>C</v>
      </c>
      <c r="BB26" s="127">
        <f>SUM(E26:N26)+SUM(X26:AG26)*2+SUM(AN26:AS26)*3</f>
        <v>0</v>
      </c>
      <c r="BC26" s="128">
        <f>SUM(O26:S26)*2+SUM(AH26:AK26)*2+SUM(AT26:AU26)*3</f>
        <v>0</v>
      </c>
      <c r="BD26" s="128">
        <f>SUM(T26:U26)*2+SUM(AL26:AM26)*2+AV26*3</f>
        <v>0</v>
      </c>
      <c r="BE26" s="129">
        <f>SUM(V26:W26)*2+AW26*3</f>
        <v>0</v>
      </c>
      <c r="BF26" s="130">
        <f t="shared" si="1"/>
        <v>0</v>
      </c>
      <c r="BG26" s="131">
        <f t="shared" si="46"/>
        <v>21.460079400088222</v>
      </c>
      <c r="BH26" s="100"/>
      <c r="BI26" s="120">
        <f t="shared" si="2"/>
        <v>0</v>
      </c>
      <c r="BJ26" s="121">
        <f t="shared" si="2"/>
        <v>0</v>
      </c>
      <c r="BK26" s="132">
        <f t="shared" si="47"/>
        <v>0</v>
      </c>
      <c r="BL26" s="133" t="str">
        <f t="shared" si="48"/>
        <v>C</v>
      </c>
      <c r="BM26" s="134">
        <f t="shared" si="49"/>
        <v>0</v>
      </c>
      <c r="BN26" s="123" t="str">
        <f t="shared" si="50"/>
        <v>C</v>
      </c>
      <c r="BO26" s="132">
        <f t="shared" si="10"/>
        <v>0</v>
      </c>
      <c r="BP26" s="134">
        <f t="shared" si="11"/>
        <v>0</v>
      </c>
      <c r="BQ26" s="134">
        <f t="shared" si="12"/>
        <v>0</v>
      </c>
      <c r="BR26" s="135">
        <f t="shared" si="13"/>
        <v>0</v>
      </c>
      <c r="BS26" s="303">
        <f t="shared" si="14"/>
        <v>0</v>
      </c>
      <c r="BT26" s="304">
        <f t="shared" si="15"/>
        <v>0</v>
      </c>
      <c r="BU26" s="305">
        <f t="shared" si="16"/>
        <v>0</v>
      </c>
      <c r="BV26" s="304">
        <f t="shared" si="17"/>
        <v>0</v>
      </c>
      <c r="BW26" s="305">
        <f t="shared" si="18"/>
        <v>0</v>
      </c>
      <c r="BX26" s="304">
        <f t="shared" si="19"/>
        <v>0</v>
      </c>
      <c r="BY26" s="305">
        <f t="shared" si="20"/>
        <v>0</v>
      </c>
      <c r="BZ26" s="304">
        <f t="shared" si="21"/>
        <v>0</v>
      </c>
      <c r="CA26" s="305">
        <f t="shared" si="22"/>
        <v>0</v>
      </c>
      <c r="CB26" s="304">
        <f t="shared" si="23"/>
        <v>0</v>
      </c>
      <c r="CC26" s="305">
        <f t="shared" si="24"/>
        <v>0</v>
      </c>
      <c r="CD26" s="304">
        <f t="shared" si="25"/>
        <v>0</v>
      </c>
      <c r="CE26" s="305">
        <f t="shared" si="26"/>
        <v>0</v>
      </c>
      <c r="CF26" s="306">
        <f t="shared" si="27"/>
        <v>0</v>
      </c>
      <c r="CG26" s="303">
        <f t="shared" si="28"/>
        <v>0</v>
      </c>
      <c r="CH26" s="304">
        <f t="shared" si="29"/>
        <v>0</v>
      </c>
      <c r="CI26" s="305">
        <f t="shared" si="30"/>
        <v>0</v>
      </c>
      <c r="CJ26" s="304">
        <f t="shared" si="31"/>
        <v>0</v>
      </c>
      <c r="CK26" s="305">
        <f t="shared" si="32"/>
        <v>0</v>
      </c>
      <c r="CL26" s="304">
        <f t="shared" si="33"/>
        <v>0</v>
      </c>
      <c r="CM26" s="307">
        <f t="shared" si="34"/>
        <v>0</v>
      </c>
      <c r="CN26" s="308">
        <f t="shared" si="35"/>
        <v>0</v>
      </c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463">
        <v>4</v>
      </c>
      <c r="DC26" s="462">
        <f t="shared" si="36"/>
        <v>0</v>
      </c>
      <c r="DD26" s="111">
        <f t="shared" si="37"/>
        <v>0</v>
      </c>
      <c r="DE26" s="112">
        <f t="shared" si="38"/>
        <v>0</v>
      </c>
      <c r="DF26" s="293">
        <f t="shared" si="39"/>
        <v>21.460079400088222</v>
      </c>
      <c r="DG26" s="113"/>
      <c r="DH26" s="650" t="s">
        <v>124</v>
      </c>
      <c r="DI26" s="651"/>
      <c r="DJ26" s="159"/>
      <c r="DK26" s="162"/>
      <c r="DL26" s="162"/>
      <c r="DM26" s="162"/>
      <c r="DN26" s="162"/>
      <c r="DO26" s="163"/>
      <c r="DP26" s="2"/>
      <c r="DQ26" s="2"/>
      <c r="DR26" s="2"/>
      <c r="DS26" s="2"/>
      <c r="DU26" s="140">
        <f t="shared" si="3"/>
        <v>0</v>
      </c>
      <c r="DV26" s="141">
        <f t="shared" si="3"/>
        <v>0</v>
      </c>
      <c r="DW26" s="116">
        <f t="shared" si="40"/>
        <v>0</v>
      </c>
      <c r="DX26" s="117" t="e">
        <f t="shared" si="41"/>
        <v>#DIV/0!</v>
      </c>
      <c r="DY26" s="118" t="e">
        <f t="shared" si="42"/>
        <v>#DIV/0!</v>
      </c>
      <c r="EA26" s="119"/>
      <c r="EB26" s="119"/>
      <c r="EC26" s="119"/>
      <c r="ED26" s="119"/>
      <c r="EE26" s="119"/>
      <c r="EF26" s="119"/>
    </row>
    <row r="27" spans="1:136" ht="13.2" customHeight="1" x14ac:dyDescent="0.2">
      <c r="A27" s="55"/>
      <c r="B27" s="144"/>
      <c r="C27" s="145"/>
      <c r="D27" s="23" t="str">
        <f t="shared" si="43"/>
        <v>C</v>
      </c>
      <c r="E27" s="324"/>
      <c r="F27" s="325"/>
      <c r="G27" s="325"/>
      <c r="H27" s="325"/>
      <c r="I27" s="325"/>
      <c r="J27" s="325"/>
      <c r="K27" s="325"/>
      <c r="L27" s="325"/>
      <c r="M27" s="325"/>
      <c r="N27" s="326"/>
      <c r="O27" s="346"/>
      <c r="P27" s="325"/>
      <c r="Q27" s="325"/>
      <c r="R27" s="325"/>
      <c r="S27" s="326"/>
      <c r="T27" s="346"/>
      <c r="U27" s="326"/>
      <c r="V27" s="346"/>
      <c r="W27" s="326"/>
      <c r="X27" s="346"/>
      <c r="Y27" s="325"/>
      <c r="Z27" s="325"/>
      <c r="AA27" s="325"/>
      <c r="AB27" s="325"/>
      <c r="AC27" s="325"/>
      <c r="AD27" s="325"/>
      <c r="AE27" s="325"/>
      <c r="AF27" s="325"/>
      <c r="AG27" s="326"/>
      <c r="AH27" s="346"/>
      <c r="AI27" s="325"/>
      <c r="AJ27" s="325"/>
      <c r="AK27" s="326"/>
      <c r="AL27" s="346"/>
      <c r="AM27" s="358"/>
      <c r="AN27" s="324"/>
      <c r="AO27" s="325"/>
      <c r="AP27" s="325"/>
      <c r="AQ27" s="325"/>
      <c r="AR27" s="325"/>
      <c r="AS27" s="326"/>
      <c r="AT27" s="346"/>
      <c r="AU27" s="326"/>
      <c r="AV27" s="148"/>
      <c r="AW27" s="148"/>
      <c r="AX27" s="150">
        <f t="shared" si="4"/>
        <v>0</v>
      </c>
      <c r="AY27" s="24" t="str">
        <f t="shared" si="44"/>
        <v>C</v>
      </c>
      <c r="AZ27" s="151">
        <f t="shared" si="5"/>
        <v>0</v>
      </c>
      <c r="BA27" s="480" t="str">
        <f t="shared" si="45"/>
        <v>C</v>
      </c>
      <c r="BB27" s="150">
        <f t="shared" si="6"/>
        <v>0</v>
      </c>
      <c r="BC27" s="151">
        <f t="shared" si="7"/>
        <v>0</v>
      </c>
      <c r="BD27" s="151">
        <f t="shared" si="8"/>
        <v>0</v>
      </c>
      <c r="BE27" s="152">
        <f t="shared" si="9"/>
        <v>0</v>
      </c>
      <c r="BF27" s="153">
        <f t="shared" si="1"/>
        <v>0</v>
      </c>
      <c r="BG27" s="154">
        <f t="shared" si="46"/>
        <v>21.460079400088222</v>
      </c>
      <c r="BH27" s="100"/>
      <c r="BI27" s="55">
        <f t="shared" si="2"/>
        <v>0</v>
      </c>
      <c r="BJ27" s="144">
        <f t="shared" si="2"/>
        <v>0</v>
      </c>
      <c r="BK27" s="155">
        <f t="shared" si="47"/>
        <v>0</v>
      </c>
      <c r="BL27" s="156" t="str">
        <f t="shared" si="48"/>
        <v>C</v>
      </c>
      <c r="BM27" s="157">
        <f t="shared" si="49"/>
        <v>0</v>
      </c>
      <c r="BN27" s="146" t="str">
        <f t="shared" si="50"/>
        <v>C</v>
      </c>
      <c r="BO27" s="155">
        <f t="shared" si="10"/>
        <v>0</v>
      </c>
      <c r="BP27" s="157">
        <f t="shared" si="11"/>
        <v>0</v>
      </c>
      <c r="BQ27" s="157">
        <f t="shared" si="12"/>
        <v>0</v>
      </c>
      <c r="BR27" s="158">
        <f t="shared" si="13"/>
        <v>0</v>
      </c>
      <c r="BS27" s="105">
        <f t="shared" si="14"/>
        <v>0</v>
      </c>
      <c r="BT27" s="106">
        <f t="shared" si="15"/>
        <v>0</v>
      </c>
      <c r="BU27" s="107">
        <f t="shared" si="16"/>
        <v>0</v>
      </c>
      <c r="BV27" s="106">
        <f t="shared" si="17"/>
        <v>0</v>
      </c>
      <c r="BW27" s="107">
        <f t="shared" si="18"/>
        <v>0</v>
      </c>
      <c r="BX27" s="106">
        <f t="shared" si="19"/>
        <v>0</v>
      </c>
      <c r="BY27" s="107">
        <f t="shared" si="20"/>
        <v>0</v>
      </c>
      <c r="BZ27" s="106">
        <f t="shared" si="21"/>
        <v>0</v>
      </c>
      <c r="CA27" s="107">
        <f t="shared" si="22"/>
        <v>0</v>
      </c>
      <c r="CB27" s="106">
        <f t="shared" si="23"/>
        <v>0</v>
      </c>
      <c r="CC27" s="107">
        <f t="shared" si="24"/>
        <v>0</v>
      </c>
      <c r="CD27" s="106">
        <f t="shared" si="25"/>
        <v>0</v>
      </c>
      <c r="CE27" s="107">
        <f t="shared" si="26"/>
        <v>0</v>
      </c>
      <c r="CF27" s="278">
        <f t="shared" si="27"/>
        <v>0</v>
      </c>
      <c r="CG27" s="105">
        <f t="shared" si="28"/>
        <v>0</v>
      </c>
      <c r="CH27" s="106">
        <f t="shared" si="29"/>
        <v>0</v>
      </c>
      <c r="CI27" s="107">
        <f t="shared" si="30"/>
        <v>0</v>
      </c>
      <c r="CJ27" s="106">
        <f t="shared" si="31"/>
        <v>0</v>
      </c>
      <c r="CK27" s="107">
        <f t="shared" si="32"/>
        <v>0</v>
      </c>
      <c r="CL27" s="106">
        <f t="shared" si="33"/>
        <v>0</v>
      </c>
      <c r="CM27" s="108">
        <f t="shared" si="34"/>
        <v>0</v>
      </c>
      <c r="CN27" s="109">
        <f t="shared" si="35"/>
        <v>0</v>
      </c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463">
        <v>5</v>
      </c>
      <c r="DC27" s="462">
        <f t="shared" si="36"/>
        <v>0</v>
      </c>
      <c r="DD27" s="111">
        <f t="shared" si="37"/>
        <v>0</v>
      </c>
      <c r="DE27" s="112">
        <f t="shared" si="38"/>
        <v>0</v>
      </c>
      <c r="DF27" s="293">
        <f t="shared" si="39"/>
        <v>21.460079400088222</v>
      </c>
      <c r="DG27" s="113"/>
      <c r="DH27" s="164"/>
      <c r="DI27" s="164"/>
      <c r="DJ27" s="164"/>
      <c r="DK27" s="164"/>
      <c r="DL27" s="164"/>
      <c r="DM27" s="164"/>
      <c r="DU27" s="140">
        <f t="shared" si="3"/>
        <v>0</v>
      </c>
      <c r="DV27" s="141">
        <f t="shared" si="3"/>
        <v>0</v>
      </c>
      <c r="DW27" s="116">
        <f t="shared" si="40"/>
        <v>0</v>
      </c>
      <c r="DX27" s="117" t="e">
        <f t="shared" si="41"/>
        <v>#DIV/0!</v>
      </c>
      <c r="DY27" s="118" t="e">
        <f t="shared" si="42"/>
        <v>#DIV/0!</v>
      </c>
      <c r="EA27" s="652" t="s">
        <v>125</v>
      </c>
      <c r="EB27" s="652"/>
      <c r="EC27" s="652"/>
      <c r="ED27" s="652"/>
      <c r="EE27" s="652"/>
      <c r="EF27" s="165" t="e">
        <f>EE25^(1/2)</f>
        <v>#DIV/0!</v>
      </c>
    </row>
    <row r="28" spans="1:136" ht="13.2" customHeight="1" x14ac:dyDescent="0.2">
      <c r="A28" s="120"/>
      <c r="B28" s="121"/>
      <c r="C28" s="122"/>
      <c r="D28" s="474" t="str">
        <f t="shared" si="43"/>
        <v>C</v>
      </c>
      <c r="E28" s="321"/>
      <c r="F28" s="322"/>
      <c r="G28" s="322"/>
      <c r="H28" s="322"/>
      <c r="I28" s="322"/>
      <c r="J28" s="322"/>
      <c r="K28" s="322"/>
      <c r="L28" s="322"/>
      <c r="M28" s="322"/>
      <c r="N28" s="323"/>
      <c r="O28" s="345"/>
      <c r="P28" s="322"/>
      <c r="Q28" s="322"/>
      <c r="R28" s="322"/>
      <c r="S28" s="323"/>
      <c r="T28" s="345"/>
      <c r="U28" s="323"/>
      <c r="V28" s="345"/>
      <c r="W28" s="323"/>
      <c r="X28" s="345"/>
      <c r="Y28" s="322"/>
      <c r="Z28" s="322"/>
      <c r="AA28" s="322"/>
      <c r="AB28" s="322"/>
      <c r="AC28" s="322"/>
      <c r="AD28" s="322"/>
      <c r="AE28" s="322"/>
      <c r="AF28" s="322"/>
      <c r="AG28" s="323"/>
      <c r="AH28" s="345"/>
      <c r="AI28" s="322"/>
      <c r="AJ28" s="322"/>
      <c r="AK28" s="323"/>
      <c r="AL28" s="345"/>
      <c r="AM28" s="357"/>
      <c r="AN28" s="321"/>
      <c r="AO28" s="322"/>
      <c r="AP28" s="322"/>
      <c r="AQ28" s="322"/>
      <c r="AR28" s="322"/>
      <c r="AS28" s="323"/>
      <c r="AT28" s="345"/>
      <c r="AU28" s="323"/>
      <c r="AV28" s="125"/>
      <c r="AW28" s="125"/>
      <c r="AX28" s="127">
        <f t="shared" si="4"/>
        <v>0</v>
      </c>
      <c r="AY28" s="483" t="str">
        <f t="shared" si="44"/>
        <v>C</v>
      </c>
      <c r="AZ28" s="128">
        <f t="shared" si="5"/>
        <v>0</v>
      </c>
      <c r="BA28" s="479" t="str">
        <f t="shared" si="45"/>
        <v>C</v>
      </c>
      <c r="BB28" s="127">
        <f t="shared" si="6"/>
        <v>0</v>
      </c>
      <c r="BC28" s="128">
        <f t="shared" si="7"/>
        <v>0</v>
      </c>
      <c r="BD28" s="128">
        <f t="shared" si="8"/>
        <v>0</v>
      </c>
      <c r="BE28" s="129">
        <f t="shared" si="9"/>
        <v>0</v>
      </c>
      <c r="BF28" s="130">
        <f t="shared" si="1"/>
        <v>0</v>
      </c>
      <c r="BG28" s="131">
        <f t="shared" si="46"/>
        <v>21.460079400088222</v>
      </c>
      <c r="BH28" s="100"/>
      <c r="BI28" s="120">
        <f t="shared" si="2"/>
        <v>0</v>
      </c>
      <c r="BJ28" s="121">
        <f t="shared" si="2"/>
        <v>0</v>
      </c>
      <c r="BK28" s="132">
        <f t="shared" si="47"/>
        <v>0</v>
      </c>
      <c r="BL28" s="133" t="str">
        <f t="shared" si="48"/>
        <v>C</v>
      </c>
      <c r="BM28" s="134">
        <f t="shared" si="49"/>
        <v>0</v>
      </c>
      <c r="BN28" s="123" t="str">
        <f t="shared" si="50"/>
        <v>C</v>
      </c>
      <c r="BO28" s="132">
        <f t="shared" si="10"/>
        <v>0</v>
      </c>
      <c r="BP28" s="134">
        <f t="shared" si="11"/>
        <v>0</v>
      </c>
      <c r="BQ28" s="134">
        <f t="shared" si="12"/>
        <v>0</v>
      </c>
      <c r="BR28" s="135">
        <f t="shared" si="13"/>
        <v>0</v>
      </c>
      <c r="BS28" s="303">
        <f t="shared" si="14"/>
        <v>0</v>
      </c>
      <c r="BT28" s="304">
        <f t="shared" si="15"/>
        <v>0</v>
      </c>
      <c r="BU28" s="305">
        <f t="shared" si="16"/>
        <v>0</v>
      </c>
      <c r="BV28" s="304">
        <f t="shared" si="17"/>
        <v>0</v>
      </c>
      <c r="BW28" s="305">
        <f t="shared" si="18"/>
        <v>0</v>
      </c>
      <c r="BX28" s="304">
        <f t="shared" si="19"/>
        <v>0</v>
      </c>
      <c r="BY28" s="305">
        <f t="shared" si="20"/>
        <v>0</v>
      </c>
      <c r="BZ28" s="304">
        <f t="shared" si="21"/>
        <v>0</v>
      </c>
      <c r="CA28" s="305">
        <f t="shared" si="22"/>
        <v>0</v>
      </c>
      <c r="CB28" s="304">
        <f t="shared" si="23"/>
        <v>0</v>
      </c>
      <c r="CC28" s="305">
        <f t="shared" si="24"/>
        <v>0</v>
      </c>
      <c r="CD28" s="304">
        <f t="shared" si="25"/>
        <v>0</v>
      </c>
      <c r="CE28" s="305">
        <f t="shared" si="26"/>
        <v>0</v>
      </c>
      <c r="CF28" s="306">
        <f t="shared" si="27"/>
        <v>0</v>
      </c>
      <c r="CG28" s="303">
        <f t="shared" si="28"/>
        <v>0</v>
      </c>
      <c r="CH28" s="304">
        <f t="shared" si="29"/>
        <v>0</v>
      </c>
      <c r="CI28" s="305">
        <f t="shared" si="30"/>
        <v>0</v>
      </c>
      <c r="CJ28" s="304">
        <f t="shared" si="31"/>
        <v>0</v>
      </c>
      <c r="CK28" s="305">
        <f t="shared" si="32"/>
        <v>0</v>
      </c>
      <c r="CL28" s="304">
        <f t="shared" si="33"/>
        <v>0</v>
      </c>
      <c r="CM28" s="307">
        <f t="shared" si="34"/>
        <v>0</v>
      </c>
      <c r="CN28" s="308">
        <f t="shared" si="35"/>
        <v>0</v>
      </c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463">
        <v>6</v>
      </c>
      <c r="DC28" s="462">
        <f t="shared" si="36"/>
        <v>0</v>
      </c>
      <c r="DD28" s="111">
        <f t="shared" si="37"/>
        <v>0</v>
      </c>
      <c r="DE28" s="112">
        <f t="shared" si="38"/>
        <v>0</v>
      </c>
      <c r="DF28" s="293">
        <f t="shared" si="39"/>
        <v>21.460079400088222</v>
      </c>
      <c r="DG28" s="113"/>
      <c r="DH28" s="166" t="s">
        <v>126</v>
      </c>
      <c r="DI28" s="164"/>
      <c r="DJ28" s="164">
        <v>5</v>
      </c>
      <c r="DK28" s="653" t="s">
        <v>127</v>
      </c>
      <c r="DL28" s="653"/>
      <c r="DM28" s="164"/>
      <c r="DN28" s="167">
        <v>55</v>
      </c>
      <c r="DO28" s="654" t="s">
        <v>128</v>
      </c>
      <c r="DP28" s="654"/>
      <c r="DU28" s="140">
        <f t="shared" si="3"/>
        <v>0</v>
      </c>
      <c r="DV28" s="141">
        <f t="shared" si="3"/>
        <v>0</v>
      </c>
      <c r="DW28" s="116">
        <f t="shared" si="40"/>
        <v>0</v>
      </c>
      <c r="DX28" s="117" t="e">
        <f t="shared" si="41"/>
        <v>#DIV/0!</v>
      </c>
      <c r="DY28" s="118" t="e">
        <f t="shared" si="42"/>
        <v>#DIV/0!</v>
      </c>
    </row>
    <row r="29" spans="1:136" ht="13.2" customHeight="1" x14ac:dyDescent="0.2">
      <c r="A29" s="55"/>
      <c r="B29" s="144"/>
      <c r="C29" s="145"/>
      <c r="D29" s="23" t="str">
        <f t="shared" si="43"/>
        <v>C</v>
      </c>
      <c r="E29" s="324"/>
      <c r="F29" s="325"/>
      <c r="G29" s="325"/>
      <c r="H29" s="325"/>
      <c r="I29" s="325"/>
      <c r="J29" s="325"/>
      <c r="K29" s="325"/>
      <c r="L29" s="325"/>
      <c r="M29" s="325"/>
      <c r="N29" s="326"/>
      <c r="O29" s="346"/>
      <c r="P29" s="325"/>
      <c r="Q29" s="325"/>
      <c r="R29" s="325"/>
      <c r="S29" s="326"/>
      <c r="T29" s="346"/>
      <c r="U29" s="326"/>
      <c r="V29" s="346"/>
      <c r="W29" s="326"/>
      <c r="X29" s="346"/>
      <c r="Y29" s="325"/>
      <c r="Z29" s="325"/>
      <c r="AA29" s="325"/>
      <c r="AB29" s="325"/>
      <c r="AC29" s="325"/>
      <c r="AD29" s="325"/>
      <c r="AE29" s="325"/>
      <c r="AF29" s="325"/>
      <c r="AG29" s="326"/>
      <c r="AH29" s="346"/>
      <c r="AI29" s="325"/>
      <c r="AJ29" s="325"/>
      <c r="AK29" s="326"/>
      <c r="AL29" s="346"/>
      <c r="AM29" s="358"/>
      <c r="AN29" s="324"/>
      <c r="AO29" s="325"/>
      <c r="AP29" s="325"/>
      <c r="AQ29" s="325"/>
      <c r="AR29" s="325"/>
      <c r="AS29" s="326"/>
      <c r="AT29" s="346"/>
      <c r="AU29" s="326"/>
      <c r="AV29" s="148"/>
      <c r="AW29" s="148"/>
      <c r="AX29" s="150">
        <f t="shared" si="4"/>
        <v>0</v>
      </c>
      <c r="AY29" s="24" t="str">
        <f t="shared" si="44"/>
        <v>C</v>
      </c>
      <c r="AZ29" s="151">
        <f t="shared" si="5"/>
        <v>0</v>
      </c>
      <c r="BA29" s="480" t="str">
        <f t="shared" si="45"/>
        <v>C</v>
      </c>
      <c r="BB29" s="150">
        <f t="shared" si="6"/>
        <v>0</v>
      </c>
      <c r="BC29" s="151">
        <f t="shared" si="7"/>
        <v>0</v>
      </c>
      <c r="BD29" s="151">
        <f t="shared" si="8"/>
        <v>0</v>
      </c>
      <c r="BE29" s="152">
        <f t="shared" si="9"/>
        <v>0</v>
      </c>
      <c r="BF29" s="153">
        <f t="shared" si="1"/>
        <v>0</v>
      </c>
      <c r="BG29" s="154">
        <f t="shared" si="46"/>
        <v>21.460079400088222</v>
      </c>
      <c r="BH29" s="100"/>
      <c r="BI29" s="55">
        <f t="shared" si="2"/>
        <v>0</v>
      </c>
      <c r="BJ29" s="144">
        <f t="shared" si="2"/>
        <v>0</v>
      </c>
      <c r="BK29" s="155">
        <f t="shared" si="47"/>
        <v>0</v>
      </c>
      <c r="BL29" s="156" t="str">
        <f t="shared" si="48"/>
        <v>C</v>
      </c>
      <c r="BM29" s="157">
        <f t="shared" si="49"/>
        <v>0</v>
      </c>
      <c r="BN29" s="146" t="str">
        <f t="shared" si="50"/>
        <v>C</v>
      </c>
      <c r="BO29" s="155">
        <f t="shared" si="10"/>
        <v>0</v>
      </c>
      <c r="BP29" s="157">
        <f t="shared" si="11"/>
        <v>0</v>
      </c>
      <c r="BQ29" s="157">
        <f t="shared" si="12"/>
        <v>0</v>
      </c>
      <c r="BR29" s="158">
        <f t="shared" si="13"/>
        <v>0</v>
      </c>
      <c r="BS29" s="105">
        <f t="shared" si="14"/>
        <v>0</v>
      </c>
      <c r="BT29" s="106">
        <f t="shared" si="15"/>
        <v>0</v>
      </c>
      <c r="BU29" s="107">
        <f t="shared" si="16"/>
        <v>0</v>
      </c>
      <c r="BV29" s="106">
        <f t="shared" si="17"/>
        <v>0</v>
      </c>
      <c r="BW29" s="107">
        <f t="shared" si="18"/>
        <v>0</v>
      </c>
      <c r="BX29" s="106">
        <f t="shared" si="19"/>
        <v>0</v>
      </c>
      <c r="BY29" s="107">
        <f t="shared" si="20"/>
        <v>0</v>
      </c>
      <c r="BZ29" s="106">
        <f t="shared" si="21"/>
        <v>0</v>
      </c>
      <c r="CA29" s="107">
        <f t="shared" si="22"/>
        <v>0</v>
      </c>
      <c r="CB29" s="106">
        <f t="shared" si="23"/>
        <v>0</v>
      </c>
      <c r="CC29" s="107">
        <f t="shared" si="24"/>
        <v>0</v>
      </c>
      <c r="CD29" s="106">
        <f t="shared" si="25"/>
        <v>0</v>
      </c>
      <c r="CE29" s="107">
        <f t="shared" si="26"/>
        <v>0</v>
      </c>
      <c r="CF29" s="278">
        <f t="shared" si="27"/>
        <v>0</v>
      </c>
      <c r="CG29" s="105">
        <f t="shared" si="28"/>
        <v>0</v>
      </c>
      <c r="CH29" s="106">
        <f t="shared" si="29"/>
        <v>0</v>
      </c>
      <c r="CI29" s="107">
        <f t="shared" si="30"/>
        <v>0</v>
      </c>
      <c r="CJ29" s="106">
        <f t="shared" si="31"/>
        <v>0</v>
      </c>
      <c r="CK29" s="107">
        <f t="shared" si="32"/>
        <v>0</v>
      </c>
      <c r="CL29" s="106">
        <f t="shared" si="33"/>
        <v>0</v>
      </c>
      <c r="CM29" s="108">
        <f t="shared" si="34"/>
        <v>0</v>
      </c>
      <c r="CN29" s="109">
        <f t="shared" si="35"/>
        <v>0</v>
      </c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463">
        <v>7</v>
      </c>
      <c r="DC29" s="462">
        <f t="shared" si="36"/>
        <v>0</v>
      </c>
      <c r="DD29" s="111">
        <f t="shared" si="37"/>
        <v>0</v>
      </c>
      <c r="DE29" s="112">
        <f t="shared" si="38"/>
        <v>0</v>
      </c>
      <c r="DF29" s="293">
        <f t="shared" si="39"/>
        <v>21.460079400088222</v>
      </c>
      <c r="DG29" s="113"/>
      <c r="DH29" s="164"/>
      <c r="DI29" s="164"/>
      <c r="DJ29" s="164">
        <v>15</v>
      </c>
      <c r="DK29" s="653" t="s">
        <v>129</v>
      </c>
      <c r="DL29" s="653"/>
      <c r="DM29" s="164"/>
      <c r="DN29" s="167">
        <v>65</v>
      </c>
      <c r="DO29" s="682" t="s">
        <v>130</v>
      </c>
      <c r="DP29" s="682"/>
      <c r="DU29" s="140">
        <f t="shared" si="3"/>
        <v>0</v>
      </c>
      <c r="DV29" s="141">
        <f t="shared" si="3"/>
        <v>0</v>
      </c>
      <c r="DW29" s="116">
        <f t="shared" si="40"/>
        <v>0</v>
      </c>
      <c r="DX29" s="117" t="e">
        <f t="shared" si="41"/>
        <v>#DIV/0!</v>
      </c>
      <c r="DY29" s="118" t="e">
        <f t="shared" si="42"/>
        <v>#DIV/0!</v>
      </c>
      <c r="EB29" s="168" t="s">
        <v>131</v>
      </c>
      <c r="EC29" s="169" t="s">
        <v>132</v>
      </c>
      <c r="ED29" s="170" t="s">
        <v>133</v>
      </c>
    </row>
    <row r="30" spans="1:136" ht="13.2" customHeight="1" x14ac:dyDescent="0.2">
      <c r="A30" s="120"/>
      <c r="B30" s="121"/>
      <c r="C30" s="122"/>
      <c r="D30" s="474" t="str">
        <f t="shared" si="43"/>
        <v>C</v>
      </c>
      <c r="E30" s="321"/>
      <c r="F30" s="322"/>
      <c r="G30" s="322"/>
      <c r="H30" s="322"/>
      <c r="I30" s="322"/>
      <c r="J30" s="322"/>
      <c r="K30" s="322"/>
      <c r="L30" s="322"/>
      <c r="M30" s="322"/>
      <c r="N30" s="323"/>
      <c r="O30" s="345"/>
      <c r="P30" s="322"/>
      <c r="Q30" s="322"/>
      <c r="R30" s="322"/>
      <c r="S30" s="323"/>
      <c r="T30" s="345"/>
      <c r="U30" s="323"/>
      <c r="V30" s="345"/>
      <c r="W30" s="323"/>
      <c r="X30" s="345"/>
      <c r="Y30" s="322"/>
      <c r="Z30" s="322"/>
      <c r="AA30" s="322"/>
      <c r="AB30" s="322"/>
      <c r="AC30" s="322"/>
      <c r="AD30" s="322"/>
      <c r="AE30" s="322"/>
      <c r="AF30" s="322"/>
      <c r="AG30" s="323"/>
      <c r="AH30" s="345"/>
      <c r="AI30" s="322"/>
      <c r="AJ30" s="322"/>
      <c r="AK30" s="323"/>
      <c r="AL30" s="345"/>
      <c r="AM30" s="357"/>
      <c r="AN30" s="321"/>
      <c r="AO30" s="322"/>
      <c r="AP30" s="322"/>
      <c r="AQ30" s="322"/>
      <c r="AR30" s="322"/>
      <c r="AS30" s="323"/>
      <c r="AT30" s="345"/>
      <c r="AU30" s="323"/>
      <c r="AV30" s="125"/>
      <c r="AW30" s="125"/>
      <c r="AX30" s="127">
        <f t="shared" si="4"/>
        <v>0</v>
      </c>
      <c r="AY30" s="483" t="str">
        <f t="shared" si="44"/>
        <v>C</v>
      </c>
      <c r="AZ30" s="128">
        <f t="shared" si="5"/>
        <v>0</v>
      </c>
      <c r="BA30" s="479" t="str">
        <f t="shared" si="45"/>
        <v>C</v>
      </c>
      <c r="BB30" s="127">
        <f t="shared" si="6"/>
        <v>0</v>
      </c>
      <c r="BC30" s="128">
        <f t="shared" si="7"/>
        <v>0</v>
      </c>
      <c r="BD30" s="128">
        <f t="shared" si="8"/>
        <v>0</v>
      </c>
      <c r="BE30" s="129">
        <f t="shared" si="9"/>
        <v>0</v>
      </c>
      <c r="BF30" s="130">
        <f t="shared" si="1"/>
        <v>0</v>
      </c>
      <c r="BG30" s="131">
        <f t="shared" si="46"/>
        <v>21.460079400088222</v>
      </c>
      <c r="BH30" s="100"/>
      <c r="BI30" s="120">
        <f t="shared" si="2"/>
        <v>0</v>
      </c>
      <c r="BJ30" s="121">
        <f t="shared" si="2"/>
        <v>0</v>
      </c>
      <c r="BK30" s="132">
        <f t="shared" si="47"/>
        <v>0</v>
      </c>
      <c r="BL30" s="133" t="str">
        <f t="shared" si="48"/>
        <v>C</v>
      </c>
      <c r="BM30" s="134">
        <f t="shared" si="49"/>
        <v>0</v>
      </c>
      <c r="BN30" s="123" t="str">
        <f t="shared" si="50"/>
        <v>C</v>
      </c>
      <c r="BO30" s="132">
        <f t="shared" si="10"/>
        <v>0</v>
      </c>
      <c r="BP30" s="134">
        <f t="shared" si="11"/>
        <v>0</v>
      </c>
      <c r="BQ30" s="134">
        <f t="shared" si="12"/>
        <v>0</v>
      </c>
      <c r="BR30" s="135">
        <f t="shared" si="13"/>
        <v>0</v>
      </c>
      <c r="BS30" s="303">
        <f t="shared" si="14"/>
        <v>0</v>
      </c>
      <c r="BT30" s="304">
        <f t="shared" si="15"/>
        <v>0</v>
      </c>
      <c r="BU30" s="305">
        <f t="shared" si="16"/>
        <v>0</v>
      </c>
      <c r="BV30" s="304">
        <f t="shared" si="17"/>
        <v>0</v>
      </c>
      <c r="BW30" s="305">
        <f t="shared" si="18"/>
        <v>0</v>
      </c>
      <c r="BX30" s="304">
        <f t="shared" si="19"/>
        <v>0</v>
      </c>
      <c r="BY30" s="305">
        <f t="shared" si="20"/>
        <v>0</v>
      </c>
      <c r="BZ30" s="304">
        <f t="shared" si="21"/>
        <v>0</v>
      </c>
      <c r="CA30" s="305">
        <f t="shared" si="22"/>
        <v>0</v>
      </c>
      <c r="CB30" s="304">
        <f t="shared" si="23"/>
        <v>0</v>
      </c>
      <c r="CC30" s="305">
        <f t="shared" si="24"/>
        <v>0</v>
      </c>
      <c r="CD30" s="304">
        <f t="shared" si="25"/>
        <v>0</v>
      </c>
      <c r="CE30" s="305">
        <f t="shared" si="26"/>
        <v>0</v>
      </c>
      <c r="CF30" s="306">
        <f t="shared" si="27"/>
        <v>0</v>
      </c>
      <c r="CG30" s="303">
        <f t="shared" si="28"/>
        <v>0</v>
      </c>
      <c r="CH30" s="304">
        <f t="shared" si="29"/>
        <v>0</v>
      </c>
      <c r="CI30" s="305">
        <f t="shared" si="30"/>
        <v>0</v>
      </c>
      <c r="CJ30" s="304">
        <f t="shared" si="31"/>
        <v>0</v>
      </c>
      <c r="CK30" s="305">
        <f t="shared" si="32"/>
        <v>0</v>
      </c>
      <c r="CL30" s="304">
        <f t="shared" si="33"/>
        <v>0</v>
      </c>
      <c r="CM30" s="307">
        <f t="shared" si="34"/>
        <v>0</v>
      </c>
      <c r="CN30" s="308">
        <f t="shared" si="35"/>
        <v>0</v>
      </c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463">
        <v>8</v>
      </c>
      <c r="DC30" s="462">
        <f t="shared" si="36"/>
        <v>0</v>
      </c>
      <c r="DD30" s="111">
        <f t="shared" si="37"/>
        <v>0</v>
      </c>
      <c r="DE30" s="112">
        <f t="shared" si="38"/>
        <v>0</v>
      </c>
      <c r="DF30" s="293">
        <f t="shared" si="39"/>
        <v>21.460079400088222</v>
      </c>
      <c r="DG30" s="113"/>
      <c r="DH30" s="164"/>
      <c r="DI30" s="164"/>
      <c r="DJ30" s="164">
        <v>25</v>
      </c>
      <c r="DK30" s="653" t="s">
        <v>134</v>
      </c>
      <c r="DL30" s="653"/>
      <c r="DM30" s="164"/>
      <c r="DN30" s="167">
        <v>75</v>
      </c>
      <c r="DO30" s="682" t="s">
        <v>135</v>
      </c>
      <c r="DP30" s="682"/>
      <c r="DU30" s="140">
        <f t="shared" si="3"/>
        <v>0</v>
      </c>
      <c r="DV30" s="141">
        <f t="shared" si="3"/>
        <v>0</v>
      </c>
      <c r="DW30" s="116">
        <f t="shared" si="40"/>
        <v>0</v>
      </c>
      <c r="DX30" s="117" t="e">
        <f t="shared" si="41"/>
        <v>#DIV/0!</v>
      </c>
      <c r="DY30" s="118" t="e">
        <f t="shared" si="42"/>
        <v>#DIV/0!</v>
      </c>
    </row>
    <row r="31" spans="1:136" ht="13.2" customHeight="1" x14ac:dyDescent="0.2">
      <c r="A31" s="55"/>
      <c r="B31" s="144"/>
      <c r="C31" s="145"/>
      <c r="D31" s="23" t="str">
        <f t="shared" si="43"/>
        <v>C</v>
      </c>
      <c r="E31" s="324"/>
      <c r="F31" s="325"/>
      <c r="G31" s="325"/>
      <c r="H31" s="325"/>
      <c r="I31" s="325"/>
      <c r="J31" s="325"/>
      <c r="K31" s="325"/>
      <c r="L31" s="325"/>
      <c r="M31" s="325"/>
      <c r="N31" s="326"/>
      <c r="O31" s="346"/>
      <c r="P31" s="325"/>
      <c r="Q31" s="325"/>
      <c r="R31" s="325"/>
      <c r="S31" s="326"/>
      <c r="T31" s="346"/>
      <c r="U31" s="326"/>
      <c r="V31" s="346"/>
      <c r="W31" s="326"/>
      <c r="X31" s="346"/>
      <c r="Y31" s="325"/>
      <c r="Z31" s="325"/>
      <c r="AA31" s="325"/>
      <c r="AB31" s="325"/>
      <c r="AC31" s="325"/>
      <c r="AD31" s="325"/>
      <c r="AE31" s="325"/>
      <c r="AF31" s="325"/>
      <c r="AG31" s="326"/>
      <c r="AH31" s="346"/>
      <c r="AI31" s="325"/>
      <c r="AJ31" s="325"/>
      <c r="AK31" s="326"/>
      <c r="AL31" s="346"/>
      <c r="AM31" s="358"/>
      <c r="AN31" s="324"/>
      <c r="AO31" s="325"/>
      <c r="AP31" s="325"/>
      <c r="AQ31" s="325"/>
      <c r="AR31" s="325"/>
      <c r="AS31" s="326"/>
      <c r="AT31" s="346"/>
      <c r="AU31" s="326"/>
      <c r="AV31" s="148"/>
      <c r="AW31" s="148"/>
      <c r="AX31" s="150">
        <f t="shared" si="4"/>
        <v>0</v>
      </c>
      <c r="AY31" s="24" t="str">
        <f t="shared" si="44"/>
        <v>C</v>
      </c>
      <c r="AZ31" s="151">
        <f t="shared" si="5"/>
        <v>0</v>
      </c>
      <c r="BA31" s="480" t="str">
        <f t="shared" si="45"/>
        <v>C</v>
      </c>
      <c r="BB31" s="150">
        <f t="shared" si="6"/>
        <v>0</v>
      </c>
      <c r="BC31" s="151">
        <f t="shared" si="7"/>
        <v>0</v>
      </c>
      <c r="BD31" s="151">
        <f t="shared" si="8"/>
        <v>0</v>
      </c>
      <c r="BE31" s="152">
        <f t="shared" si="9"/>
        <v>0</v>
      </c>
      <c r="BF31" s="153">
        <f t="shared" si="1"/>
        <v>0</v>
      </c>
      <c r="BG31" s="154">
        <f t="shared" si="46"/>
        <v>21.460079400088222</v>
      </c>
      <c r="BH31" s="100"/>
      <c r="BI31" s="55">
        <f t="shared" si="2"/>
        <v>0</v>
      </c>
      <c r="BJ31" s="144">
        <f t="shared" si="2"/>
        <v>0</v>
      </c>
      <c r="BK31" s="155">
        <f t="shared" si="47"/>
        <v>0</v>
      </c>
      <c r="BL31" s="156" t="str">
        <f t="shared" si="48"/>
        <v>C</v>
      </c>
      <c r="BM31" s="157">
        <f t="shared" si="49"/>
        <v>0</v>
      </c>
      <c r="BN31" s="146" t="str">
        <f t="shared" si="50"/>
        <v>C</v>
      </c>
      <c r="BO31" s="155">
        <f t="shared" si="10"/>
        <v>0</v>
      </c>
      <c r="BP31" s="157">
        <f t="shared" si="11"/>
        <v>0</v>
      </c>
      <c r="BQ31" s="157">
        <f t="shared" si="12"/>
        <v>0</v>
      </c>
      <c r="BR31" s="158">
        <f t="shared" si="13"/>
        <v>0</v>
      </c>
      <c r="BS31" s="105">
        <f t="shared" si="14"/>
        <v>0</v>
      </c>
      <c r="BT31" s="106">
        <f t="shared" si="15"/>
        <v>0</v>
      </c>
      <c r="BU31" s="107">
        <f t="shared" si="16"/>
        <v>0</v>
      </c>
      <c r="BV31" s="106">
        <f t="shared" si="17"/>
        <v>0</v>
      </c>
      <c r="BW31" s="107">
        <f t="shared" si="18"/>
        <v>0</v>
      </c>
      <c r="BX31" s="106">
        <f t="shared" si="19"/>
        <v>0</v>
      </c>
      <c r="BY31" s="107">
        <f t="shared" si="20"/>
        <v>0</v>
      </c>
      <c r="BZ31" s="106">
        <f t="shared" si="21"/>
        <v>0</v>
      </c>
      <c r="CA31" s="107">
        <f t="shared" si="22"/>
        <v>0</v>
      </c>
      <c r="CB31" s="106">
        <f t="shared" si="23"/>
        <v>0</v>
      </c>
      <c r="CC31" s="107">
        <f t="shared" si="24"/>
        <v>0</v>
      </c>
      <c r="CD31" s="106">
        <f t="shared" si="25"/>
        <v>0</v>
      </c>
      <c r="CE31" s="107">
        <f t="shared" si="26"/>
        <v>0</v>
      </c>
      <c r="CF31" s="278">
        <f t="shared" si="27"/>
        <v>0</v>
      </c>
      <c r="CG31" s="105">
        <f t="shared" si="28"/>
        <v>0</v>
      </c>
      <c r="CH31" s="106">
        <f t="shared" si="29"/>
        <v>0</v>
      </c>
      <c r="CI31" s="107">
        <f t="shared" si="30"/>
        <v>0</v>
      </c>
      <c r="CJ31" s="106">
        <f t="shared" si="31"/>
        <v>0</v>
      </c>
      <c r="CK31" s="107">
        <f t="shared" si="32"/>
        <v>0</v>
      </c>
      <c r="CL31" s="106">
        <f t="shared" si="33"/>
        <v>0</v>
      </c>
      <c r="CM31" s="108">
        <f t="shared" si="34"/>
        <v>0</v>
      </c>
      <c r="CN31" s="109">
        <f t="shared" si="35"/>
        <v>0</v>
      </c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463">
        <v>9</v>
      </c>
      <c r="DC31" s="462">
        <f t="shared" si="36"/>
        <v>0</v>
      </c>
      <c r="DD31" s="111">
        <f t="shared" si="37"/>
        <v>0</v>
      </c>
      <c r="DE31" s="112">
        <f t="shared" si="38"/>
        <v>0</v>
      </c>
      <c r="DF31" s="293">
        <f t="shared" si="39"/>
        <v>21.460079400088222</v>
      </c>
      <c r="DG31" s="113"/>
      <c r="DH31" s="164"/>
      <c r="DI31" s="171"/>
      <c r="DJ31" s="164">
        <v>35</v>
      </c>
      <c r="DK31" s="653" t="s">
        <v>136</v>
      </c>
      <c r="DL31" s="653"/>
      <c r="DM31" s="164"/>
      <c r="DN31" s="167">
        <v>85</v>
      </c>
      <c r="DO31" s="682" t="s">
        <v>137</v>
      </c>
      <c r="DP31" s="683"/>
      <c r="DU31" s="140">
        <f t="shared" si="3"/>
        <v>0</v>
      </c>
      <c r="DV31" s="141">
        <f t="shared" si="3"/>
        <v>0</v>
      </c>
      <c r="DW31" s="116">
        <f t="shared" si="40"/>
        <v>0</v>
      </c>
      <c r="DX31" s="117" t="e">
        <f t="shared" si="41"/>
        <v>#DIV/0!</v>
      </c>
      <c r="DY31" s="118" t="e">
        <f t="shared" si="42"/>
        <v>#DIV/0!</v>
      </c>
    </row>
    <row r="32" spans="1:136" ht="13.2" customHeight="1" x14ac:dyDescent="0.2">
      <c r="A32" s="172"/>
      <c r="B32" s="173"/>
      <c r="C32" s="174"/>
      <c r="D32" s="474" t="str">
        <f t="shared" si="43"/>
        <v>C</v>
      </c>
      <c r="E32" s="327"/>
      <c r="F32" s="328"/>
      <c r="G32" s="328"/>
      <c r="H32" s="328"/>
      <c r="I32" s="328"/>
      <c r="J32" s="328"/>
      <c r="K32" s="328"/>
      <c r="L32" s="328"/>
      <c r="M32" s="328"/>
      <c r="N32" s="329"/>
      <c r="O32" s="347"/>
      <c r="P32" s="328"/>
      <c r="Q32" s="328"/>
      <c r="R32" s="328"/>
      <c r="S32" s="329"/>
      <c r="T32" s="347"/>
      <c r="U32" s="329"/>
      <c r="V32" s="347"/>
      <c r="W32" s="329"/>
      <c r="X32" s="347"/>
      <c r="Y32" s="328"/>
      <c r="Z32" s="328"/>
      <c r="AA32" s="328"/>
      <c r="AB32" s="328"/>
      <c r="AC32" s="328"/>
      <c r="AD32" s="328"/>
      <c r="AE32" s="328"/>
      <c r="AF32" s="328"/>
      <c r="AG32" s="329"/>
      <c r="AH32" s="347"/>
      <c r="AI32" s="328"/>
      <c r="AJ32" s="328"/>
      <c r="AK32" s="329"/>
      <c r="AL32" s="347"/>
      <c r="AM32" s="359"/>
      <c r="AN32" s="327"/>
      <c r="AO32" s="328"/>
      <c r="AP32" s="328"/>
      <c r="AQ32" s="328"/>
      <c r="AR32" s="328"/>
      <c r="AS32" s="329"/>
      <c r="AT32" s="347"/>
      <c r="AU32" s="329"/>
      <c r="AV32" s="176"/>
      <c r="AW32" s="176"/>
      <c r="AX32" s="127">
        <f t="shared" si="4"/>
        <v>0</v>
      </c>
      <c r="AY32" s="483" t="str">
        <f t="shared" si="44"/>
        <v>C</v>
      </c>
      <c r="AZ32" s="128">
        <f t="shared" si="5"/>
        <v>0</v>
      </c>
      <c r="BA32" s="479" t="str">
        <f t="shared" si="45"/>
        <v>C</v>
      </c>
      <c r="BB32" s="127">
        <f t="shared" si="6"/>
        <v>0</v>
      </c>
      <c r="BC32" s="128">
        <f t="shared" si="7"/>
        <v>0</v>
      </c>
      <c r="BD32" s="128">
        <f t="shared" si="8"/>
        <v>0</v>
      </c>
      <c r="BE32" s="129">
        <f t="shared" si="9"/>
        <v>0</v>
      </c>
      <c r="BF32" s="130">
        <f t="shared" si="1"/>
        <v>0</v>
      </c>
      <c r="BG32" s="131">
        <f t="shared" si="46"/>
        <v>21.460079400088222</v>
      </c>
      <c r="BH32" s="100"/>
      <c r="BI32" s="120">
        <f t="shared" si="2"/>
        <v>0</v>
      </c>
      <c r="BJ32" s="121">
        <f t="shared" si="2"/>
        <v>0</v>
      </c>
      <c r="BK32" s="132">
        <f t="shared" si="47"/>
        <v>0</v>
      </c>
      <c r="BL32" s="133" t="str">
        <f t="shared" si="48"/>
        <v>C</v>
      </c>
      <c r="BM32" s="134">
        <f t="shared" si="49"/>
        <v>0</v>
      </c>
      <c r="BN32" s="123" t="str">
        <f t="shared" si="50"/>
        <v>C</v>
      </c>
      <c r="BO32" s="132">
        <f t="shared" si="10"/>
        <v>0</v>
      </c>
      <c r="BP32" s="134">
        <f t="shared" si="11"/>
        <v>0</v>
      </c>
      <c r="BQ32" s="134">
        <f t="shared" si="12"/>
        <v>0</v>
      </c>
      <c r="BR32" s="135">
        <f t="shared" si="13"/>
        <v>0</v>
      </c>
      <c r="BS32" s="303">
        <f t="shared" si="14"/>
        <v>0</v>
      </c>
      <c r="BT32" s="304">
        <f t="shared" si="15"/>
        <v>0</v>
      </c>
      <c r="BU32" s="305">
        <f t="shared" si="16"/>
        <v>0</v>
      </c>
      <c r="BV32" s="304">
        <f t="shared" si="17"/>
        <v>0</v>
      </c>
      <c r="BW32" s="305">
        <f t="shared" si="18"/>
        <v>0</v>
      </c>
      <c r="BX32" s="304">
        <f t="shared" si="19"/>
        <v>0</v>
      </c>
      <c r="BY32" s="305">
        <f t="shared" si="20"/>
        <v>0</v>
      </c>
      <c r="BZ32" s="304">
        <f t="shared" si="21"/>
        <v>0</v>
      </c>
      <c r="CA32" s="305">
        <f t="shared" si="22"/>
        <v>0</v>
      </c>
      <c r="CB32" s="304">
        <f t="shared" si="23"/>
        <v>0</v>
      </c>
      <c r="CC32" s="305">
        <f t="shared" si="24"/>
        <v>0</v>
      </c>
      <c r="CD32" s="304">
        <f t="shared" si="25"/>
        <v>0</v>
      </c>
      <c r="CE32" s="305">
        <f t="shared" si="26"/>
        <v>0</v>
      </c>
      <c r="CF32" s="306">
        <f t="shared" si="27"/>
        <v>0</v>
      </c>
      <c r="CG32" s="303">
        <f t="shared" si="28"/>
        <v>0</v>
      </c>
      <c r="CH32" s="304">
        <f t="shared" si="29"/>
        <v>0</v>
      </c>
      <c r="CI32" s="305">
        <f t="shared" si="30"/>
        <v>0</v>
      </c>
      <c r="CJ32" s="304">
        <f t="shared" si="31"/>
        <v>0</v>
      </c>
      <c r="CK32" s="305">
        <f t="shared" si="32"/>
        <v>0</v>
      </c>
      <c r="CL32" s="304">
        <f t="shared" si="33"/>
        <v>0</v>
      </c>
      <c r="CM32" s="307">
        <f t="shared" si="34"/>
        <v>0</v>
      </c>
      <c r="CN32" s="308">
        <f t="shared" si="35"/>
        <v>0</v>
      </c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463">
        <v>10</v>
      </c>
      <c r="DC32" s="462">
        <f t="shared" si="36"/>
        <v>0</v>
      </c>
      <c r="DD32" s="111">
        <f t="shared" si="37"/>
        <v>0</v>
      </c>
      <c r="DE32" s="112">
        <f t="shared" si="38"/>
        <v>0</v>
      </c>
      <c r="DF32" s="293">
        <f t="shared" si="39"/>
        <v>21.460079400088222</v>
      </c>
      <c r="DG32" s="113"/>
      <c r="DH32" s="164"/>
      <c r="DI32" s="164"/>
      <c r="DJ32" s="164">
        <v>45</v>
      </c>
      <c r="DK32" s="692" t="s">
        <v>138</v>
      </c>
      <c r="DL32" s="692"/>
      <c r="DM32" s="164"/>
      <c r="DN32" s="167">
        <v>95</v>
      </c>
      <c r="DO32" s="693" t="s">
        <v>139</v>
      </c>
      <c r="DP32" s="693"/>
      <c r="DQ32" s="693"/>
      <c r="DR32" s="693"/>
      <c r="DU32" s="140">
        <f t="shared" si="3"/>
        <v>0</v>
      </c>
      <c r="DV32" s="141">
        <f t="shared" si="3"/>
        <v>0</v>
      </c>
      <c r="DW32" s="116">
        <f t="shared" si="40"/>
        <v>0</v>
      </c>
      <c r="DX32" s="117" t="e">
        <f t="shared" si="41"/>
        <v>#DIV/0!</v>
      </c>
      <c r="DY32" s="118" t="e">
        <f t="shared" si="42"/>
        <v>#DIV/0!</v>
      </c>
    </row>
    <row r="33" spans="1:140" ht="13.2" customHeight="1" x14ac:dyDescent="0.2">
      <c r="A33" s="72"/>
      <c r="B33" s="177"/>
      <c r="C33" s="178"/>
      <c r="D33" s="23" t="str">
        <f t="shared" si="43"/>
        <v>C</v>
      </c>
      <c r="E33" s="330"/>
      <c r="F33" s="331"/>
      <c r="G33" s="331"/>
      <c r="H33" s="331"/>
      <c r="I33" s="331"/>
      <c r="J33" s="331"/>
      <c r="K33" s="331"/>
      <c r="L33" s="331"/>
      <c r="M33" s="331"/>
      <c r="N33" s="332"/>
      <c r="O33" s="348"/>
      <c r="P33" s="331"/>
      <c r="Q33" s="331"/>
      <c r="R33" s="331"/>
      <c r="S33" s="332"/>
      <c r="T33" s="348"/>
      <c r="U33" s="332"/>
      <c r="V33" s="348"/>
      <c r="W33" s="332"/>
      <c r="X33" s="348"/>
      <c r="Y33" s="331"/>
      <c r="Z33" s="331"/>
      <c r="AA33" s="331"/>
      <c r="AB33" s="331"/>
      <c r="AC33" s="331"/>
      <c r="AD33" s="331"/>
      <c r="AE33" s="331"/>
      <c r="AF33" s="331"/>
      <c r="AG33" s="332"/>
      <c r="AH33" s="348"/>
      <c r="AI33" s="331"/>
      <c r="AJ33" s="331"/>
      <c r="AK33" s="332"/>
      <c r="AL33" s="348"/>
      <c r="AM33" s="360"/>
      <c r="AN33" s="330"/>
      <c r="AO33" s="331"/>
      <c r="AP33" s="331"/>
      <c r="AQ33" s="331"/>
      <c r="AR33" s="331"/>
      <c r="AS33" s="332"/>
      <c r="AT33" s="348"/>
      <c r="AU33" s="332"/>
      <c r="AV33" s="180"/>
      <c r="AW33" s="180"/>
      <c r="AX33" s="150">
        <f t="shared" si="4"/>
        <v>0</v>
      </c>
      <c r="AY33" s="24" t="str">
        <f t="shared" si="44"/>
        <v>C</v>
      </c>
      <c r="AZ33" s="151">
        <f t="shared" si="5"/>
        <v>0</v>
      </c>
      <c r="BA33" s="480" t="str">
        <f t="shared" si="45"/>
        <v>C</v>
      </c>
      <c r="BB33" s="150">
        <f t="shared" si="6"/>
        <v>0</v>
      </c>
      <c r="BC33" s="151">
        <f t="shared" si="7"/>
        <v>0</v>
      </c>
      <c r="BD33" s="151">
        <f t="shared" si="8"/>
        <v>0</v>
      </c>
      <c r="BE33" s="152">
        <f t="shared" si="9"/>
        <v>0</v>
      </c>
      <c r="BF33" s="153">
        <f t="shared" si="1"/>
        <v>0</v>
      </c>
      <c r="BG33" s="154">
        <f t="shared" si="46"/>
        <v>21.460079400088222</v>
      </c>
      <c r="BH33" s="100"/>
      <c r="BI33" s="55">
        <f t="shared" si="2"/>
        <v>0</v>
      </c>
      <c r="BJ33" s="144">
        <f t="shared" si="2"/>
        <v>0</v>
      </c>
      <c r="BK33" s="155">
        <f t="shared" si="47"/>
        <v>0</v>
      </c>
      <c r="BL33" s="156" t="str">
        <f t="shared" si="48"/>
        <v>C</v>
      </c>
      <c r="BM33" s="157">
        <f t="shared" si="49"/>
        <v>0</v>
      </c>
      <c r="BN33" s="146" t="str">
        <f t="shared" si="50"/>
        <v>C</v>
      </c>
      <c r="BO33" s="155">
        <f t="shared" si="10"/>
        <v>0</v>
      </c>
      <c r="BP33" s="157">
        <f t="shared" si="11"/>
        <v>0</v>
      </c>
      <c r="BQ33" s="157">
        <f t="shared" si="12"/>
        <v>0</v>
      </c>
      <c r="BR33" s="158">
        <f t="shared" si="13"/>
        <v>0</v>
      </c>
      <c r="BS33" s="105">
        <f t="shared" si="14"/>
        <v>0</v>
      </c>
      <c r="BT33" s="106">
        <f t="shared" si="15"/>
        <v>0</v>
      </c>
      <c r="BU33" s="107">
        <f t="shared" si="16"/>
        <v>0</v>
      </c>
      <c r="BV33" s="106">
        <f t="shared" si="17"/>
        <v>0</v>
      </c>
      <c r="BW33" s="107">
        <f t="shared" si="18"/>
        <v>0</v>
      </c>
      <c r="BX33" s="106">
        <f t="shared" si="19"/>
        <v>0</v>
      </c>
      <c r="BY33" s="107">
        <f t="shared" si="20"/>
        <v>0</v>
      </c>
      <c r="BZ33" s="106">
        <f t="shared" si="21"/>
        <v>0</v>
      </c>
      <c r="CA33" s="107">
        <f t="shared" si="22"/>
        <v>0</v>
      </c>
      <c r="CB33" s="106">
        <f t="shared" si="23"/>
        <v>0</v>
      </c>
      <c r="CC33" s="107">
        <f t="shared" si="24"/>
        <v>0</v>
      </c>
      <c r="CD33" s="106">
        <f t="shared" si="25"/>
        <v>0</v>
      </c>
      <c r="CE33" s="107">
        <f t="shared" si="26"/>
        <v>0</v>
      </c>
      <c r="CF33" s="278">
        <f t="shared" si="27"/>
        <v>0</v>
      </c>
      <c r="CG33" s="105">
        <f t="shared" si="28"/>
        <v>0</v>
      </c>
      <c r="CH33" s="106">
        <f t="shared" si="29"/>
        <v>0</v>
      </c>
      <c r="CI33" s="107">
        <f t="shared" si="30"/>
        <v>0</v>
      </c>
      <c r="CJ33" s="106">
        <f t="shared" si="31"/>
        <v>0</v>
      </c>
      <c r="CK33" s="107">
        <f t="shared" si="32"/>
        <v>0</v>
      </c>
      <c r="CL33" s="106">
        <f t="shared" si="33"/>
        <v>0</v>
      </c>
      <c r="CM33" s="108">
        <f t="shared" si="34"/>
        <v>0</v>
      </c>
      <c r="CN33" s="109">
        <f t="shared" si="35"/>
        <v>0</v>
      </c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463">
        <v>11</v>
      </c>
      <c r="DC33" s="462">
        <f t="shared" si="36"/>
        <v>0</v>
      </c>
      <c r="DD33" s="111">
        <f t="shared" si="37"/>
        <v>0</v>
      </c>
      <c r="DE33" s="112">
        <f t="shared" si="38"/>
        <v>0</v>
      </c>
      <c r="DF33" s="293">
        <f t="shared" si="39"/>
        <v>21.460079400088222</v>
      </c>
      <c r="DG33" s="181"/>
      <c r="DU33" s="140">
        <f t="shared" si="3"/>
        <v>0</v>
      </c>
      <c r="DV33" s="141">
        <f t="shared" si="3"/>
        <v>0</v>
      </c>
      <c r="DW33" s="116">
        <f t="shared" si="40"/>
        <v>0</v>
      </c>
      <c r="DX33" s="117" t="e">
        <f t="shared" si="41"/>
        <v>#DIV/0!</v>
      </c>
      <c r="DY33" s="118" t="e">
        <f t="shared" si="42"/>
        <v>#DIV/0!</v>
      </c>
    </row>
    <row r="34" spans="1:140" ht="13.2" customHeight="1" x14ac:dyDescent="0.2">
      <c r="A34" s="172"/>
      <c r="B34" s="173"/>
      <c r="C34" s="174"/>
      <c r="D34" s="474" t="str">
        <f t="shared" si="43"/>
        <v>C</v>
      </c>
      <c r="E34" s="327"/>
      <c r="F34" s="328"/>
      <c r="G34" s="328"/>
      <c r="H34" s="328"/>
      <c r="I34" s="328"/>
      <c r="J34" s="328"/>
      <c r="K34" s="328"/>
      <c r="L34" s="328"/>
      <c r="M34" s="328"/>
      <c r="N34" s="329"/>
      <c r="O34" s="347"/>
      <c r="P34" s="328"/>
      <c r="Q34" s="328"/>
      <c r="R34" s="328"/>
      <c r="S34" s="329"/>
      <c r="T34" s="347"/>
      <c r="U34" s="329"/>
      <c r="V34" s="347"/>
      <c r="W34" s="329"/>
      <c r="X34" s="347"/>
      <c r="Y34" s="328"/>
      <c r="Z34" s="328"/>
      <c r="AA34" s="328"/>
      <c r="AB34" s="328"/>
      <c r="AC34" s="328"/>
      <c r="AD34" s="328"/>
      <c r="AE34" s="328"/>
      <c r="AF34" s="328"/>
      <c r="AG34" s="329"/>
      <c r="AH34" s="347"/>
      <c r="AI34" s="328"/>
      <c r="AJ34" s="328"/>
      <c r="AK34" s="329"/>
      <c r="AL34" s="347"/>
      <c r="AM34" s="359"/>
      <c r="AN34" s="327"/>
      <c r="AO34" s="328"/>
      <c r="AP34" s="328"/>
      <c r="AQ34" s="328"/>
      <c r="AR34" s="328"/>
      <c r="AS34" s="329"/>
      <c r="AT34" s="347"/>
      <c r="AU34" s="329"/>
      <c r="AV34" s="176"/>
      <c r="AW34" s="176"/>
      <c r="AX34" s="127">
        <f t="shared" si="4"/>
        <v>0</v>
      </c>
      <c r="AY34" s="483" t="str">
        <f t="shared" si="44"/>
        <v>C</v>
      </c>
      <c r="AZ34" s="128">
        <f t="shared" si="5"/>
        <v>0</v>
      </c>
      <c r="BA34" s="479" t="str">
        <f t="shared" si="45"/>
        <v>C</v>
      </c>
      <c r="BB34" s="127">
        <f t="shared" si="6"/>
        <v>0</v>
      </c>
      <c r="BC34" s="128">
        <f t="shared" si="7"/>
        <v>0</v>
      </c>
      <c r="BD34" s="128">
        <f t="shared" si="8"/>
        <v>0</v>
      </c>
      <c r="BE34" s="129">
        <f t="shared" si="9"/>
        <v>0</v>
      </c>
      <c r="BF34" s="130">
        <f t="shared" si="1"/>
        <v>0</v>
      </c>
      <c r="BG34" s="131">
        <f t="shared" si="46"/>
        <v>21.460079400088222</v>
      </c>
      <c r="BH34" s="100"/>
      <c r="BI34" s="120">
        <f t="shared" si="2"/>
        <v>0</v>
      </c>
      <c r="BJ34" s="121">
        <f t="shared" si="2"/>
        <v>0</v>
      </c>
      <c r="BK34" s="132">
        <f t="shared" si="47"/>
        <v>0</v>
      </c>
      <c r="BL34" s="133" t="str">
        <f t="shared" si="48"/>
        <v>C</v>
      </c>
      <c r="BM34" s="134">
        <f t="shared" si="49"/>
        <v>0</v>
      </c>
      <c r="BN34" s="123" t="str">
        <f t="shared" si="50"/>
        <v>C</v>
      </c>
      <c r="BO34" s="132">
        <f t="shared" si="10"/>
        <v>0</v>
      </c>
      <c r="BP34" s="134">
        <f t="shared" si="11"/>
        <v>0</v>
      </c>
      <c r="BQ34" s="134">
        <f t="shared" si="12"/>
        <v>0</v>
      </c>
      <c r="BR34" s="135">
        <f t="shared" si="13"/>
        <v>0</v>
      </c>
      <c r="BS34" s="303">
        <f t="shared" si="14"/>
        <v>0</v>
      </c>
      <c r="BT34" s="304">
        <f t="shared" si="15"/>
        <v>0</v>
      </c>
      <c r="BU34" s="305">
        <f t="shared" si="16"/>
        <v>0</v>
      </c>
      <c r="BV34" s="304">
        <f t="shared" si="17"/>
        <v>0</v>
      </c>
      <c r="BW34" s="305">
        <f t="shared" si="18"/>
        <v>0</v>
      </c>
      <c r="BX34" s="304">
        <f t="shared" si="19"/>
        <v>0</v>
      </c>
      <c r="BY34" s="305">
        <f t="shared" si="20"/>
        <v>0</v>
      </c>
      <c r="BZ34" s="304">
        <f t="shared" si="21"/>
        <v>0</v>
      </c>
      <c r="CA34" s="305">
        <f t="shared" si="22"/>
        <v>0</v>
      </c>
      <c r="CB34" s="304">
        <f t="shared" si="23"/>
        <v>0</v>
      </c>
      <c r="CC34" s="305">
        <f t="shared" si="24"/>
        <v>0</v>
      </c>
      <c r="CD34" s="304">
        <f t="shared" si="25"/>
        <v>0</v>
      </c>
      <c r="CE34" s="305">
        <f t="shared" si="26"/>
        <v>0</v>
      </c>
      <c r="CF34" s="306">
        <f t="shared" si="27"/>
        <v>0</v>
      </c>
      <c r="CG34" s="303">
        <f t="shared" si="28"/>
        <v>0</v>
      </c>
      <c r="CH34" s="304">
        <f t="shared" si="29"/>
        <v>0</v>
      </c>
      <c r="CI34" s="305">
        <f t="shared" si="30"/>
        <v>0</v>
      </c>
      <c r="CJ34" s="304">
        <f t="shared" si="31"/>
        <v>0</v>
      </c>
      <c r="CK34" s="305">
        <f t="shared" si="32"/>
        <v>0</v>
      </c>
      <c r="CL34" s="304">
        <f t="shared" si="33"/>
        <v>0</v>
      </c>
      <c r="CM34" s="307">
        <f t="shared" si="34"/>
        <v>0</v>
      </c>
      <c r="CN34" s="308">
        <f t="shared" si="35"/>
        <v>0</v>
      </c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463">
        <v>12</v>
      </c>
      <c r="DC34" s="462">
        <f t="shared" si="36"/>
        <v>0</v>
      </c>
      <c r="DD34" s="111">
        <f t="shared" si="37"/>
        <v>0</v>
      </c>
      <c r="DE34" s="112">
        <f t="shared" si="38"/>
        <v>0</v>
      </c>
      <c r="DF34" s="293">
        <f t="shared" si="39"/>
        <v>21.460079400088222</v>
      </c>
      <c r="DG34" s="181"/>
      <c r="DU34" s="140">
        <f t="shared" si="3"/>
        <v>0</v>
      </c>
      <c r="DV34" s="141">
        <f t="shared" si="3"/>
        <v>0</v>
      </c>
      <c r="DW34" s="116">
        <f t="shared" si="40"/>
        <v>0</v>
      </c>
      <c r="DX34" s="117" t="e">
        <f t="shared" si="41"/>
        <v>#DIV/0!</v>
      </c>
      <c r="DY34" s="118" t="e">
        <f t="shared" si="42"/>
        <v>#DIV/0!</v>
      </c>
      <c r="EA34" s="182" t="s">
        <v>140</v>
      </c>
    </row>
    <row r="35" spans="1:140" ht="13.2" customHeight="1" x14ac:dyDescent="0.2">
      <c r="A35" s="72"/>
      <c r="B35" s="177"/>
      <c r="C35" s="178"/>
      <c r="D35" s="23" t="str">
        <f t="shared" si="43"/>
        <v>C</v>
      </c>
      <c r="E35" s="330"/>
      <c r="F35" s="331"/>
      <c r="G35" s="331"/>
      <c r="H35" s="331"/>
      <c r="I35" s="331"/>
      <c r="J35" s="331"/>
      <c r="K35" s="331"/>
      <c r="L35" s="331"/>
      <c r="M35" s="331"/>
      <c r="N35" s="332"/>
      <c r="O35" s="348"/>
      <c r="P35" s="331"/>
      <c r="Q35" s="331"/>
      <c r="R35" s="331"/>
      <c r="S35" s="332"/>
      <c r="T35" s="348"/>
      <c r="U35" s="332"/>
      <c r="V35" s="348"/>
      <c r="W35" s="332"/>
      <c r="X35" s="348"/>
      <c r="Y35" s="331"/>
      <c r="Z35" s="331"/>
      <c r="AA35" s="331"/>
      <c r="AB35" s="331"/>
      <c r="AC35" s="331"/>
      <c r="AD35" s="331"/>
      <c r="AE35" s="331"/>
      <c r="AF35" s="331"/>
      <c r="AG35" s="332"/>
      <c r="AH35" s="348"/>
      <c r="AI35" s="331"/>
      <c r="AJ35" s="331"/>
      <c r="AK35" s="332"/>
      <c r="AL35" s="348"/>
      <c r="AM35" s="360"/>
      <c r="AN35" s="330"/>
      <c r="AO35" s="331"/>
      <c r="AP35" s="331"/>
      <c r="AQ35" s="331"/>
      <c r="AR35" s="331"/>
      <c r="AS35" s="332"/>
      <c r="AT35" s="348"/>
      <c r="AU35" s="332"/>
      <c r="AV35" s="180"/>
      <c r="AW35" s="180"/>
      <c r="AX35" s="150">
        <f t="shared" si="4"/>
        <v>0</v>
      </c>
      <c r="AY35" s="24" t="str">
        <f t="shared" si="44"/>
        <v>C</v>
      </c>
      <c r="AZ35" s="151">
        <f t="shared" si="5"/>
        <v>0</v>
      </c>
      <c r="BA35" s="480" t="str">
        <f t="shared" si="45"/>
        <v>C</v>
      </c>
      <c r="BB35" s="150">
        <f t="shared" si="6"/>
        <v>0</v>
      </c>
      <c r="BC35" s="151">
        <f t="shared" si="7"/>
        <v>0</v>
      </c>
      <c r="BD35" s="151">
        <f t="shared" si="8"/>
        <v>0</v>
      </c>
      <c r="BE35" s="152">
        <f t="shared" si="9"/>
        <v>0</v>
      </c>
      <c r="BF35" s="153">
        <f t="shared" si="1"/>
        <v>0</v>
      </c>
      <c r="BG35" s="154">
        <f t="shared" si="46"/>
        <v>21.460079400088222</v>
      </c>
      <c r="BH35" s="100"/>
      <c r="BI35" s="55">
        <f t="shared" si="2"/>
        <v>0</v>
      </c>
      <c r="BJ35" s="144">
        <f t="shared" si="2"/>
        <v>0</v>
      </c>
      <c r="BK35" s="155">
        <f t="shared" si="47"/>
        <v>0</v>
      </c>
      <c r="BL35" s="156" t="str">
        <f t="shared" si="48"/>
        <v>C</v>
      </c>
      <c r="BM35" s="157">
        <f t="shared" si="49"/>
        <v>0</v>
      </c>
      <c r="BN35" s="146" t="str">
        <f t="shared" si="50"/>
        <v>C</v>
      </c>
      <c r="BO35" s="155">
        <f t="shared" si="10"/>
        <v>0</v>
      </c>
      <c r="BP35" s="157">
        <f t="shared" si="11"/>
        <v>0</v>
      </c>
      <c r="BQ35" s="157">
        <f t="shared" si="12"/>
        <v>0</v>
      </c>
      <c r="BR35" s="158">
        <f t="shared" si="13"/>
        <v>0</v>
      </c>
      <c r="BS35" s="105">
        <f t="shared" si="14"/>
        <v>0</v>
      </c>
      <c r="BT35" s="106">
        <f t="shared" si="15"/>
        <v>0</v>
      </c>
      <c r="BU35" s="107">
        <f t="shared" si="16"/>
        <v>0</v>
      </c>
      <c r="BV35" s="106">
        <f t="shared" si="17"/>
        <v>0</v>
      </c>
      <c r="BW35" s="107">
        <f t="shared" si="18"/>
        <v>0</v>
      </c>
      <c r="BX35" s="106">
        <f t="shared" si="19"/>
        <v>0</v>
      </c>
      <c r="BY35" s="107">
        <f t="shared" si="20"/>
        <v>0</v>
      </c>
      <c r="BZ35" s="106">
        <f t="shared" si="21"/>
        <v>0</v>
      </c>
      <c r="CA35" s="107">
        <f t="shared" si="22"/>
        <v>0</v>
      </c>
      <c r="CB35" s="106">
        <f t="shared" si="23"/>
        <v>0</v>
      </c>
      <c r="CC35" s="107">
        <f t="shared" si="24"/>
        <v>0</v>
      </c>
      <c r="CD35" s="106">
        <f t="shared" si="25"/>
        <v>0</v>
      </c>
      <c r="CE35" s="107">
        <f t="shared" si="26"/>
        <v>0</v>
      </c>
      <c r="CF35" s="278">
        <f t="shared" si="27"/>
        <v>0</v>
      </c>
      <c r="CG35" s="105">
        <f t="shared" si="28"/>
        <v>0</v>
      </c>
      <c r="CH35" s="106">
        <f t="shared" si="29"/>
        <v>0</v>
      </c>
      <c r="CI35" s="107">
        <f t="shared" si="30"/>
        <v>0</v>
      </c>
      <c r="CJ35" s="106">
        <f t="shared" si="31"/>
        <v>0</v>
      </c>
      <c r="CK35" s="107">
        <f t="shared" si="32"/>
        <v>0</v>
      </c>
      <c r="CL35" s="106">
        <f t="shared" si="33"/>
        <v>0</v>
      </c>
      <c r="CM35" s="108">
        <f t="shared" si="34"/>
        <v>0</v>
      </c>
      <c r="CN35" s="109">
        <f t="shared" si="35"/>
        <v>0</v>
      </c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463">
        <v>13</v>
      </c>
      <c r="DC35" s="462">
        <f t="shared" si="36"/>
        <v>0</v>
      </c>
      <c r="DD35" s="111">
        <f t="shared" si="37"/>
        <v>0</v>
      </c>
      <c r="DE35" s="112">
        <f t="shared" si="38"/>
        <v>0</v>
      </c>
      <c r="DF35" s="293">
        <f t="shared" si="39"/>
        <v>21.460079400088222</v>
      </c>
      <c r="DG35" s="181"/>
      <c r="DH35" s="694" t="s">
        <v>141</v>
      </c>
      <c r="DI35" s="694"/>
      <c r="DJ35" s="694"/>
      <c r="DU35" s="140">
        <f t="shared" si="3"/>
        <v>0</v>
      </c>
      <c r="DV35" s="141">
        <f t="shared" si="3"/>
        <v>0</v>
      </c>
      <c r="DW35" s="116">
        <f t="shared" si="40"/>
        <v>0</v>
      </c>
      <c r="DX35" s="117" t="e">
        <f t="shared" si="41"/>
        <v>#DIV/0!</v>
      </c>
      <c r="DY35" s="118" t="e">
        <f t="shared" si="42"/>
        <v>#DIV/0!</v>
      </c>
      <c r="EA35" s="166" t="s">
        <v>142</v>
      </c>
    </row>
    <row r="36" spans="1:140" ht="13.2" customHeight="1" x14ac:dyDescent="0.2">
      <c r="A36" s="172"/>
      <c r="B36" s="173"/>
      <c r="C36" s="174"/>
      <c r="D36" s="474" t="str">
        <f t="shared" si="43"/>
        <v>C</v>
      </c>
      <c r="E36" s="327"/>
      <c r="F36" s="328"/>
      <c r="G36" s="328"/>
      <c r="H36" s="328"/>
      <c r="I36" s="328"/>
      <c r="J36" s="328"/>
      <c r="K36" s="328"/>
      <c r="L36" s="328"/>
      <c r="M36" s="328"/>
      <c r="N36" s="329"/>
      <c r="O36" s="347"/>
      <c r="P36" s="328"/>
      <c r="Q36" s="328"/>
      <c r="R36" s="328"/>
      <c r="S36" s="329"/>
      <c r="T36" s="347"/>
      <c r="U36" s="329"/>
      <c r="V36" s="347"/>
      <c r="W36" s="329"/>
      <c r="X36" s="347"/>
      <c r="Y36" s="328"/>
      <c r="Z36" s="328"/>
      <c r="AA36" s="328"/>
      <c r="AB36" s="328"/>
      <c r="AC36" s="328"/>
      <c r="AD36" s="328"/>
      <c r="AE36" s="328"/>
      <c r="AF36" s="328"/>
      <c r="AG36" s="329"/>
      <c r="AH36" s="347"/>
      <c r="AI36" s="328"/>
      <c r="AJ36" s="328"/>
      <c r="AK36" s="329"/>
      <c r="AL36" s="347"/>
      <c r="AM36" s="359"/>
      <c r="AN36" s="327"/>
      <c r="AO36" s="328"/>
      <c r="AP36" s="328"/>
      <c r="AQ36" s="328"/>
      <c r="AR36" s="328"/>
      <c r="AS36" s="329"/>
      <c r="AT36" s="347"/>
      <c r="AU36" s="329"/>
      <c r="AV36" s="176"/>
      <c r="AW36" s="176"/>
      <c r="AX36" s="127">
        <f t="shared" si="4"/>
        <v>0</v>
      </c>
      <c r="AY36" s="483" t="str">
        <f t="shared" si="44"/>
        <v>C</v>
      </c>
      <c r="AZ36" s="128">
        <f t="shared" si="5"/>
        <v>0</v>
      </c>
      <c r="BA36" s="479" t="str">
        <f t="shared" si="45"/>
        <v>C</v>
      </c>
      <c r="BB36" s="127">
        <f t="shared" si="6"/>
        <v>0</v>
      </c>
      <c r="BC36" s="128">
        <f t="shared" si="7"/>
        <v>0</v>
      </c>
      <c r="BD36" s="128">
        <f t="shared" si="8"/>
        <v>0</v>
      </c>
      <c r="BE36" s="129">
        <f t="shared" si="9"/>
        <v>0</v>
      </c>
      <c r="BF36" s="130">
        <f t="shared" si="1"/>
        <v>0</v>
      </c>
      <c r="BG36" s="131">
        <f t="shared" si="46"/>
        <v>21.460079400088222</v>
      </c>
      <c r="BH36" s="100"/>
      <c r="BI36" s="120">
        <f t="shared" si="2"/>
        <v>0</v>
      </c>
      <c r="BJ36" s="121">
        <f t="shared" si="2"/>
        <v>0</v>
      </c>
      <c r="BK36" s="132">
        <f t="shared" si="47"/>
        <v>0</v>
      </c>
      <c r="BL36" s="133" t="str">
        <f t="shared" si="48"/>
        <v>C</v>
      </c>
      <c r="BM36" s="134">
        <f t="shared" si="49"/>
        <v>0</v>
      </c>
      <c r="BN36" s="123" t="str">
        <f t="shared" si="50"/>
        <v>C</v>
      </c>
      <c r="BO36" s="132">
        <f t="shared" si="10"/>
        <v>0</v>
      </c>
      <c r="BP36" s="134">
        <f t="shared" si="11"/>
        <v>0</v>
      </c>
      <c r="BQ36" s="134">
        <f t="shared" si="12"/>
        <v>0</v>
      </c>
      <c r="BR36" s="135">
        <f t="shared" si="13"/>
        <v>0</v>
      </c>
      <c r="BS36" s="303">
        <f t="shared" si="14"/>
        <v>0</v>
      </c>
      <c r="BT36" s="304">
        <f t="shared" si="15"/>
        <v>0</v>
      </c>
      <c r="BU36" s="305">
        <f t="shared" si="16"/>
        <v>0</v>
      </c>
      <c r="BV36" s="304">
        <f t="shared" si="17"/>
        <v>0</v>
      </c>
      <c r="BW36" s="305">
        <f t="shared" si="18"/>
        <v>0</v>
      </c>
      <c r="BX36" s="304">
        <f t="shared" si="19"/>
        <v>0</v>
      </c>
      <c r="BY36" s="305">
        <f t="shared" si="20"/>
        <v>0</v>
      </c>
      <c r="BZ36" s="304">
        <f t="shared" si="21"/>
        <v>0</v>
      </c>
      <c r="CA36" s="305">
        <f t="shared" si="22"/>
        <v>0</v>
      </c>
      <c r="CB36" s="304">
        <f t="shared" si="23"/>
        <v>0</v>
      </c>
      <c r="CC36" s="305">
        <f t="shared" si="24"/>
        <v>0</v>
      </c>
      <c r="CD36" s="304">
        <f t="shared" si="25"/>
        <v>0</v>
      </c>
      <c r="CE36" s="305">
        <f t="shared" si="26"/>
        <v>0</v>
      </c>
      <c r="CF36" s="306">
        <f t="shared" si="27"/>
        <v>0</v>
      </c>
      <c r="CG36" s="303">
        <f t="shared" si="28"/>
        <v>0</v>
      </c>
      <c r="CH36" s="304">
        <f t="shared" si="29"/>
        <v>0</v>
      </c>
      <c r="CI36" s="305">
        <f t="shared" si="30"/>
        <v>0</v>
      </c>
      <c r="CJ36" s="304">
        <f t="shared" si="31"/>
        <v>0</v>
      </c>
      <c r="CK36" s="305">
        <f t="shared" si="32"/>
        <v>0</v>
      </c>
      <c r="CL36" s="304">
        <f t="shared" si="33"/>
        <v>0</v>
      </c>
      <c r="CM36" s="307">
        <f t="shared" si="34"/>
        <v>0</v>
      </c>
      <c r="CN36" s="308">
        <f t="shared" si="35"/>
        <v>0</v>
      </c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463">
        <v>14</v>
      </c>
      <c r="DC36" s="462">
        <f t="shared" si="36"/>
        <v>0</v>
      </c>
      <c r="DD36" s="111">
        <f t="shared" si="37"/>
        <v>0</v>
      </c>
      <c r="DE36" s="112">
        <f t="shared" si="38"/>
        <v>0</v>
      </c>
      <c r="DF36" s="293">
        <f t="shared" si="39"/>
        <v>21.460079400088222</v>
      </c>
      <c r="DG36" s="181"/>
      <c r="DU36" s="140">
        <f t="shared" si="3"/>
        <v>0</v>
      </c>
      <c r="DV36" s="141">
        <f t="shared" si="3"/>
        <v>0</v>
      </c>
      <c r="DW36" s="116">
        <f t="shared" si="40"/>
        <v>0</v>
      </c>
      <c r="DX36" s="117" t="e">
        <f t="shared" si="41"/>
        <v>#DIV/0!</v>
      </c>
      <c r="DY36" s="118" t="e">
        <f t="shared" si="42"/>
        <v>#DIV/0!</v>
      </c>
    </row>
    <row r="37" spans="1:140" ht="13.2" customHeight="1" x14ac:dyDescent="0.2">
      <c r="A37" s="72"/>
      <c r="B37" s="177"/>
      <c r="C37" s="178"/>
      <c r="D37" s="23" t="str">
        <f t="shared" si="43"/>
        <v>C</v>
      </c>
      <c r="E37" s="330"/>
      <c r="F37" s="331"/>
      <c r="G37" s="331"/>
      <c r="H37" s="331"/>
      <c r="I37" s="331"/>
      <c r="J37" s="331"/>
      <c r="K37" s="331"/>
      <c r="L37" s="331"/>
      <c r="M37" s="331"/>
      <c r="N37" s="332"/>
      <c r="O37" s="348"/>
      <c r="P37" s="331"/>
      <c r="Q37" s="331"/>
      <c r="R37" s="331"/>
      <c r="S37" s="332"/>
      <c r="T37" s="348"/>
      <c r="U37" s="332"/>
      <c r="V37" s="348"/>
      <c r="W37" s="332"/>
      <c r="X37" s="348"/>
      <c r="Y37" s="331"/>
      <c r="Z37" s="331"/>
      <c r="AA37" s="331"/>
      <c r="AB37" s="331"/>
      <c r="AC37" s="331"/>
      <c r="AD37" s="331"/>
      <c r="AE37" s="331"/>
      <c r="AF37" s="331"/>
      <c r="AG37" s="332"/>
      <c r="AH37" s="348"/>
      <c r="AI37" s="331"/>
      <c r="AJ37" s="331"/>
      <c r="AK37" s="332"/>
      <c r="AL37" s="348"/>
      <c r="AM37" s="360"/>
      <c r="AN37" s="330"/>
      <c r="AO37" s="331"/>
      <c r="AP37" s="331"/>
      <c r="AQ37" s="331"/>
      <c r="AR37" s="331"/>
      <c r="AS37" s="332"/>
      <c r="AT37" s="348"/>
      <c r="AU37" s="332"/>
      <c r="AV37" s="180"/>
      <c r="AW37" s="180"/>
      <c r="AX37" s="150">
        <f t="shared" si="4"/>
        <v>0</v>
      </c>
      <c r="AY37" s="24" t="str">
        <f t="shared" si="44"/>
        <v>C</v>
      </c>
      <c r="AZ37" s="151">
        <f t="shared" si="5"/>
        <v>0</v>
      </c>
      <c r="BA37" s="480" t="str">
        <f t="shared" si="45"/>
        <v>C</v>
      </c>
      <c r="BB37" s="150">
        <f t="shared" si="6"/>
        <v>0</v>
      </c>
      <c r="BC37" s="151">
        <f t="shared" si="7"/>
        <v>0</v>
      </c>
      <c r="BD37" s="151">
        <f t="shared" si="8"/>
        <v>0</v>
      </c>
      <c r="BE37" s="152">
        <f t="shared" si="9"/>
        <v>0</v>
      </c>
      <c r="BF37" s="153">
        <f t="shared" si="1"/>
        <v>0</v>
      </c>
      <c r="BG37" s="154">
        <f t="shared" si="46"/>
        <v>21.460079400088222</v>
      </c>
      <c r="BH37" s="100"/>
      <c r="BI37" s="55">
        <f t="shared" si="2"/>
        <v>0</v>
      </c>
      <c r="BJ37" s="144">
        <f t="shared" si="2"/>
        <v>0</v>
      </c>
      <c r="BK37" s="155">
        <f t="shared" si="47"/>
        <v>0</v>
      </c>
      <c r="BL37" s="156" t="str">
        <f t="shared" si="48"/>
        <v>C</v>
      </c>
      <c r="BM37" s="157">
        <f t="shared" si="49"/>
        <v>0</v>
      </c>
      <c r="BN37" s="146" t="str">
        <f t="shared" si="50"/>
        <v>C</v>
      </c>
      <c r="BO37" s="155">
        <f t="shared" si="10"/>
        <v>0</v>
      </c>
      <c r="BP37" s="157">
        <f t="shared" si="11"/>
        <v>0</v>
      </c>
      <c r="BQ37" s="157">
        <f t="shared" si="12"/>
        <v>0</v>
      </c>
      <c r="BR37" s="158">
        <f t="shared" si="13"/>
        <v>0</v>
      </c>
      <c r="BS37" s="105">
        <f t="shared" si="14"/>
        <v>0</v>
      </c>
      <c r="BT37" s="106">
        <f t="shared" si="15"/>
        <v>0</v>
      </c>
      <c r="BU37" s="107">
        <f t="shared" si="16"/>
        <v>0</v>
      </c>
      <c r="BV37" s="106">
        <f t="shared" si="17"/>
        <v>0</v>
      </c>
      <c r="BW37" s="107">
        <f t="shared" si="18"/>
        <v>0</v>
      </c>
      <c r="BX37" s="106">
        <f t="shared" si="19"/>
        <v>0</v>
      </c>
      <c r="BY37" s="107">
        <f t="shared" si="20"/>
        <v>0</v>
      </c>
      <c r="BZ37" s="106">
        <f t="shared" si="21"/>
        <v>0</v>
      </c>
      <c r="CA37" s="107">
        <f t="shared" si="22"/>
        <v>0</v>
      </c>
      <c r="CB37" s="106">
        <f t="shared" si="23"/>
        <v>0</v>
      </c>
      <c r="CC37" s="107">
        <f t="shared" si="24"/>
        <v>0</v>
      </c>
      <c r="CD37" s="106">
        <f t="shared" si="25"/>
        <v>0</v>
      </c>
      <c r="CE37" s="107">
        <f t="shared" si="26"/>
        <v>0</v>
      </c>
      <c r="CF37" s="278">
        <f t="shared" si="27"/>
        <v>0</v>
      </c>
      <c r="CG37" s="105">
        <f t="shared" si="28"/>
        <v>0</v>
      </c>
      <c r="CH37" s="106">
        <f t="shared" si="29"/>
        <v>0</v>
      </c>
      <c r="CI37" s="107">
        <f t="shared" si="30"/>
        <v>0</v>
      </c>
      <c r="CJ37" s="106">
        <f t="shared" si="31"/>
        <v>0</v>
      </c>
      <c r="CK37" s="107">
        <f t="shared" si="32"/>
        <v>0</v>
      </c>
      <c r="CL37" s="106">
        <f t="shared" si="33"/>
        <v>0</v>
      </c>
      <c r="CM37" s="108">
        <f t="shared" si="34"/>
        <v>0</v>
      </c>
      <c r="CN37" s="109">
        <f t="shared" si="35"/>
        <v>0</v>
      </c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463">
        <v>15</v>
      </c>
      <c r="DC37" s="462">
        <f t="shared" si="36"/>
        <v>0</v>
      </c>
      <c r="DD37" s="111">
        <f t="shared" si="37"/>
        <v>0</v>
      </c>
      <c r="DE37" s="112">
        <f t="shared" si="38"/>
        <v>0</v>
      </c>
      <c r="DF37" s="293">
        <f t="shared" si="39"/>
        <v>21.460079400088222</v>
      </c>
      <c r="DG37" s="181"/>
      <c r="DU37" s="140">
        <f t="shared" si="3"/>
        <v>0</v>
      </c>
      <c r="DV37" s="141">
        <f t="shared" si="3"/>
        <v>0</v>
      </c>
      <c r="DW37" s="116">
        <f t="shared" si="40"/>
        <v>0</v>
      </c>
      <c r="DX37" s="117" t="e">
        <f t="shared" si="41"/>
        <v>#DIV/0!</v>
      </c>
      <c r="DY37" s="118" t="e">
        <f t="shared" si="42"/>
        <v>#DIV/0!</v>
      </c>
    </row>
    <row r="38" spans="1:140" ht="13.2" customHeight="1" x14ac:dyDescent="0.2">
      <c r="A38" s="172"/>
      <c r="B38" s="173"/>
      <c r="C38" s="174"/>
      <c r="D38" s="474" t="str">
        <f t="shared" si="43"/>
        <v>C</v>
      </c>
      <c r="E38" s="327"/>
      <c r="F38" s="328"/>
      <c r="G38" s="328"/>
      <c r="H38" s="328"/>
      <c r="I38" s="328"/>
      <c r="J38" s="328"/>
      <c r="K38" s="328"/>
      <c r="L38" s="328"/>
      <c r="M38" s="328"/>
      <c r="N38" s="329"/>
      <c r="O38" s="347"/>
      <c r="P38" s="328"/>
      <c r="Q38" s="328"/>
      <c r="R38" s="328"/>
      <c r="S38" s="329"/>
      <c r="T38" s="347"/>
      <c r="U38" s="329"/>
      <c r="V38" s="347"/>
      <c r="W38" s="329"/>
      <c r="X38" s="347"/>
      <c r="Y38" s="328"/>
      <c r="Z38" s="328"/>
      <c r="AA38" s="328"/>
      <c r="AB38" s="328"/>
      <c r="AC38" s="328"/>
      <c r="AD38" s="328"/>
      <c r="AE38" s="328"/>
      <c r="AF38" s="328"/>
      <c r="AG38" s="329"/>
      <c r="AH38" s="347"/>
      <c r="AI38" s="328"/>
      <c r="AJ38" s="328"/>
      <c r="AK38" s="329"/>
      <c r="AL38" s="347"/>
      <c r="AM38" s="359"/>
      <c r="AN38" s="327"/>
      <c r="AO38" s="328"/>
      <c r="AP38" s="328"/>
      <c r="AQ38" s="328"/>
      <c r="AR38" s="328"/>
      <c r="AS38" s="329"/>
      <c r="AT38" s="347"/>
      <c r="AU38" s="329"/>
      <c r="AV38" s="176"/>
      <c r="AW38" s="176"/>
      <c r="AX38" s="127">
        <f t="shared" si="4"/>
        <v>0</v>
      </c>
      <c r="AY38" s="483" t="str">
        <f t="shared" si="44"/>
        <v>C</v>
      </c>
      <c r="AZ38" s="128">
        <f t="shared" si="5"/>
        <v>0</v>
      </c>
      <c r="BA38" s="479" t="str">
        <f t="shared" si="45"/>
        <v>C</v>
      </c>
      <c r="BB38" s="127">
        <f t="shared" si="6"/>
        <v>0</v>
      </c>
      <c r="BC38" s="128">
        <f t="shared" si="7"/>
        <v>0</v>
      </c>
      <c r="BD38" s="128">
        <f t="shared" si="8"/>
        <v>0</v>
      </c>
      <c r="BE38" s="129">
        <f t="shared" si="9"/>
        <v>0</v>
      </c>
      <c r="BF38" s="130">
        <f t="shared" si="1"/>
        <v>0</v>
      </c>
      <c r="BG38" s="131">
        <f t="shared" si="46"/>
        <v>21.460079400088222</v>
      </c>
      <c r="BH38" s="100"/>
      <c r="BI38" s="120">
        <f t="shared" si="2"/>
        <v>0</v>
      </c>
      <c r="BJ38" s="121">
        <f t="shared" si="2"/>
        <v>0</v>
      </c>
      <c r="BK38" s="132">
        <f t="shared" si="47"/>
        <v>0</v>
      </c>
      <c r="BL38" s="133" t="str">
        <f t="shared" si="48"/>
        <v>C</v>
      </c>
      <c r="BM38" s="134">
        <f t="shared" si="49"/>
        <v>0</v>
      </c>
      <c r="BN38" s="123" t="str">
        <f t="shared" si="50"/>
        <v>C</v>
      </c>
      <c r="BO38" s="132">
        <f t="shared" si="10"/>
        <v>0</v>
      </c>
      <c r="BP38" s="134">
        <f t="shared" si="11"/>
        <v>0</v>
      </c>
      <c r="BQ38" s="134">
        <f t="shared" si="12"/>
        <v>0</v>
      </c>
      <c r="BR38" s="135">
        <f t="shared" si="13"/>
        <v>0</v>
      </c>
      <c r="BS38" s="303">
        <f t="shared" si="14"/>
        <v>0</v>
      </c>
      <c r="BT38" s="304">
        <f t="shared" si="15"/>
        <v>0</v>
      </c>
      <c r="BU38" s="305">
        <f t="shared" si="16"/>
        <v>0</v>
      </c>
      <c r="BV38" s="304">
        <f t="shared" si="17"/>
        <v>0</v>
      </c>
      <c r="BW38" s="305">
        <f t="shared" si="18"/>
        <v>0</v>
      </c>
      <c r="BX38" s="304">
        <f t="shared" si="19"/>
        <v>0</v>
      </c>
      <c r="BY38" s="305">
        <f t="shared" si="20"/>
        <v>0</v>
      </c>
      <c r="BZ38" s="304">
        <f t="shared" si="21"/>
        <v>0</v>
      </c>
      <c r="CA38" s="305">
        <f t="shared" si="22"/>
        <v>0</v>
      </c>
      <c r="CB38" s="304">
        <f t="shared" si="23"/>
        <v>0</v>
      </c>
      <c r="CC38" s="305">
        <f t="shared" si="24"/>
        <v>0</v>
      </c>
      <c r="CD38" s="304">
        <f t="shared" si="25"/>
        <v>0</v>
      </c>
      <c r="CE38" s="305">
        <f t="shared" si="26"/>
        <v>0</v>
      </c>
      <c r="CF38" s="306">
        <f t="shared" si="27"/>
        <v>0</v>
      </c>
      <c r="CG38" s="303">
        <f t="shared" si="28"/>
        <v>0</v>
      </c>
      <c r="CH38" s="304">
        <f t="shared" si="29"/>
        <v>0</v>
      </c>
      <c r="CI38" s="305">
        <f t="shared" si="30"/>
        <v>0</v>
      </c>
      <c r="CJ38" s="304">
        <f t="shared" si="31"/>
        <v>0</v>
      </c>
      <c r="CK38" s="305">
        <f t="shared" si="32"/>
        <v>0</v>
      </c>
      <c r="CL38" s="304">
        <f t="shared" si="33"/>
        <v>0</v>
      </c>
      <c r="CM38" s="307">
        <f t="shared" si="34"/>
        <v>0</v>
      </c>
      <c r="CN38" s="308">
        <f t="shared" si="35"/>
        <v>0</v>
      </c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463">
        <v>16</v>
      </c>
      <c r="DC38" s="462">
        <f t="shared" si="36"/>
        <v>0</v>
      </c>
      <c r="DD38" s="111">
        <f t="shared" si="37"/>
        <v>0</v>
      </c>
      <c r="DE38" s="112">
        <f t="shared" si="38"/>
        <v>0</v>
      </c>
      <c r="DF38" s="293">
        <f t="shared" si="39"/>
        <v>21.460079400088222</v>
      </c>
      <c r="DG38" s="181"/>
      <c r="DU38" s="140">
        <f t="shared" si="3"/>
        <v>0</v>
      </c>
      <c r="DV38" s="141">
        <f t="shared" si="3"/>
        <v>0</v>
      </c>
      <c r="DW38" s="116">
        <f t="shared" si="40"/>
        <v>0</v>
      </c>
      <c r="DX38" s="117" t="e">
        <f t="shared" si="41"/>
        <v>#DIV/0!</v>
      </c>
      <c r="DY38" s="118" t="e">
        <f t="shared" si="42"/>
        <v>#DIV/0!</v>
      </c>
    </row>
    <row r="39" spans="1:140" ht="13.2" customHeight="1" x14ac:dyDescent="0.2">
      <c r="A39" s="72"/>
      <c r="B39" s="177"/>
      <c r="C39" s="178"/>
      <c r="D39" s="23" t="str">
        <f t="shared" si="43"/>
        <v>C</v>
      </c>
      <c r="E39" s="330"/>
      <c r="F39" s="331"/>
      <c r="G39" s="331"/>
      <c r="H39" s="331"/>
      <c r="I39" s="331"/>
      <c r="J39" s="331"/>
      <c r="K39" s="331"/>
      <c r="L39" s="331"/>
      <c r="M39" s="331"/>
      <c r="N39" s="332"/>
      <c r="O39" s="348"/>
      <c r="P39" s="331"/>
      <c r="Q39" s="331"/>
      <c r="R39" s="331"/>
      <c r="S39" s="332"/>
      <c r="T39" s="348"/>
      <c r="U39" s="332"/>
      <c r="V39" s="348"/>
      <c r="W39" s="332"/>
      <c r="X39" s="348"/>
      <c r="Y39" s="331"/>
      <c r="Z39" s="331"/>
      <c r="AA39" s="331"/>
      <c r="AB39" s="331"/>
      <c r="AC39" s="331"/>
      <c r="AD39" s="331"/>
      <c r="AE39" s="331"/>
      <c r="AF39" s="331"/>
      <c r="AG39" s="332"/>
      <c r="AH39" s="348"/>
      <c r="AI39" s="331"/>
      <c r="AJ39" s="331"/>
      <c r="AK39" s="332"/>
      <c r="AL39" s="348"/>
      <c r="AM39" s="360"/>
      <c r="AN39" s="330"/>
      <c r="AO39" s="331"/>
      <c r="AP39" s="331"/>
      <c r="AQ39" s="331"/>
      <c r="AR39" s="331"/>
      <c r="AS39" s="332"/>
      <c r="AT39" s="348"/>
      <c r="AU39" s="332"/>
      <c r="AV39" s="180"/>
      <c r="AW39" s="180"/>
      <c r="AX39" s="150">
        <f t="shared" si="4"/>
        <v>0</v>
      </c>
      <c r="AY39" s="24" t="str">
        <f t="shared" si="44"/>
        <v>C</v>
      </c>
      <c r="AZ39" s="151">
        <f t="shared" si="5"/>
        <v>0</v>
      </c>
      <c r="BA39" s="480" t="str">
        <f t="shared" si="45"/>
        <v>C</v>
      </c>
      <c r="BB39" s="150">
        <f t="shared" si="6"/>
        <v>0</v>
      </c>
      <c r="BC39" s="151">
        <f t="shared" si="7"/>
        <v>0</v>
      </c>
      <c r="BD39" s="151">
        <f t="shared" si="8"/>
        <v>0</v>
      </c>
      <c r="BE39" s="152">
        <f t="shared" si="9"/>
        <v>0</v>
      </c>
      <c r="BF39" s="153">
        <f t="shared" si="1"/>
        <v>0</v>
      </c>
      <c r="BG39" s="154">
        <f t="shared" si="46"/>
        <v>21.460079400088222</v>
      </c>
      <c r="BH39" s="100"/>
      <c r="BI39" s="55">
        <f t="shared" si="2"/>
        <v>0</v>
      </c>
      <c r="BJ39" s="144">
        <f t="shared" si="2"/>
        <v>0</v>
      </c>
      <c r="BK39" s="155">
        <f t="shared" si="47"/>
        <v>0</v>
      </c>
      <c r="BL39" s="156" t="str">
        <f t="shared" si="48"/>
        <v>C</v>
      </c>
      <c r="BM39" s="157">
        <f t="shared" si="49"/>
        <v>0</v>
      </c>
      <c r="BN39" s="146" t="str">
        <f t="shared" si="50"/>
        <v>C</v>
      </c>
      <c r="BO39" s="155">
        <f t="shared" si="10"/>
        <v>0</v>
      </c>
      <c r="BP39" s="157">
        <f t="shared" si="11"/>
        <v>0</v>
      </c>
      <c r="BQ39" s="157">
        <f t="shared" si="12"/>
        <v>0</v>
      </c>
      <c r="BR39" s="158">
        <f t="shared" si="13"/>
        <v>0</v>
      </c>
      <c r="BS39" s="105">
        <f t="shared" si="14"/>
        <v>0</v>
      </c>
      <c r="BT39" s="106">
        <f t="shared" si="15"/>
        <v>0</v>
      </c>
      <c r="BU39" s="107">
        <f t="shared" si="16"/>
        <v>0</v>
      </c>
      <c r="BV39" s="106">
        <f t="shared" si="17"/>
        <v>0</v>
      </c>
      <c r="BW39" s="107">
        <f t="shared" si="18"/>
        <v>0</v>
      </c>
      <c r="BX39" s="106">
        <f t="shared" si="19"/>
        <v>0</v>
      </c>
      <c r="BY39" s="107">
        <f t="shared" si="20"/>
        <v>0</v>
      </c>
      <c r="BZ39" s="106">
        <f t="shared" si="21"/>
        <v>0</v>
      </c>
      <c r="CA39" s="107">
        <f t="shared" si="22"/>
        <v>0</v>
      </c>
      <c r="CB39" s="106">
        <f t="shared" si="23"/>
        <v>0</v>
      </c>
      <c r="CC39" s="107">
        <f t="shared" si="24"/>
        <v>0</v>
      </c>
      <c r="CD39" s="106">
        <f t="shared" si="25"/>
        <v>0</v>
      </c>
      <c r="CE39" s="107">
        <f t="shared" si="26"/>
        <v>0</v>
      </c>
      <c r="CF39" s="278">
        <f t="shared" si="27"/>
        <v>0</v>
      </c>
      <c r="CG39" s="105">
        <f t="shared" si="28"/>
        <v>0</v>
      </c>
      <c r="CH39" s="106">
        <f t="shared" si="29"/>
        <v>0</v>
      </c>
      <c r="CI39" s="107">
        <f t="shared" si="30"/>
        <v>0</v>
      </c>
      <c r="CJ39" s="106">
        <f t="shared" si="31"/>
        <v>0</v>
      </c>
      <c r="CK39" s="107">
        <f t="shared" si="32"/>
        <v>0</v>
      </c>
      <c r="CL39" s="106">
        <f t="shared" si="33"/>
        <v>0</v>
      </c>
      <c r="CM39" s="108">
        <f t="shared" si="34"/>
        <v>0</v>
      </c>
      <c r="CN39" s="109">
        <f t="shared" si="35"/>
        <v>0</v>
      </c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463">
        <v>17</v>
      </c>
      <c r="DC39" s="462">
        <f t="shared" si="36"/>
        <v>0</v>
      </c>
      <c r="DD39" s="111">
        <f t="shared" si="37"/>
        <v>0</v>
      </c>
      <c r="DE39" s="112">
        <f t="shared" si="38"/>
        <v>0</v>
      </c>
      <c r="DF39" s="293">
        <f t="shared" si="39"/>
        <v>21.460079400088222</v>
      </c>
      <c r="DG39" s="181"/>
      <c r="DU39" s="140">
        <f t="shared" si="3"/>
        <v>0</v>
      </c>
      <c r="DV39" s="141">
        <f t="shared" si="3"/>
        <v>0</v>
      </c>
      <c r="DW39" s="116">
        <f t="shared" si="40"/>
        <v>0</v>
      </c>
      <c r="DX39" s="117" t="e">
        <f t="shared" si="41"/>
        <v>#DIV/0!</v>
      </c>
      <c r="DY39" s="118" t="e">
        <f t="shared" si="42"/>
        <v>#DIV/0!</v>
      </c>
    </row>
    <row r="40" spans="1:140" ht="13.2" customHeight="1" x14ac:dyDescent="0.2">
      <c r="A40" s="172"/>
      <c r="B40" s="173"/>
      <c r="C40" s="174"/>
      <c r="D40" s="474" t="str">
        <f t="shared" si="43"/>
        <v>C</v>
      </c>
      <c r="E40" s="327"/>
      <c r="F40" s="328"/>
      <c r="G40" s="328"/>
      <c r="H40" s="328"/>
      <c r="I40" s="328"/>
      <c r="J40" s="328"/>
      <c r="K40" s="328"/>
      <c r="L40" s="328"/>
      <c r="M40" s="328"/>
      <c r="N40" s="329"/>
      <c r="O40" s="347"/>
      <c r="P40" s="328"/>
      <c r="Q40" s="328"/>
      <c r="R40" s="328"/>
      <c r="S40" s="329"/>
      <c r="T40" s="347"/>
      <c r="U40" s="329"/>
      <c r="V40" s="347"/>
      <c r="W40" s="329"/>
      <c r="X40" s="347"/>
      <c r="Y40" s="328"/>
      <c r="Z40" s="328"/>
      <c r="AA40" s="328"/>
      <c r="AB40" s="328"/>
      <c r="AC40" s="328"/>
      <c r="AD40" s="328"/>
      <c r="AE40" s="328"/>
      <c r="AF40" s="328"/>
      <c r="AG40" s="329"/>
      <c r="AH40" s="347"/>
      <c r="AI40" s="328"/>
      <c r="AJ40" s="328"/>
      <c r="AK40" s="329"/>
      <c r="AL40" s="347"/>
      <c r="AM40" s="359"/>
      <c r="AN40" s="327"/>
      <c r="AO40" s="328"/>
      <c r="AP40" s="328"/>
      <c r="AQ40" s="328"/>
      <c r="AR40" s="328"/>
      <c r="AS40" s="329"/>
      <c r="AT40" s="347"/>
      <c r="AU40" s="329"/>
      <c r="AV40" s="176"/>
      <c r="AW40" s="176"/>
      <c r="AX40" s="127">
        <f t="shared" si="4"/>
        <v>0</v>
      </c>
      <c r="AY40" s="483" t="str">
        <f t="shared" si="44"/>
        <v>C</v>
      </c>
      <c r="AZ40" s="128">
        <f t="shared" si="5"/>
        <v>0</v>
      </c>
      <c r="BA40" s="479" t="str">
        <f t="shared" si="45"/>
        <v>C</v>
      </c>
      <c r="BB40" s="127">
        <f t="shared" si="6"/>
        <v>0</v>
      </c>
      <c r="BC40" s="128">
        <f t="shared" si="7"/>
        <v>0</v>
      </c>
      <c r="BD40" s="128">
        <f t="shared" si="8"/>
        <v>0</v>
      </c>
      <c r="BE40" s="129">
        <f t="shared" si="9"/>
        <v>0</v>
      </c>
      <c r="BF40" s="130">
        <f t="shared" si="1"/>
        <v>0</v>
      </c>
      <c r="BG40" s="131">
        <f t="shared" si="46"/>
        <v>21.460079400088222</v>
      </c>
      <c r="BH40" s="100"/>
      <c r="BI40" s="120">
        <f t="shared" si="2"/>
        <v>0</v>
      </c>
      <c r="BJ40" s="121">
        <f t="shared" si="2"/>
        <v>0</v>
      </c>
      <c r="BK40" s="132">
        <f t="shared" si="47"/>
        <v>0</v>
      </c>
      <c r="BL40" s="133" t="str">
        <f t="shared" si="48"/>
        <v>C</v>
      </c>
      <c r="BM40" s="134">
        <f t="shared" si="49"/>
        <v>0</v>
      </c>
      <c r="BN40" s="123" t="str">
        <f t="shared" si="50"/>
        <v>C</v>
      </c>
      <c r="BO40" s="132">
        <f t="shared" si="10"/>
        <v>0</v>
      </c>
      <c r="BP40" s="134">
        <f t="shared" si="11"/>
        <v>0</v>
      </c>
      <c r="BQ40" s="134">
        <f t="shared" si="12"/>
        <v>0</v>
      </c>
      <c r="BR40" s="135">
        <f t="shared" si="13"/>
        <v>0</v>
      </c>
      <c r="BS40" s="303">
        <f t="shared" si="14"/>
        <v>0</v>
      </c>
      <c r="BT40" s="304">
        <f t="shared" si="15"/>
        <v>0</v>
      </c>
      <c r="BU40" s="305">
        <f t="shared" si="16"/>
        <v>0</v>
      </c>
      <c r="BV40" s="304">
        <f t="shared" si="17"/>
        <v>0</v>
      </c>
      <c r="BW40" s="305">
        <f t="shared" si="18"/>
        <v>0</v>
      </c>
      <c r="BX40" s="304">
        <f t="shared" si="19"/>
        <v>0</v>
      </c>
      <c r="BY40" s="305">
        <f t="shared" si="20"/>
        <v>0</v>
      </c>
      <c r="BZ40" s="304">
        <f t="shared" si="21"/>
        <v>0</v>
      </c>
      <c r="CA40" s="305">
        <f t="shared" si="22"/>
        <v>0</v>
      </c>
      <c r="CB40" s="304">
        <f t="shared" si="23"/>
        <v>0</v>
      </c>
      <c r="CC40" s="305">
        <f t="shared" si="24"/>
        <v>0</v>
      </c>
      <c r="CD40" s="304">
        <f t="shared" si="25"/>
        <v>0</v>
      </c>
      <c r="CE40" s="305">
        <f t="shared" si="26"/>
        <v>0</v>
      </c>
      <c r="CF40" s="306">
        <f t="shared" si="27"/>
        <v>0</v>
      </c>
      <c r="CG40" s="303">
        <f t="shared" si="28"/>
        <v>0</v>
      </c>
      <c r="CH40" s="304">
        <f t="shared" si="29"/>
        <v>0</v>
      </c>
      <c r="CI40" s="305">
        <f t="shared" si="30"/>
        <v>0</v>
      </c>
      <c r="CJ40" s="304">
        <f t="shared" si="31"/>
        <v>0</v>
      </c>
      <c r="CK40" s="305">
        <f t="shared" si="32"/>
        <v>0</v>
      </c>
      <c r="CL40" s="304">
        <f t="shared" si="33"/>
        <v>0</v>
      </c>
      <c r="CM40" s="307">
        <f t="shared" si="34"/>
        <v>0</v>
      </c>
      <c r="CN40" s="308">
        <f t="shared" si="35"/>
        <v>0</v>
      </c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463">
        <v>18</v>
      </c>
      <c r="DC40" s="462">
        <f t="shared" si="36"/>
        <v>0</v>
      </c>
      <c r="DD40" s="111">
        <f t="shared" si="37"/>
        <v>0</v>
      </c>
      <c r="DE40" s="112">
        <f t="shared" si="38"/>
        <v>0</v>
      </c>
      <c r="DF40" s="293">
        <f t="shared" si="39"/>
        <v>21.460079400088222</v>
      </c>
      <c r="DG40" s="181"/>
      <c r="DU40" s="140">
        <f t="shared" si="3"/>
        <v>0</v>
      </c>
      <c r="DV40" s="141">
        <f t="shared" si="3"/>
        <v>0</v>
      </c>
      <c r="DW40" s="116">
        <f t="shared" si="40"/>
        <v>0</v>
      </c>
      <c r="DX40" s="117" t="e">
        <f t="shared" si="41"/>
        <v>#DIV/0!</v>
      </c>
      <c r="DY40" s="118" t="e">
        <f t="shared" si="42"/>
        <v>#DIV/0!</v>
      </c>
      <c r="EA40" s="669" t="s">
        <v>143</v>
      </c>
      <c r="EB40" s="669"/>
      <c r="EC40" s="669"/>
      <c r="ED40" s="669"/>
      <c r="EE40" s="669"/>
      <c r="EF40" s="669"/>
      <c r="EG40" s="669"/>
      <c r="EH40" s="669"/>
      <c r="EI40" s="183"/>
      <c r="EJ40" s="183"/>
    </row>
    <row r="41" spans="1:140" ht="13.2" customHeight="1" x14ac:dyDescent="0.2">
      <c r="A41" s="72"/>
      <c r="B41" s="177"/>
      <c r="C41" s="178"/>
      <c r="D41" s="23" t="str">
        <f t="shared" si="43"/>
        <v>C</v>
      </c>
      <c r="E41" s="330"/>
      <c r="F41" s="331"/>
      <c r="G41" s="331"/>
      <c r="H41" s="331"/>
      <c r="I41" s="331"/>
      <c r="J41" s="331"/>
      <c r="K41" s="331"/>
      <c r="L41" s="331"/>
      <c r="M41" s="331"/>
      <c r="N41" s="332"/>
      <c r="O41" s="348"/>
      <c r="P41" s="331"/>
      <c r="Q41" s="331"/>
      <c r="R41" s="331"/>
      <c r="S41" s="332"/>
      <c r="T41" s="348"/>
      <c r="U41" s="332"/>
      <c r="V41" s="348"/>
      <c r="W41" s="332"/>
      <c r="X41" s="348"/>
      <c r="Y41" s="331"/>
      <c r="Z41" s="331"/>
      <c r="AA41" s="331"/>
      <c r="AB41" s="331"/>
      <c r="AC41" s="331"/>
      <c r="AD41" s="331"/>
      <c r="AE41" s="331"/>
      <c r="AF41" s="331"/>
      <c r="AG41" s="332"/>
      <c r="AH41" s="348"/>
      <c r="AI41" s="331"/>
      <c r="AJ41" s="331"/>
      <c r="AK41" s="332"/>
      <c r="AL41" s="348"/>
      <c r="AM41" s="360"/>
      <c r="AN41" s="330"/>
      <c r="AO41" s="331"/>
      <c r="AP41" s="331"/>
      <c r="AQ41" s="331"/>
      <c r="AR41" s="331"/>
      <c r="AS41" s="332"/>
      <c r="AT41" s="348"/>
      <c r="AU41" s="332"/>
      <c r="AV41" s="180"/>
      <c r="AW41" s="180"/>
      <c r="AX41" s="150">
        <f t="shared" si="4"/>
        <v>0</v>
      </c>
      <c r="AY41" s="24" t="str">
        <f t="shared" si="44"/>
        <v>C</v>
      </c>
      <c r="AZ41" s="151">
        <f t="shared" si="5"/>
        <v>0</v>
      </c>
      <c r="BA41" s="480" t="str">
        <f t="shared" si="45"/>
        <v>C</v>
      </c>
      <c r="BB41" s="150">
        <f t="shared" si="6"/>
        <v>0</v>
      </c>
      <c r="BC41" s="151">
        <f t="shared" si="7"/>
        <v>0</v>
      </c>
      <c r="BD41" s="151">
        <f t="shared" si="8"/>
        <v>0</v>
      </c>
      <c r="BE41" s="152">
        <f t="shared" si="9"/>
        <v>0</v>
      </c>
      <c r="BF41" s="153">
        <f t="shared" si="1"/>
        <v>0</v>
      </c>
      <c r="BG41" s="154">
        <f t="shared" si="46"/>
        <v>21.460079400088222</v>
      </c>
      <c r="BH41" s="100"/>
      <c r="BI41" s="55">
        <f t="shared" si="2"/>
        <v>0</v>
      </c>
      <c r="BJ41" s="144">
        <f t="shared" si="2"/>
        <v>0</v>
      </c>
      <c r="BK41" s="155">
        <f t="shared" si="47"/>
        <v>0</v>
      </c>
      <c r="BL41" s="156" t="str">
        <f t="shared" si="48"/>
        <v>C</v>
      </c>
      <c r="BM41" s="157">
        <f t="shared" si="49"/>
        <v>0</v>
      </c>
      <c r="BN41" s="146" t="str">
        <f t="shared" si="50"/>
        <v>C</v>
      </c>
      <c r="BO41" s="155">
        <f t="shared" si="10"/>
        <v>0</v>
      </c>
      <c r="BP41" s="157">
        <f t="shared" si="11"/>
        <v>0</v>
      </c>
      <c r="BQ41" s="157">
        <f t="shared" si="12"/>
        <v>0</v>
      </c>
      <c r="BR41" s="158">
        <f t="shared" si="13"/>
        <v>0</v>
      </c>
      <c r="BS41" s="105">
        <f t="shared" si="14"/>
        <v>0</v>
      </c>
      <c r="BT41" s="106">
        <f t="shared" si="15"/>
        <v>0</v>
      </c>
      <c r="BU41" s="107">
        <f t="shared" si="16"/>
        <v>0</v>
      </c>
      <c r="BV41" s="106">
        <f t="shared" si="17"/>
        <v>0</v>
      </c>
      <c r="BW41" s="107">
        <f t="shared" si="18"/>
        <v>0</v>
      </c>
      <c r="BX41" s="106">
        <f t="shared" si="19"/>
        <v>0</v>
      </c>
      <c r="BY41" s="107">
        <f t="shared" si="20"/>
        <v>0</v>
      </c>
      <c r="BZ41" s="106">
        <f t="shared" si="21"/>
        <v>0</v>
      </c>
      <c r="CA41" s="107">
        <f t="shared" si="22"/>
        <v>0</v>
      </c>
      <c r="CB41" s="106">
        <f t="shared" si="23"/>
        <v>0</v>
      </c>
      <c r="CC41" s="107">
        <f t="shared" si="24"/>
        <v>0</v>
      </c>
      <c r="CD41" s="106">
        <f t="shared" si="25"/>
        <v>0</v>
      </c>
      <c r="CE41" s="107">
        <f t="shared" si="26"/>
        <v>0</v>
      </c>
      <c r="CF41" s="278">
        <f t="shared" si="27"/>
        <v>0</v>
      </c>
      <c r="CG41" s="105">
        <f t="shared" si="28"/>
        <v>0</v>
      </c>
      <c r="CH41" s="106">
        <f t="shared" si="29"/>
        <v>0</v>
      </c>
      <c r="CI41" s="107">
        <f t="shared" si="30"/>
        <v>0</v>
      </c>
      <c r="CJ41" s="106">
        <f t="shared" si="31"/>
        <v>0</v>
      </c>
      <c r="CK41" s="107">
        <f t="shared" si="32"/>
        <v>0</v>
      </c>
      <c r="CL41" s="106">
        <f t="shared" si="33"/>
        <v>0</v>
      </c>
      <c r="CM41" s="108">
        <f t="shared" si="34"/>
        <v>0</v>
      </c>
      <c r="CN41" s="109">
        <f t="shared" si="35"/>
        <v>0</v>
      </c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463">
        <v>19</v>
      </c>
      <c r="DC41" s="462">
        <f t="shared" si="36"/>
        <v>0</v>
      </c>
      <c r="DD41" s="111">
        <f t="shared" si="37"/>
        <v>0</v>
      </c>
      <c r="DE41" s="112">
        <f t="shared" si="38"/>
        <v>0</v>
      </c>
      <c r="DF41" s="293">
        <f t="shared" si="39"/>
        <v>21.460079400088222</v>
      </c>
      <c r="DG41" s="181"/>
      <c r="DU41" s="140">
        <f t="shared" si="3"/>
        <v>0</v>
      </c>
      <c r="DV41" s="141">
        <f t="shared" si="3"/>
        <v>0</v>
      </c>
      <c r="DW41" s="116">
        <f t="shared" si="40"/>
        <v>0</v>
      </c>
      <c r="DX41" s="117" t="e">
        <f t="shared" si="41"/>
        <v>#DIV/0!</v>
      </c>
      <c r="DY41" s="118" t="e">
        <f t="shared" si="42"/>
        <v>#DIV/0!</v>
      </c>
      <c r="EA41" s="669"/>
      <c r="EB41" s="669"/>
      <c r="EC41" s="669"/>
      <c r="ED41" s="669"/>
      <c r="EE41" s="669"/>
      <c r="EF41" s="669"/>
      <c r="EG41" s="669"/>
      <c r="EH41" s="669"/>
      <c r="EI41" s="183"/>
      <c r="EJ41" s="183"/>
    </row>
    <row r="42" spans="1:140" ht="13.2" customHeight="1" x14ac:dyDescent="0.2">
      <c r="A42" s="172"/>
      <c r="B42" s="173"/>
      <c r="C42" s="174"/>
      <c r="D42" s="474" t="str">
        <f t="shared" si="43"/>
        <v>C</v>
      </c>
      <c r="E42" s="327"/>
      <c r="F42" s="328"/>
      <c r="G42" s="328"/>
      <c r="H42" s="328"/>
      <c r="I42" s="328"/>
      <c r="J42" s="328"/>
      <c r="K42" s="328"/>
      <c r="L42" s="328"/>
      <c r="M42" s="328"/>
      <c r="N42" s="329"/>
      <c r="O42" s="347"/>
      <c r="P42" s="328"/>
      <c r="Q42" s="328"/>
      <c r="R42" s="328"/>
      <c r="S42" s="329"/>
      <c r="T42" s="347"/>
      <c r="U42" s="329"/>
      <c r="V42" s="347"/>
      <c r="W42" s="329"/>
      <c r="X42" s="347"/>
      <c r="Y42" s="328"/>
      <c r="Z42" s="328"/>
      <c r="AA42" s="328"/>
      <c r="AB42" s="328"/>
      <c r="AC42" s="328"/>
      <c r="AD42" s="328"/>
      <c r="AE42" s="328"/>
      <c r="AF42" s="328"/>
      <c r="AG42" s="329"/>
      <c r="AH42" s="347"/>
      <c r="AI42" s="328"/>
      <c r="AJ42" s="328"/>
      <c r="AK42" s="329"/>
      <c r="AL42" s="347"/>
      <c r="AM42" s="359"/>
      <c r="AN42" s="327"/>
      <c r="AO42" s="328"/>
      <c r="AP42" s="328"/>
      <c r="AQ42" s="328"/>
      <c r="AR42" s="328"/>
      <c r="AS42" s="329"/>
      <c r="AT42" s="347"/>
      <c r="AU42" s="329"/>
      <c r="AV42" s="176"/>
      <c r="AW42" s="176"/>
      <c r="AX42" s="127">
        <f t="shared" si="4"/>
        <v>0</v>
      </c>
      <c r="AY42" s="483" t="str">
        <f t="shared" si="44"/>
        <v>C</v>
      </c>
      <c r="AZ42" s="128">
        <f t="shared" si="5"/>
        <v>0</v>
      </c>
      <c r="BA42" s="479" t="str">
        <f t="shared" si="45"/>
        <v>C</v>
      </c>
      <c r="BB42" s="127">
        <f t="shared" si="6"/>
        <v>0</v>
      </c>
      <c r="BC42" s="128">
        <f t="shared" si="7"/>
        <v>0</v>
      </c>
      <c r="BD42" s="128">
        <f t="shared" si="8"/>
        <v>0</v>
      </c>
      <c r="BE42" s="129">
        <f t="shared" si="9"/>
        <v>0</v>
      </c>
      <c r="BF42" s="130">
        <f t="shared" si="1"/>
        <v>0</v>
      </c>
      <c r="BG42" s="131">
        <f t="shared" si="46"/>
        <v>21.460079400088222</v>
      </c>
      <c r="BH42" s="100"/>
      <c r="BI42" s="120">
        <f t="shared" si="2"/>
        <v>0</v>
      </c>
      <c r="BJ42" s="121">
        <f t="shared" si="2"/>
        <v>0</v>
      </c>
      <c r="BK42" s="132">
        <f t="shared" si="47"/>
        <v>0</v>
      </c>
      <c r="BL42" s="133" t="str">
        <f t="shared" si="48"/>
        <v>C</v>
      </c>
      <c r="BM42" s="134">
        <f t="shared" si="49"/>
        <v>0</v>
      </c>
      <c r="BN42" s="123" t="str">
        <f t="shared" si="50"/>
        <v>C</v>
      </c>
      <c r="BO42" s="132">
        <f t="shared" si="10"/>
        <v>0</v>
      </c>
      <c r="BP42" s="134">
        <f t="shared" si="11"/>
        <v>0</v>
      </c>
      <c r="BQ42" s="134">
        <f t="shared" si="12"/>
        <v>0</v>
      </c>
      <c r="BR42" s="135">
        <f t="shared" si="13"/>
        <v>0</v>
      </c>
      <c r="BS42" s="303">
        <f t="shared" si="14"/>
        <v>0</v>
      </c>
      <c r="BT42" s="304">
        <f t="shared" si="15"/>
        <v>0</v>
      </c>
      <c r="BU42" s="305">
        <f t="shared" si="16"/>
        <v>0</v>
      </c>
      <c r="BV42" s="304">
        <f t="shared" si="17"/>
        <v>0</v>
      </c>
      <c r="BW42" s="305">
        <f t="shared" si="18"/>
        <v>0</v>
      </c>
      <c r="BX42" s="304">
        <f t="shared" si="19"/>
        <v>0</v>
      </c>
      <c r="BY42" s="305">
        <f t="shared" si="20"/>
        <v>0</v>
      </c>
      <c r="BZ42" s="304">
        <f t="shared" si="21"/>
        <v>0</v>
      </c>
      <c r="CA42" s="305">
        <f t="shared" si="22"/>
        <v>0</v>
      </c>
      <c r="CB42" s="304">
        <f t="shared" si="23"/>
        <v>0</v>
      </c>
      <c r="CC42" s="305">
        <f t="shared" si="24"/>
        <v>0</v>
      </c>
      <c r="CD42" s="304">
        <f t="shared" si="25"/>
        <v>0</v>
      </c>
      <c r="CE42" s="305">
        <f t="shared" si="26"/>
        <v>0</v>
      </c>
      <c r="CF42" s="306">
        <f t="shared" si="27"/>
        <v>0</v>
      </c>
      <c r="CG42" s="303">
        <f t="shared" si="28"/>
        <v>0</v>
      </c>
      <c r="CH42" s="304">
        <f t="shared" si="29"/>
        <v>0</v>
      </c>
      <c r="CI42" s="305">
        <f t="shared" si="30"/>
        <v>0</v>
      </c>
      <c r="CJ42" s="304">
        <f t="shared" si="31"/>
        <v>0</v>
      </c>
      <c r="CK42" s="305">
        <f t="shared" si="32"/>
        <v>0</v>
      </c>
      <c r="CL42" s="304">
        <f t="shared" si="33"/>
        <v>0</v>
      </c>
      <c r="CM42" s="307">
        <f t="shared" si="34"/>
        <v>0</v>
      </c>
      <c r="CN42" s="308">
        <f t="shared" si="35"/>
        <v>0</v>
      </c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463">
        <v>20</v>
      </c>
      <c r="DC42" s="462">
        <f t="shared" si="36"/>
        <v>0</v>
      </c>
      <c r="DD42" s="111">
        <f t="shared" si="37"/>
        <v>0</v>
      </c>
      <c r="DE42" s="112">
        <f t="shared" si="38"/>
        <v>0</v>
      </c>
      <c r="DF42" s="293">
        <f t="shared" si="39"/>
        <v>21.460079400088222</v>
      </c>
      <c r="DG42" s="181"/>
      <c r="DU42" s="140">
        <f t="shared" si="3"/>
        <v>0</v>
      </c>
      <c r="DV42" s="141">
        <f t="shared" si="3"/>
        <v>0</v>
      </c>
      <c r="DW42" s="116">
        <f t="shared" si="40"/>
        <v>0</v>
      </c>
      <c r="DX42" s="117" t="e">
        <f t="shared" si="41"/>
        <v>#DIV/0!</v>
      </c>
      <c r="DY42" s="118" t="e">
        <f t="shared" si="42"/>
        <v>#DIV/0!</v>
      </c>
      <c r="EA42" s="669"/>
      <c r="EB42" s="669"/>
      <c r="EC42" s="669"/>
      <c r="ED42" s="669"/>
      <c r="EE42" s="669"/>
      <c r="EF42" s="669"/>
      <c r="EG42" s="669"/>
      <c r="EH42" s="669"/>
      <c r="EI42" s="183"/>
      <c r="EJ42" s="183"/>
    </row>
    <row r="43" spans="1:140" ht="13.2" customHeight="1" x14ac:dyDescent="0.2">
      <c r="A43" s="72"/>
      <c r="B43" s="177"/>
      <c r="C43" s="178"/>
      <c r="D43" s="23" t="str">
        <f t="shared" si="43"/>
        <v>C</v>
      </c>
      <c r="E43" s="330"/>
      <c r="F43" s="331"/>
      <c r="G43" s="331"/>
      <c r="H43" s="331"/>
      <c r="I43" s="331"/>
      <c r="J43" s="331"/>
      <c r="K43" s="331"/>
      <c r="L43" s="331"/>
      <c r="M43" s="331"/>
      <c r="N43" s="332"/>
      <c r="O43" s="348"/>
      <c r="P43" s="331"/>
      <c r="Q43" s="331"/>
      <c r="R43" s="331"/>
      <c r="S43" s="332"/>
      <c r="T43" s="348"/>
      <c r="U43" s="332"/>
      <c r="V43" s="348"/>
      <c r="W43" s="332"/>
      <c r="X43" s="348"/>
      <c r="Y43" s="331"/>
      <c r="Z43" s="331"/>
      <c r="AA43" s="331"/>
      <c r="AB43" s="331"/>
      <c r="AC43" s="331"/>
      <c r="AD43" s="331"/>
      <c r="AE43" s="331"/>
      <c r="AF43" s="331"/>
      <c r="AG43" s="332"/>
      <c r="AH43" s="348"/>
      <c r="AI43" s="331"/>
      <c r="AJ43" s="331"/>
      <c r="AK43" s="332"/>
      <c r="AL43" s="348"/>
      <c r="AM43" s="360"/>
      <c r="AN43" s="330"/>
      <c r="AO43" s="331"/>
      <c r="AP43" s="331"/>
      <c r="AQ43" s="331"/>
      <c r="AR43" s="331"/>
      <c r="AS43" s="332"/>
      <c r="AT43" s="348"/>
      <c r="AU43" s="332"/>
      <c r="AV43" s="180"/>
      <c r="AW43" s="180"/>
      <c r="AX43" s="150">
        <f t="shared" si="4"/>
        <v>0</v>
      </c>
      <c r="AY43" s="24" t="str">
        <f t="shared" si="44"/>
        <v>C</v>
      </c>
      <c r="AZ43" s="151">
        <f t="shared" si="5"/>
        <v>0</v>
      </c>
      <c r="BA43" s="480" t="str">
        <f t="shared" si="45"/>
        <v>C</v>
      </c>
      <c r="BB43" s="150">
        <f t="shared" si="6"/>
        <v>0</v>
      </c>
      <c r="BC43" s="151">
        <f t="shared" si="7"/>
        <v>0</v>
      </c>
      <c r="BD43" s="151">
        <f t="shared" si="8"/>
        <v>0</v>
      </c>
      <c r="BE43" s="152">
        <f t="shared" si="9"/>
        <v>0</v>
      </c>
      <c r="BF43" s="153">
        <f t="shared" si="1"/>
        <v>0</v>
      </c>
      <c r="BG43" s="154">
        <f t="shared" si="46"/>
        <v>21.460079400088222</v>
      </c>
      <c r="BH43" s="100"/>
      <c r="BI43" s="55">
        <f t="shared" si="2"/>
        <v>0</v>
      </c>
      <c r="BJ43" s="144">
        <f t="shared" si="2"/>
        <v>0</v>
      </c>
      <c r="BK43" s="155">
        <f t="shared" si="47"/>
        <v>0</v>
      </c>
      <c r="BL43" s="156" t="str">
        <f t="shared" si="48"/>
        <v>C</v>
      </c>
      <c r="BM43" s="157">
        <f t="shared" si="49"/>
        <v>0</v>
      </c>
      <c r="BN43" s="146" t="str">
        <f t="shared" si="50"/>
        <v>C</v>
      </c>
      <c r="BO43" s="155">
        <f t="shared" si="10"/>
        <v>0</v>
      </c>
      <c r="BP43" s="157">
        <f t="shared" si="11"/>
        <v>0</v>
      </c>
      <c r="BQ43" s="157">
        <f t="shared" si="12"/>
        <v>0</v>
      </c>
      <c r="BR43" s="158">
        <f t="shared" si="13"/>
        <v>0</v>
      </c>
      <c r="BS43" s="105">
        <f t="shared" si="14"/>
        <v>0</v>
      </c>
      <c r="BT43" s="106">
        <f t="shared" si="15"/>
        <v>0</v>
      </c>
      <c r="BU43" s="107">
        <f t="shared" si="16"/>
        <v>0</v>
      </c>
      <c r="BV43" s="106">
        <f t="shared" si="17"/>
        <v>0</v>
      </c>
      <c r="BW43" s="107">
        <f t="shared" si="18"/>
        <v>0</v>
      </c>
      <c r="BX43" s="106">
        <f t="shared" si="19"/>
        <v>0</v>
      </c>
      <c r="BY43" s="107">
        <f t="shared" si="20"/>
        <v>0</v>
      </c>
      <c r="BZ43" s="106">
        <f t="shared" si="21"/>
        <v>0</v>
      </c>
      <c r="CA43" s="107">
        <f t="shared" si="22"/>
        <v>0</v>
      </c>
      <c r="CB43" s="106">
        <f t="shared" si="23"/>
        <v>0</v>
      </c>
      <c r="CC43" s="107">
        <f t="shared" si="24"/>
        <v>0</v>
      </c>
      <c r="CD43" s="106">
        <f t="shared" si="25"/>
        <v>0</v>
      </c>
      <c r="CE43" s="107">
        <f t="shared" si="26"/>
        <v>0</v>
      </c>
      <c r="CF43" s="278">
        <f t="shared" si="27"/>
        <v>0</v>
      </c>
      <c r="CG43" s="105">
        <f t="shared" si="28"/>
        <v>0</v>
      </c>
      <c r="CH43" s="106">
        <f t="shared" si="29"/>
        <v>0</v>
      </c>
      <c r="CI43" s="107">
        <f t="shared" si="30"/>
        <v>0</v>
      </c>
      <c r="CJ43" s="106">
        <f t="shared" si="31"/>
        <v>0</v>
      </c>
      <c r="CK43" s="107">
        <f t="shared" si="32"/>
        <v>0</v>
      </c>
      <c r="CL43" s="106">
        <f t="shared" si="33"/>
        <v>0</v>
      </c>
      <c r="CM43" s="108">
        <f t="shared" si="34"/>
        <v>0</v>
      </c>
      <c r="CN43" s="109">
        <f t="shared" si="35"/>
        <v>0</v>
      </c>
      <c r="CO43" s="161"/>
      <c r="CP43" s="161"/>
      <c r="CQ43" s="161"/>
      <c r="CR43" s="161"/>
      <c r="CS43" s="161"/>
      <c r="CT43" s="161"/>
      <c r="CU43" s="161"/>
      <c r="CV43" s="161"/>
      <c r="CW43" s="161"/>
      <c r="CX43" s="161"/>
      <c r="CY43" s="161"/>
      <c r="CZ43" s="161"/>
      <c r="DA43" s="161"/>
      <c r="DB43" s="463">
        <v>21</v>
      </c>
      <c r="DC43" s="462">
        <f t="shared" si="36"/>
        <v>0</v>
      </c>
      <c r="DD43" s="111">
        <f t="shared" si="37"/>
        <v>0</v>
      </c>
      <c r="DE43" s="112">
        <f t="shared" si="38"/>
        <v>0</v>
      </c>
      <c r="DF43" s="293">
        <f t="shared" si="39"/>
        <v>21.460079400088222</v>
      </c>
      <c r="DG43" s="181"/>
      <c r="DU43" s="140">
        <f t="shared" si="3"/>
        <v>0</v>
      </c>
      <c r="DV43" s="141">
        <f t="shared" si="3"/>
        <v>0</v>
      </c>
      <c r="DW43" s="116">
        <f t="shared" si="40"/>
        <v>0</v>
      </c>
      <c r="DX43" s="117" t="e">
        <f t="shared" si="41"/>
        <v>#DIV/0!</v>
      </c>
      <c r="DY43" s="118" t="e">
        <f t="shared" si="42"/>
        <v>#DIV/0!</v>
      </c>
    </row>
    <row r="44" spans="1:140" ht="13.2" customHeight="1" x14ac:dyDescent="0.2">
      <c r="A44" s="172"/>
      <c r="B44" s="173"/>
      <c r="C44" s="174"/>
      <c r="D44" s="474" t="str">
        <f t="shared" si="43"/>
        <v>C</v>
      </c>
      <c r="E44" s="327"/>
      <c r="F44" s="328"/>
      <c r="G44" s="328"/>
      <c r="H44" s="328"/>
      <c r="I44" s="328"/>
      <c r="J44" s="328"/>
      <c r="K44" s="328"/>
      <c r="L44" s="328"/>
      <c r="M44" s="328"/>
      <c r="N44" s="329"/>
      <c r="O44" s="347"/>
      <c r="P44" s="328"/>
      <c r="Q44" s="328"/>
      <c r="R44" s="328"/>
      <c r="S44" s="329"/>
      <c r="T44" s="347"/>
      <c r="U44" s="329"/>
      <c r="V44" s="347"/>
      <c r="W44" s="329"/>
      <c r="X44" s="347"/>
      <c r="Y44" s="328"/>
      <c r="Z44" s="328"/>
      <c r="AA44" s="328"/>
      <c r="AB44" s="328"/>
      <c r="AC44" s="328"/>
      <c r="AD44" s="328"/>
      <c r="AE44" s="328"/>
      <c r="AF44" s="328"/>
      <c r="AG44" s="329"/>
      <c r="AH44" s="347"/>
      <c r="AI44" s="328"/>
      <c r="AJ44" s="328"/>
      <c r="AK44" s="329"/>
      <c r="AL44" s="347"/>
      <c r="AM44" s="359"/>
      <c r="AN44" s="327"/>
      <c r="AO44" s="328"/>
      <c r="AP44" s="328"/>
      <c r="AQ44" s="328"/>
      <c r="AR44" s="328"/>
      <c r="AS44" s="329"/>
      <c r="AT44" s="347"/>
      <c r="AU44" s="329"/>
      <c r="AV44" s="176"/>
      <c r="AW44" s="176"/>
      <c r="AX44" s="127">
        <f t="shared" si="4"/>
        <v>0</v>
      </c>
      <c r="AY44" s="483" t="str">
        <f t="shared" si="44"/>
        <v>C</v>
      </c>
      <c r="AZ44" s="128">
        <f t="shared" si="5"/>
        <v>0</v>
      </c>
      <c r="BA44" s="479" t="str">
        <f t="shared" si="45"/>
        <v>C</v>
      </c>
      <c r="BB44" s="127">
        <f t="shared" si="6"/>
        <v>0</v>
      </c>
      <c r="BC44" s="128">
        <f t="shared" si="7"/>
        <v>0</v>
      </c>
      <c r="BD44" s="128">
        <f t="shared" si="8"/>
        <v>0</v>
      </c>
      <c r="BE44" s="129">
        <f t="shared" si="9"/>
        <v>0</v>
      </c>
      <c r="BF44" s="130">
        <f t="shared" si="1"/>
        <v>0</v>
      </c>
      <c r="BG44" s="131">
        <f t="shared" si="46"/>
        <v>21.460079400088222</v>
      </c>
      <c r="BH44" s="100"/>
      <c r="BI44" s="120">
        <f t="shared" si="2"/>
        <v>0</v>
      </c>
      <c r="BJ44" s="121">
        <f t="shared" si="2"/>
        <v>0</v>
      </c>
      <c r="BK44" s="132">
        <f t="shared" si="47"/>
        <v>0</v>
      </c>
      <c r="BL44" s="133" t="str">
        <f t="shared" si="48"/>
        <v>C</v>
      </c>
      <c r="BM44" s="134">
        <f t="shared" si="49"/>
        <v>0</v>
      </c>
      <c r="BN44" s="123" t="str">
        <f t="shared" si="50"/>
        <v>C</v>
      </c>
      <c r="BO44" s="132">
        <f t="shared" si="10"/>
        <v>0</v>
      </c>
      <c r="BP44" s="134">
        <f t="shared" si="11"/>
        <v>0</v>
      </c>
      <c r="BQ44" s="134">
        <f t="shared" si="12"/>
        <v>0</v>
      </c>
      <c r="BR44" s="135">
        <f t="shared" si="13"/>
        <v>0</v>
      </c>
      <c r="BS44" s="303">
        <f t="shared" si="14"/>
        <v>0</v>
      </c>
      <c r="BT44" s="304">
        <f t="shared" si="15"/>
        <v>0</v>
      </c>
      <c r="BU44" s="305">
        <f t="shared" si="16"/>
        <v>0</v>
      </c>
      <c r="BV44" s="304">
        <f t="shared" si="17"/>
        <v>0</v>
      </c>
      <c r="BW44" s="305">
        <f t="shared" si="18"/>
        <v>0</v>
      </c>
      <c r="BX44" s="304">
        <f t="shared" si="19"/>
        <v>0</v>
      </c>
      <c r="BY44" s="305">
        <f t="shared" si="20"/>
        <v>0</v>
      </c>
      <c r="BZ44" s="304">
        <f t="shared" si="21"/>
        <v>0</v>
      </c>
      <c r="CA44" s="305">
        <f t="shared" si="22"/>
        <v>0</v>
      </c>
      <c r="CB44" s="304">
        <f t="shared" si="23"/>
        <v>0</v>
      </c>
      <c r="CC44" s="305">
        <f t="shared" si="24"/>
        <v>0</v>
      </c>
      <c r="CD44" s="304">
        <f t="shared" si="25"/>
        <v>0</v>
      </c>
      <c r="CE44" s="305">
        <f t="shared" si="26"/>
        <v>0</v>
      </c>
      <c r="CF44" s="306">
        <f t="shared" si="27"/>
        <v>0</v>
      </c>
      <c r="CG44" s="303">
        <f t="shared" si="28"/>
        <v>0</v>
      </c>
      <c r="CH44" s="304">
        <f t="shared" si="29"/>
        <v>0</v>
      </c>
      <c r="CI44" s="305">
        <f t="shared" si="30"/>
        <v>0</v>
      </c>
      <c r="CJ44" s="304">
        <f t="shared" si="31"/>
        <v>0</v>
      </c>
      <c r="CK44" s="305">
        <f t="shared" si="32"/>
        <v>0</v>
      </c>
      <c r="CL44" s="304">
        <f t="shared" si="33"/>
        <v>0</v>
      </c>
      <c r="CM44" s="307">
        <f t="shared" si="34"/>
        <v>0</v>
      </c>
      <c r="CN44" s="308">
        <f t="shared" si="35"/>
        <v>0</v>
      </c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  <c r="DB44" s="463">
        <v>22</v>
      </c>
      <c r="DC44" s="462">
        <f t="shared" si="36"/>
        <v>0</v>
      </c>
      <c r="DD44" s="111">
        <f t="shared" si="37"/>
        <v>0</v>
      </c>
      <c r="DE44" s="112">
        <f t="shared" si="38"/>
        <v>0</v>
      </c>
      <c r="DF44" s="293">
        <f t="shared" si="39"/>
        <v>21.460079400088222</v>
      </c>
      <c r="DG44" s="181"/>
      <c r="DU44" s="140">
        <f t="shared" si="3"/>
        <v>0</v>
      </c>
      <c r="DV44" s="141">
        <f t="shared" si="3"/>
        <v>0</v>
      </c>
      <c r="DW44" s="116">
        <f t="shared" si="40"/>
        <v>0</v>
      </c>
      <c r="DX44" s="117" t="e">
        <f t="shared" si="41"/>
        <v>#DIV/0!</v>
      </c>
      <c r="DY44" s="118" t="e">
        <f t="shared" si="42"/>
        <v>#DIV/0!</v>
      </c>
    </row>
    <row r="45" spans="1:140" ht="13.2" customHeight="1" x14ac:dyDescent="0.2">
      <c r="A45" s="72"/>
      <c r="B45" s="177"/>
      <c r="C45" s="178"/>
      <c r="D45" s="23" t="str">
        <f t="shared" si="43"/>
        <v>C</v>
      </c>
      <c r="E45" s="330"/>
      <c r="F45" s="331"/>
      <c r="G45" s="331"/>
      <c r="H45" s="331"/>
      <c r="I45" s="331"/>
      <c r="J45" s="331"/>
      <c r="K45" s="331"/>
      <c r="L45" s="331"/>
      <c r="M45" s="331"/>
      <c r="N45" s="332"/>
      <c r="O45" s="348"/>
      <c r="P45" s="331"/>
      <c r="Q45" s="331"/>
      <c r="R45" s="331"/>
      <c r="S45" s="332"/>
      <c r="T45" s="348"/>
      <c r="U45" s="332"/>
      <c r="V45" s="348"/>
      <c r="W45" s="332"/>
      <c r="X45" s="348"/>
      <c r="Y45" s="331"/>
      <c r="Z45" s="331"/>
      <c r="AA45" s="331"/>
      <c r="AB45" s="331"/>
      <c r="AC45" s="331"/>
      <c r="AD45" s="331"/>
      <c r="AE45" s="331"/>
      <c r="AF45" s="331"/>
      <c r="AG45" s="332"/>
      <c r="AH45" s="348"/>
      <c r="AI45" s="331"/>
      <c r="AJ45" s="331"/>
      <c r="AK45" s="332"/>
      <c r="AL45" s="348"/>
      <c r="AM45" s="360"/>
      <c r="AN45" s="330"/>
      <c r="AO45" s="331"/>
      <c r="AP45" s="331"/>
      <c r="AQ45" s="331"/>
      <c r="AR45" s="331"/>
      <c r="AS45" s="332"/>
      <c r="AT45" s="348"/>
      <c r="AU45" s="332"/>
      <c r="AV45" s="180"/>
      <c r="AW45" s="180"/>
      <c r="AX45" s="150">
        <f t="shared" si="4"/>
        <v>0</v>
      </c>
      <c r="AY45" s="24" t="str">
        <f t="shared" si="44"/>
        <v>C</v>
      </c>
      <c r="AZ45" s="151">
        <f t="shared" si="5"/>
        <v>0</v>
      </c>
      <c r="BA45" s="480" t="str">
        <f t="shared" si="45"/>
        <v>C</v>
      </c>
      <c r="BB45" s="150">
        <f t="shared" si="6"/>
        <v>0</v>
      </c>
      <c r="BC45" s="151">
        <f t="shared" si="7"/>
        <v>0</v>
      </c>
      <c r="BD45" s="151">
        <f t="shared" si="8"/>
        <v>0</v>
      </c>
      <c r="BE45" s="152">
        <f t="shared" si="9"/>
        <v>0</v>
      </c>
      <c r="BF45" s="153">
        <f t="shared" si="1"/>
        <v>0</v>
      </c>
      <c r="BG45" s="154">
        <f t="shared" si="46"/>
        <v>21.460079400088222</v>
      </c>
      <c r="BH45" s="100"/>
      <c r="BI45" s="55">
        <f t="shared" si="2"/>
        <v>0</v>
      </c>
      <c r="BJ45" s="144">
        <f t="shared" si="2"/>
        <v>0</v>
      </c>
      <c r="BK45" s="155">
        <f t="shared" si="47"/>
        <v>0</v>
      </c>
      <c r="BL45" s="156" t="str">
        <f t="shared" si="48"/>
        <v>C</v>
      </c>
      <c r="BM45" s="157">
        <f t="shared" si="49"/>
        <v>0</v>
      </c>
      <c r="BN45" s="146" t="str">
        <f t="shared" si="50"/>
        <v>C</v>
      </c>
      <c r="BO45" s="155">
        <f t="shared" si="10"/>
        <v>0</v>
      </c>
      <c r="BP45" s="157">
        <f t="shared" si="11"/>
        <v>0</v>
      </c>
      <c r="BQ45" s="157">
        <f t="shared" si="12"/>
        <v>0</v>
      </c>
      <c r="BR45" s="158">
        <f t="shared" si="13"/>
        <v>0</v>
      </c>
      <c r="BS45" s="105">
        <f t="shared" si="14"/>
        <v>0</v>
      </c>
      <c r="BT45" s="106">
        <f t="shared" si="15"/>
        <v>0</v>
      </c>
      <c r="BU45" s="107">
        <f t="shared" si="16"/>
        <v>0</v>
      </c>
      <c r="BV45" s="106">
        <f t="shared" si="17"/>
        <v>0</v>
      </c>
      <c r="BW45" s="107">
        <f t="shared" si="18"/>
        <v>0</v>
      </c>
      <c r="BX45" s="106">
        <f t="shared" si="19"/>
        <v>0</v>
      </c>
      <c r="BY45" s="107">
        <f t="shared" si="20"/>
        <v>0</v>
      </c>
      <c r="BZ45" s="106">
        <f t="shared" si="21"/>
        <v>0</v>
      </c>
      <c r="CA45" s="107">
        <f t="shared" si="22"/>
        <v>0</v>
      </c>
      <c r="CB45" s="106">
        <f t="shared" si="23"/>
        <v>0</v>
      </c>
      <c r="CC45" s="107">
        <f t="shared" si="24"/>
        <v>0</v>
      </c>
      <c r="CD45" s="106">
        <f t="shared" si="25"/>
        <v>0</v>
      </c>
      <c r="CE45" s="107">
        <f t="shared" si="26"/>
        <v>0</v>
      </c>
      <c r="CF45" s="278">
        <f t="shared" si="27"/>
        <v>0</v>
      </c>
      <c r="CG45" s="105">
        <f t="shared" si="28"/>
        <v>0</v>
      </c>
      <c r="CH45" s="106">
        <f t="shared" si="29"/>
        <v>0</v>
      </c>
      <c r="CI45" s="107">
        <f t="shared" si="30"/>
        <v>0</v>
      </c>
      <c r="CJ45" s="106">
        <f t="shared" si="31"/>
        <v>0</v>
      </c>
      <c r="CK45" s="107">
        <f t="shared" si="32"/>
        <v>0</v>
      </c>
      <c r="CL45" s="106">
        <f t="shared" si="33"/>
        <v>0</v>
      </c>
      <c r="CM45" s="108">
        <f t="shared" si="34"/>
        <v>0</v>
      </c>
      <c r="CN45" s="109">
        <f t="shared" si="35"/>
        <v>0</v>
      </c>
      <c r="CO45" s="161"/>
      <c r="CP45" s="161"/>
      <c r="CQ45" s="161"/>
      <c r="CR45" s="161"/>
      <c r="CS45" s="161"/>
      <c r="CT45" s="161"/>
      <c r="CU45" s="161"/>
      <c r="CV45" s="161"/>
      <c r="CW45" s="161"/>
      <c r="CX45" s="161"/>
      <c r="CY45" s="161"/>
      <c r="CZ45" s="161"/>
      <c r="DA45" s="161"/>
      <c r="DB45" s="463">
        <v>23</v>
      </c>
      <c r="DC45" s="462">
        <f t="shared" si="36"/>
        <v>0</v>
      </c>
      <c r="DD45" s="111">
        <f t="shared" si="37"/>
        <v>0</v>
      </c>
      <c r="DE45" s="112">
        <f t="shared" si="38"/>
        <v>0</v>
      </c>
      <c r="DF45" s="293">
        <f t="shared" si="39"/>
        <v>21.460079400088222</v>
      </c>
      <c r="DG45" s="181"/>
      <c r="DU45" s="140">
        <f t="shared" si="3"/>
        <v>0</v>
      </c>
      <c r="DV45" s="141">
        <f t="shared" si="3"/>
        <v>0</v>
      </c>
      <c r="DW45" s="116">
        <f t="shared" si="40"/>
        <v>0</v>
      </c>
      <c r="DX45" s="117" t="e">
        <f t="shared" si="41"/>
        <v>#DIV/0!</v>
      </c>
      <c r="DY45" s="118" t="e">
        <f t="shared" si="42"/>
        <v>#DIV/0!</v>
      </c>
    </row>
    <row r="46" spans="1:140" ht="13.2" customHeight="1" x14ac:dyDescent="0.2">
      <c r="A46" s="172"/>
      <c r="B46" s="173"/>
      <c r="C46" s="174"/>
      <c r="D46" s="474" t="str">
        <f t="shared" si="43"/>
        <v>C</v>
      </c>
      <c r="E46" s="327"/>
      <c r="F46" s="328"/>
      <c r="G46" s="328"/>
      <c r="H46" s="328"/>
      <c r="I46" s="328"/>
      <c r="J46" s="328"/>
      <c r="K46" s="328"/>
      <c r="L46" s="328"/>
      <c r="M46" s="328"/>
      <c r="N46" s="329"/>
      <c r="O46" s="347"/>
      <c r="P46" s="328"/>
      <c r="Q46" s="328"/>
      <c r="R46" s="328"/>
      <c r="S46" s="329"/>
      <c r="T46" s="347"/>
      <c r="U46" s="329"/>
      <c r="V46" s="347"/>
      <c r="W46" s="329"/>
      <c r="X46" s="347"/>
      <c r="Y46" s="328"/>
      <c r="Z46" s="328"/>
      <c r="AA46" s="328"/>
      <c r="AB46" s="328"/>
      <c r="AC46" s="328"/>
      <c r="AD46" s="328"/>
      <c r="AE46" s="328"/>
      <c r="AF46" s="328"/>
      <c r="AG46" s="329"/>
      <c r="AH46" s="347"/>
      <c r="AI46" s="328"/>
      <c r="AJ46" s="328"/>
      <c r="AK46" s="329"/>
      <c r="AL46" s="347"/>
      <c r="AM46" s="359"/>
      <c r="AN46" s="327"/>
      <c r="AO46" s="328"/>
      <c r="AP46" s="328"/>
      <c r="AQ46" s="328"/>
      <c r="AR46" s="328"/>
      <c r="AS46" s="329"/>
      <c r="AT46" s="347"/>
      <c r="AU46" s="329"/>
      <c r="AV46" s="176"/>
      <c r="AW46" s="176"/>
      <c r="AX46" s="127">
        <f t="shared" si="4"/>
        <v>0</v>
      </c>
      <c r="AY46" s="483" t="str">
        <f t="shared" si="44"/>
        <v>C</v>
      </c>
      <c r="AZ46" s="128">
        <f t="shared" si="5"/>
        <v>0</v>
      </c>
      <c r="BA46" s="479" t="str">
        <f t="shared" si="45"/>
        <v>C</v>
      </c>
      <c r="BB46" s="127">
        <f t="shared" si="6"/>
        <v>0</v>
      </c>
      <c r="BC46" s="128">
        <f t="shared" si="7"/>
        <v>0</v>
      </c>
      <c r="BD46" s="128">
        <f t="shared" si="8"/>
        <v>0</v>
      </c>
      <c r="BE46" s="129">
        <f t="shared" si="9"/>
        <v>0</v>
      </c>
      <c r="BF46" s="130">
        <f t="shared" si="1"/>
        <v>0</v>
      </c>
      <c r="BG46" s="131">
        <f t="shared" si="46"/>
        <v>21.460079400088222</v>
      </c>
      <c r="BH46" s="100"/>
      <c r="BI46" s="120">
        <f t="shared" si="2"/>
        <v>0</v>
      </c>
      <c r="BJ46" s="121">
        <f t="shared" si="2"/>
        <v>0</v>
      </c>
      <c r="BK46" s="132">
        <f t="shared" si="47"/>
        <v>0</v>
      </c>
      <c r="BL46" s="133" t="str">
        <f t="shared" si="48"/>
        <v>C</v>
      </c>
      <c r="BM46" s="134">
        <f t="shared" si="49"/>
        <v>0</v>
      </c>
      <c r="BN46" s="123" t="str">
        <f t="shared" si="50"/>
        <v>C</v>
      </c>
      <c r="BO46" s="132">
        <f t="shared" si="10"/>
        <v>0</v>
      </c>
      <c r="BP46" s="134">
        <f t="shared" si="11"/>
        <v>0</v>
      </c>
      <c r="BQ46" s="134">
        <f t="shared" si="12"/>
        <v>0</v>
      </c>
      <c r="BR46" s="135">
        <f t="shared" si="13"/>
        <v>0</v>
      </c>
      <c r="BS46" s="303">
        <f t="shared" si="14"/>
        <v>0</v>
      </c>
      <c r="BT46" s="304">
        <f t="shared" si="15"/>
        <v>0</v>
      </c>
      <c r="BU46" s="305">
        <f t="shared" si="16"/>
        <v>0</v>
      </c>
      <c r="BV46" s="304">
        <f t="shared" si="17"/>
        <v>0</v>
      </c>
      <c r="BW46" s="305">
        <f t="shared" si="18"/>
        <v>0</v>
      </c>
      <c r="BX46" s="304">
        <f t="shared" si="19"/>
        <v>0</v>
      </c>
      <c r="BY46" s="305">
        <f t="shared" si="20"/>
        <v>0</v>
      </c>
      <c r="BZ46" s="304">
        <f t="shared" si="21"/>
        <v>0</v>
      </c>
      <c r="CA46" s="305">
        <f t="shared" si="22"/>
        <v>0</v>
      </c>
      <c r="CB46" s="304">
        <f t="shared" si="23"/>
        <v>0</v>
      </c>
      <c r="CC46" s="305">
        <f t="shared" si="24"/>
        <v>0</v>
      </c>
      <c r="CD46" s="304">
        <f t="shared" si="25"/>
        <v>0</v>
      </c>
      <c r="CE46" s="305">
        <f t="shared" si="26"/>
        <v>0</v>
      </c>
      <c r="CF46" s="306">
        <f t="shared" si="27"/>
        <v>0</v>
      </c>
      <c r="CG46" s="303">
        <f t="shared" si="28"/>
        <v>0</v>
      </c>
      <c r="CH46" s="304">
        <f t="shared" si="29"/>
        <v>0</v>
      </c>
      <c r="CI46" s="305">
        <f t="shared" si="30"/>
        <v>0</v>
      </c>
      <c r="CJ46" s="304">
        <f t="shared" si="31"/>
        <v>0</v>
      </c>
      <c r="CK46" s="305">
        <f t="shared" si="32"/>
        <v>0</v>
      </c>
      <c r="CL46" s="304">
        <f t="shared" si="33"/>
        <v>0</v>
      </c>
      <c r="CM46" s="307">
        <f t="shared" si="34"/>
        <v>0</v>
      </c>
      <c r="CN46" s="308">
        <f t="shared" si="35"/>
        <v>0</v>
      </c>
      <c r="CO46" s="161"/>
      <c r="CP46" s="161"/>
      <c r="CQ46" s="161"/>
      <c r="CR46" s="161"/>
      <c r="CS46" s="161"/>
      <c r="CT46" s="161"/>
      <c r="CU46" s="161"/>
      <c r="CV46" s="161"/>
      <c r="CW46" s="161"/>
      <c r="CX46" s="161"/>
      <c r="CY46" s="161"/>
      <c r="CZ46" s="161"/>
      <c r="DA46" s="161"/>
      <c r="DB46" s="463">
        <v>24</v>
      </c>
      <c r="DC46" s="462">
        <f t="shared" si="36"/>
        <v>0</v>
      </c>
      <c r="DD46" s="111">
        <f t="shared" si="37"/>
        <v>0</v>
      </c>
      <c r="DE46" s="112">
        <f t="shared" si="38"/>
        <v>0</v>
      </c>
      <c r="DF46" s="293">
        <f t="shared" si="39"/>
        <v>21.460079400088222</v>
      </c>
      <c r="DG46" s="181"/>
      <c r="DU46" s="140">
        <f t="shared" si="3"/>
        <v>0</v>
      </c>
      <c r="DV46" s="141">
        <f t="shared" si="3"/>
        <v>0</v>
      </c>
      <c r="DW46" s="116">
        <f t="shared" si="40"/>
        <v>0</v>
      </c>
      <c r="DX46" s="117" t="e">
        <f t="shared" si="41"/>
        <v>#DIV/0!</v>
      </c>
      <c r="DY46" s="118" t="e">
        <f t="shared" si="42"/>
        <v>#DIV/0!</v>
      </c>
    </row>
    <row r="47" spans="1:140" ht="13.2" customHeight="1" x14ac:dyDescent="0.2">
      <c r="A47" s="72"/>
      <c r="B47" s="177"/>
      <c r="C47" s="178"/>
      <c r="D47" s="23" t="str">
        <f t="shared" si="43"/>
        <v>C</v>
      </c>
      <c r="E47" s="330"/>
      <c r="F47" s="331"/>
      <c r="G47" s="331"/>
      <c r="H47" s="331"/>
      <c r="I47" s="331"/>
      <c r="J47" s="331"/>
      <c r="K47" s="331"/>
      <c r="L47" s="331"/>
      <c r="M47" s="331"/>
      <c r="N47" s="332"/>
      <c r="O47" s="348"/>
      <c r="P47" s="331"/>
      <c r="Q47" s="331"/>
      <c r="R47" s="331"/>
      <c r="S47" s="332"/>
      <c r="T47" s="348"/>
      <c r="U47" s="332"/>
      <c r="V47" s="348"/>
      <c r="W47" s="332"/>
      <c r="X47" s="348"/>
      <c r="Y47" s="331"/>
      <c r="Z47" s="331"/>
      <c r="AA47" s="331"/>
      <c r="AB47" s="331"/>
      <c r="AC47" s="331"/>
      <c r="AD47" s="331"/>
      <c r="AE47" s="331"/>
      <c r="AF47" s="331"/>
      <c r="AG47" s="332"/>
      <c r="AH47" s="348"/>
      <c r="AI47" s="331"/>
      <c r="AJ47" s="331"/>
      <c r="AK47" s="332"/>
      <c r="AL47" s="348"/>
      <c r="AM47" s="360"/>
      <c r="AN47" s="330"/>
      <c r="AO47" s="331"/>
      <c r="AP47" s="331"/>
      <c r="AQ47" s="331"/>
      <c r="AR47" s="331"/>
      <c r="AS47" s="332"/>
      <c r="AT47" s="348"/>
      <c r="AU47" s="332"/>
      <c r="AV47" s="180"/>
      <c r="AW47" s="180"/>
      <c r="AX47" s="150">
        <f t="shared" si="4"/>
        <v>0</v>
      </c>
      <c r="AY47" s="24" t="str">
        <f t="shared" si="44"/>
        <v>C</v>
      </c>
      <c r="AZ47" s="151">
        <f t="shared" si="5"/>
        <v>0</v>
      </c>
      <c r="BA47" s="480" t="str">
        <f t="shared" si="45"/>
        <v>C</v>
      </c>
      <c r="BB47" s="150">
        <f t="shared" si="6"/>
        <v>0</v>
      </c>
      <c r="BC47" s="151">
        <f t="shared" si="7"/>
        <v>0</v>
      </c>
      <c r="BD47" s="151">
        <f t="shared" si="8"/>
        <v>0</v>
      </c>
      <c r="BE47" s="152">
        <f t="shared" si="9"/>
        <v>0</v>
      </c>
      <c r="BF47" s="153">
        <f t="shared" si="1"/>
        <v>0</v>
      </c>
      <c r="BG47" s="154">
        <f t="shared" si="46"/>
        <v>21.460079400088222</v>
      </c>
      <c r="BH47" s="100"/>
      <c r="BI47" s="55">
        <f t="shared" si="2"/>
        <v>0</v>
      </c>
      <c r="BJ47" s="144">
        <f t="shared" si="2"/>
        <v>0</v>
      </c>
      <c r="BK47" s="155">
        <f t="shared" si="47"/>
        <v>0</v>
      </c>
      <c r="BL47" s="156" t="str">
        <f t="shared" si="48"/>
        <v>C</v>
      </c>
      <c r="BM47" s="157">
        <f t="shared" si="49"/>
        <v>0</v>
      </c>
      <c r="BN47" s="146" t="str">
        <f t="shared" si="50"/>
        <v>C</v>
      </c>
      <c r="BO47" s="155">
        <f t="shared" si="10"/>
        <v>0</v>
      </c>
      <c r="BP47" s="157">
        <f t="shared" si="11"/>
        <v>0</v>
      </c>
      <c r="BQ47" s="157">
        <f t="shared" si="12"/>
        <v>0</v>
      </c>
      <c r="BR47" s="158">
        <f t="shared" si="13"/>
        <v>0</v>
      </c>
      <c r="BS47" s="105">
        <f t="shared" si="14"/>
        <v>0</v>
      </c>
      <c r="BT47" s="106">
        <f t="shared" si="15"/>
        <v>0</v>
      </c>
      <c r="BU47" s="107">
        <f t="shared" si="16"/>
        <v>0</v>
      </c>
      <c r="BV47" s="106">
        <f t="shared" si="17"/>
        <v>0</v>
      </c>
      <c r="BW47" s="107">
        <f t="shared" si="18"/>
        <v>0</v>
      </c>
      <c r="BX47" s="106">
        <f t="shared" si="19"/>
        <v>0</v>
      </c>
      <c r="BY47" s="107">
        <f t="shared" si="20"/>
        <v>0</v>
      </c>
      <c r="BZ47" s="106">
        <f t="shared" si="21"/>
        <v>0</v>
      </c>
      <c r="CA47" s="107">
        <f t="shared" si="22"/>
        <v>0</v>
      </c>
      <c r="CB47" s="106">
        <f t="shared" si="23"/>
        <v>0</v>
      </c>
      <c r="CC47" s="107">
        <f t="shared" si="24"/>
        <v>0</v>
      </c>
      <c r="CD47" s="106">
        <f t="shared" si="25"/>
        <v>0</v>
      </c>
      <c r="CE47" s="107">
        <f t="shared" si="26"/>
        <v>0</v>
      </c>
      <c r="CF47" s="278">
        <f t="shared" si="27"/>
        <v>0</v>
      </c>
      <c r="CG47" s="105">
        <f t="shared" si="28"/>
        <v>0</v>
      </c>
      <c r="CH47" s="106">
        <f t="shared" si="29"/>
        <v>0</v>
      </c>
      <c r="CI47" s="107">
        <f t="shared" si="30"/>
        <v>0</v>
      </c>
      <c r="CJ47" s="106">
        <f t="shared" si="31"/>
        <v>0</v>
      </c>
      <c r="CK47" s="107">
        <f t="shared" si="32"/>
        <v>0</v>
      </c>
      <c r="CL47" s="106">
        <f t="shared" si="33"/>
        <v>0</v>
      </c>
      <c r="CM47" s="108">
        <f t="shared" si="34"/>
        <v>0</v>
      </c>
      <c r="CN47" s="109">
        <f t="shared" si="35"/>
        <v>0</v>
      </c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463">
        <v>25</v>
      </c>
      <c r="DC47" s="462">
        <f t="shared" si="36"/>
        <v>0</v>
      </c>
      <c r="DD47" s="111">
        <f t="shared" si="37"/>
        <v>0</v>
      </c>
      <c r="DE47" s="112">
        <f t="shared" si="38"/>
        <v>0</v>
      </c>
      <c r="DF47" s="293">
        <f t="shared" si="39"/>
        <v>21.460079400088222</v>
      </c>
      <c r="DG47" s="181"/>
      <c r="DU47" s="140">
        <f t="shared" si="3"/>
        <v>0</v>
      </c>
      <c r="DV47" s="141">
        <f t="shared" si="3"/>
        <v>0</v>
      </c>
      <c r="DW47" s="116">
        <f t="shared" si="40"/>
        <v>0</v>
      </c>
      <c r="DX47" s="117" t="e">
        <f t="shared" si="41"/>
        <v>#DIV/0!</v>
      </c>
      <c r="DY47" s="118" t="e">
        <f t="shared" si="42"/>
        <v>#DIV/0!</v>
      </c>
    </row>
    <row r="48" spans="1:140" ht="13.2" customHeight="1" x14ac:dyDescent="0.2">
      <c r="A48" s="172"/>
      <c r="B48" s="173"/>
      <c r="C48" s="174"/>
      <c r="D48" s="474" t="str">
        <f t="shared" si="43"/>
        <v>C</v>
      </c>
      <c r="E48" s="327"/>
      <c r="F48" s="328"/>
      <c r="G48" s="328"/>
      <c r="H48" s="328"/>
      <c r="I48" s="328"/>
      <c r="J48" s="328"/>
      <c r="K48" s="328"/>
      <c r="L48" s="328"/>
      <c r="M48" s="328"/>
      <c r="N48" s="329"/>
      <c r="O48" s="347"/>
      <c r="P48" s="328"/>
      <c r="Q48" s="328"/>
      <c r="R48" s="328"/>
      <c r="S48" s="329"/>
      <c r="T48" s="347"/>
      <c r="U48" s="329"/>
      <c r="V48" s="347"/>
      <c r="W48" s="329"/>
      <c r="X48" s="347"/>
      <c r="Y48" s="328"/>
      <c r="Z48" s="328"/>
      <c r="AA48" s="328"/>
      <c r="AB48" s="328"/>
      <c r="AC48" s="328"/>
      <c r="AD48" s="328"/>
      <c r="AE48" s="328"/>
      <c r="AF48" s="328"/>
      <c r="AG48" s="329"/>
      <c r="AH48" s="347"/>
      <c r="AI48" s="328"/>
      <c r="AJ48" s="328"/>
      <c r="AK48" s="329"/>
      <c r="AL48" s="347"/>
      <c r="AM48" s="359"/>
      <c r="AN48" s="327"/>
      <c r="AO48" s="328"/>
      <c r="AP48" s="328"/>
      <c r="AQ48" s="328"/>
      <c r="AR48" s="328"/>
      <c r="AS48" s="329"/>
      <c r="AT48" s="347"/>
      <c r="AU48" s="329"/>
      <c r="AV48" s="176"/>
      <c r="AW48" s="176"/>
      <c r="AX48" s="127">
        <f t="shared" si="4"/>
        <v>0</v>
      </c>
      <c r="AY48" s="483" t="str">
        <f t="shared" si="44"/>
        <v>C</v>
      </c>
      <c r="AZ48" s="128">
        <f t="shared" si="5"/>
        <v>0</v>
      </c>
      <c r="BA48" s="479" t="str">
        <f t="shared" si="45"/>
        <v>C</v>
      </c>
      <c r="BB48" s="127">
        <f t="shared" si="6"/>
        <v>0</v>
      </c>
      <c r="BC48" s="128">
        <f t="shared" si="7"/>
        <v>0</v>
      </c>
      <c r="BD48" s="128">
        <f t="shared" si="8"/>
        <v>0</v>
      </c>
      <c r="BE48" s="129">
        <f t="shared" si="9"/>
        <v>0</v>
      </c>
      <c r="BF48" s="130">
        <f t="shared" si="1"/>
        <v>0</v>
      </c>
      <c r="BG48" s="131">
        <f t="shared" si="46"/>
        <v>21.460079400088222</v>
      </c>
      <c r="BH48" s="100"/>
      <c r="BI48" s="120">
        <f t="shared" si="2"/>
        <v>0</v>
      </c>
      <c r="BJ48" s="121">
        <f t="shared" si="2"/>
        <v>0</v>
      </c>
      <c r="BK48" s="132">
        <f t="shared" si="47"/>
        <v>0</v>
      </c>
      <c r="BL48" s="133" t="str">
        <f t="shared" si="48"/>
        <v>C</v>
      </c>
      <c r="BM48" s="134">
        <f t="shared" si="49"/>
        <v>0</v>
      </c>
      <c r="BN48" s="123" t="str">
        <f t="shared" si="50"/>
        <v>C</v>
      </c>
      <c r="BO48" s="132">
        <f t="shared" si="10"/>
        <v>0</v>
      </c>
      <c r="BP48" s="134">
        <f t="shared" si="11"/>
        <v>0</v>
      </c>
      <c r="BQ48" s="134">
        <f t="shared" si="12"/>
        <v>0</v>
      </c>
      <c r="BR48" s="135">
        <f t="shared" si="13"/>
        <v>0</v>
      </c>
      <c r="BS48" s="303">
        <f t="shared" si="14"/>
        <v>0</v>
      </c>
      <c r="BT48" s="304">
        <f t="shared" si="15"/>
        <v>0</v>
      </c>
      <c r="BU48" s="305">
        <f t="shared" si="16"/>
        <v>0</v>
      </c>
      <c r="BV48" s="304">
        <f t="shared" si="17"/>
        <v>0</v>
      </c>
      <c r="BW48" s="305">
        <f t="shared" si="18"/>
        <v>0</v>
      </c>
      <c r="BX48" s="304">
        <f t="shared" si="19"/>
        <v>0</v>
      </c>
      <c r="BY48" s="305">
        <f t="shared" si="20"/>
        <v>0</v>
      </c>
      <c r="BZ48" s="304">
        <f t="shared" si="21"/>
        <v>0</v>
      </c>
      <c r="CA48" s="305">
        <f t="shared" si="22"/>
        <v>0</v>
      </c>
      <c r="CB48" s="304">
        <f t="shared" si="23"/>
        <v>0</v>
      </c>
      <c r="CC48" s="305">
        <f t="shared" si="24"/>
        <v>0</v>
      </c>
      <c r="CD48" s="304">
        <f t="shared" si="25"/>
        <v>0</v>
      </c>
      <c r="CE48" s="305">
        <f t="shared" si="26"/>
        <v>0</v>
      </c>
      <c r="CF48" s="306">
        <f t="shared" si="27"/>
        <v>0</v>
      </c>
      <c r="CG48" s="303">
        <f t="shared" si="28"/>
        <v>0</v>
      </c>
      <c r="CH48" s="304">
        <f t="shared" si="29"/>
        <v>0</v>
      </c>
      <c r="CI48" s="305">
        <f t="shared" si="30"/>
        <v>0</v>
      </c>
      <c r="CJ48" s="304">
        <f t="shared" si="31"/>
        <v>0</v>
      </c>
      <c r="CK48" s="305">
        <f t="shared" si="32"/>
        <v>0</v>
      </c>
      <c r="CL48" s="304">
        <f t="shared" si="33"/>
        <v>0</v>
      </c>
      <c r="CM48" s="307">
        <f t="shared" si="34"/>
        <v>0</v>
      </c>
      <c r="CN48" s="308">
        <f t="shared" si="35"/>
        <v>0</v>
      </c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463">
        <v>26</v>
      </c>
      <c r="DC48" s="462">
        <f t="shared" si="36"/>
        <v>0</v>
      </c>
      <c r="DD48" s="111">
        <f t="shared" si="37"/>
        <v>0</v>
      </c>
      <c r="DE48" s="112">
        <f t="shared" si="38"/>
        <v>0</v>
      </c>
      <c r="DF48" s="293">
        <f t="shared" si="39"/>
        <v>21.460079400088222</v>
      </c>
      <c r="DG48" s="181"/>
      <c r="DU48" s="140">
        <f t="shared" si="3"/>
        <v>0</v>
      </c>
      <c r="DV48" s="141">
        <f t="shared" si="3"/>
        <v>0</v>
      </c>
      <c r="DW48" s="116">
        <f t="shared" si="40"/>
        <v>0</v>
      </c>
      <c r="DX48" s="117" t="e">
        <f t="shared" si="41"/>
        <v>#DIV/0!</v>
      </c>
      <c r="DY48" s="118" t="e">
        <f t="shared" si="42"/>
        <v>#DIV/0!</v>
      </c>
    </row>
    <row r="49" spans="1:129" ht="13.2" customHeight="1" x14ac:dyDescent="0.2">
      <c r="A49" s="72"/>
      <c r="B49" s="177"/>
      <c r="C49" s="178"/>
      <c r="D49" s="23" t="str">
        <f t="shared" si="43"/>
        <v>C</v>
      </c>
      <c r="E49" s="330"/>
      <c r="F49" s="331"/>
      <c r="G49" s="331"/>
      <c r="H49" s="331"/>
      <c r="I49" s="331"/>
      <c r="J49" s="331"/>
      <c r="K49" s="331"/>
      <c r="L49" s="331"/>
      <c r="M49" s="331"/>
      <c r="N49" s="332"/>
      <c r="O49" s="348"/>
      <c r="P49" s="331"/>
      <c r="Q49" s="331"/>
      <c r="R49" s="331"/>
      <c r="S49" s="332"/>
      <c r="T49" s="348"/>
      <c r="U49" s="332"/>
      <c r="V49" s="348"/>
      <c r="W49" s="332"/>
      <c r="X49" s="348"/>
      <c r="Y49" s="331"/>
      <c r="Z49" s="331"/>
      <c r="AA49" s="331"/>
      <c r="AB49" s="331"/>
      <c r="AC49" s="331"/>
      <c r="AD49" s="331"/>
      <c r="AE49" s="331"/>
      <c r="AF49" s="331"/>
      <c r="AG49" s="332"/>
      <c r="AH49" s="348"/>
      <c r="AI49" s="331"/>
      <c r="AJ49" s="331"/>
      <c r="AK49" s="332"/>
      <c r="AL49" s="348"/>
      <c r="AM49" s="360"/>
      <c r="AN49" s="330"/>
      <c r="AO49" s="331"/>
      <c r="AP49" s="331"/>
      <c r="AQ49" s="331"/>
      <c r="AR49" s="331"/>
      <c r="AS49" s="332"/>
      <c r="AT49" s="348"/>
      <c r="AU49" s="332"/>
      <c r="AV49" s="180"/>
      <c r="AW49" s="180"/>
      <c r="AX49" s="150">
        <f t="shared" si="4"/>
        <v>0</v>
      </c>
      <c r="AY49" s="24" t="str">
        <f t="shared" si="44"/>
        <v>C</v>
      </c>
      <c r="AZ49" s="151">
        <f t="shared" si="5"/>
        <v>0</v>
      </c>
      <c r="BA49" s="480" t="str">
        <f t="shared" si="45"/>
        <v>C</v>
      </c>
      <c r="BB49" s="150">
        <f t="shared" si="6"/>
        <v>0</v>
      </c>
      <c r="BC49" s="151">
        <f t="shared" si="7"/>
        <v>0</v>
      </c>
      <c r="BD49" s="151">
        <f t="shared" si="8"/>
        <v>0</v>
      </c>
      <c r="BE49" s="152">
        <f t="shared" si="9"/>
        <v>0</v>
      </c>
      <c r="BF49" s="153">
        <f t="shared" si="1"/>
        <v>0</v>
      </c>
      <c r="BG49" s="154">
        <f t="shared" si="46"/>
        <v>21.460079400088222</v>
      </c>
      <c r="BH49" s="100"/>
      <c r="BI49" s="55">
        <f t="shared" si="2"/>
        <v>0</v>
      </c>
      <c r="BJ49" s="144">
        <f t="shared" si="2"/>
        <v>0</v>
      </c>
      <c r="BK49" s="155">
        <f t="shared" si="47"/>
        <v>0</v>
      </c>
      <c r="BL49" s="156" t="str">
        <f t="shared" si="48"/>
        <v>C</v>
      </c>
      <c r="BM49" s="157">
        <f t="shared" si="49"/>
        <v>0</v>
      </c>
      <c r="BN49" s="146" t="str">
        <f t="shared" si="50"/>
        <v>C</v>
      </c>
      <c r="BO49" s="155">
        <f t="shared" si="10"/>
        <v>0</v>
      </c>
      <c r="BP49" s="157">
        <f t="shared" si="11"/>
        <v>0</v>
      </c>
      <c r="BQ49" s="157">
        <f t="shared" si="12"/>
        <v>0</v>
      </c>
      <c r="BR49" s="158">
        <f t="shared" si="13"/>
        <v>0</v>
      </c>
      <c r="BS49" s="105">
        <f t="shared" si="14"/>
        <v>0</v>
      </c>
      <c r="BT49" s="106">
        <f t="shared" si="15"/>
        <v>0</v>
      </c>
      <c r="BU49" s="107">
        <f t="shared" si="16"/>
        <v>0</v>
      </c>
      <c r="BV49" s="106">
        <f t="shared" si="17"/>
        <v>0</v>
      </c>
      <c r="BW49" s="107">
        <f t="shared" si="18"/>
        <v>0</v>
      </c>
      <c r="BX49" s="106">
        <f t="shared" si="19"/>
        <v>0</v>
      </c>
      <c r="BY49" s="107">
        <f t="shared" si="20"/>
        <v>0</v>
      </c>
      <c r="BZ49" s="106">
        <f t="shared" si="21"/>
        <v>0</v>
      </c>
      <c r="CA49" s="107">
        <f t="shared" si="22"/>
        <v>0</v>
      </c>
      <c r="CB49" s="106">
        <f t="shared" si="23"/>
        <v>0</v>
      </c>
      <c r="CC49" s="107">
        <f t="shared" si="24"/>
        <v>0</v>
      </c>
      <c r="CD49" s="106">
        <f t="shared" si="25"/>
        <v>0</v>
      </c>
      <c r="CE49" s="107">
        <f t="shared" si="26"/>
        <v>0</v>
      </c>
      <c r="CF49" s="278">
        <f t="shared" si="27"/>
        <v>0</v>
      </c>
      <c r="CG49" s="105">
        <f t="shared" si="28"/>
        <v>0</v>
      </c>
      <c r="CH49" s="106">
        <f t="shared" si="29"/>
        <v>0</v>
      </c>
      <c r="CI49" s="107">
        <f t="shared" si="30"/>
        <v>0</v>
      </c>
      <c r="CJ49" s="106">
        <f t="shared" si="31"/>
        <v>0</v>
      </c>
      <c r="CK49" s="107">
        <f t="shared" si="32"/>
        <v>0</v>
      </c>
      <c r="CL49" s="106">
        <f t="shared" si="33"/>
        <v>0</v>
      </c>
      <c r="CM49" s="108">
        <f t="shared" si="34"/>
        <v>0</v>
      </c>
      <c r="CN49" s="109">
        <f t="shared" si="35"/>
        <v>0</v>
      </c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463">
        <v>27</v>
      </c>
      <c r="DC49" s="462">
        <f t="shared" si="36"/>
        <v>0</v>
      </c>
      <c r="DD49" s="111">
        <f t="shared" si="37"/>
        <v>0</v>
      </c>
      <c r="DE49" s="112">
        <f t="shared" si="38"/>
        <v>0</v>
      </c>
      <c r="DF49" s="293">
        <f t="shared" si="39"/>
        <v>21.460079400088222</v>
      </c>
      <c r="DG49" s="181"/>
      <c r="DU49" s="140">
        <f t="shared" si="3"/>
        <v>0</v>
      </c>
      <c r="DV49" s="141">
        <f t="shared" si="3"/>
        <v>0</v>
      </c>
      <c r="DW49" s="116">
        <f t="shared" si="40"/>
        <v>0</v>
      </c>
      <c r="DX49" s="117" t="e">
        <f t="shared" si="41"/>
        <v>#DIV/0!</v>
      </c>
      <c r="DY49" s="118" t="e">
        <f t="shared" si="42"/>
        <v>#DIV/0!</v>
      </c>
    </row>
    <row r="50" spans="1:129" ht="13.2" customHeight="1" x14ac:dyDescent="0.2">
      <c r="A50" s="172"/>
      <c r="B50" s="173"/>
      <c r="C50" s="174"/>
      <c r="D50" s="474" t="str">
        <f t="shared" si="43"/>
        <v>C</v>
      </c>
      <c r="E50" s="327"/>
      <c r="F50" s="328"/>
      <c r="G50" s="328"/>
      <c r="H50" s="328"/>
      <c r="I50" s="328"/>
      <c r="J50" s="328"/>
      <c r="K50" s="328"/>
      <c r="L50" s="328"/>
      <c r="M50" s="328"/>
      <c r="N50" s="329"/>
      <c r="O50" s="347"/>
      <c r="P50" s="328"/>
      <c r="Q50" s="328"/>
      <c r="R50" s="328"/>
      <c r="S50" s="329"/>
      <c r="T50" s="347"/>
      <c r="U50" s="329"/>
      <c r="V50" s="347"/>
      <c r="W50" s="329"/>
      <c r="X50" s="347"/>
      <c r="Y50" s="328"/>
      <c r="Z50" s="328"/>
      <c r="AA50" s="328"/>
      <c r="AB50" s="328"/>
      <c r="AC50" s="328"/>
      <c r="AD50" s="328"/>
      <c r="AE50" s="328"/>
      <c r="AF50" s="328"/>
      <c r="AG50" s="329"/>
      <c r="AH50" s="347"/>
      <c r="AI50" s="328"/>
      <c r="AJ50" s="328"/>
      <c r="AK50" s="329"/>
      <c r="AL50" s="347"/>
      <c r="AM50" s="359"/>
      <c r="AN50" s="327"/>
      <c r="AO50" s="328"/>
      <c r="AP50" s="328"/>
      <c r="AQ50" s="328"/>
      <c r="AR50" s="328"/>
      <c r="AS50" s="329"/>
      <c r="AT50" s="347"/>
      <c r="AU50" s="329"/>
      <c r="AV50" s="176"/>
      <c r="AW50" s="176"/>
      <c r="AX50" s="127">
        <f t="shared" si="4"/>
        <v>0</v>
      </c>
      <c r="AY50" s="483" t="str">
        <f t="shared" si="44"/>
        <v>C</v>
      </c>
      <c r="AZ50" s="128">
        <f t="shared" si="5"/>
        <v>0</v>
      </c>
      <c r="BA50" s="479" t="str">
        <f t="shared" si="45"/>
        <v>C</v>
      </c>
      <c r="BB50" s="127">
        <f t="shared" si="6"/>
        <v>0</v>
      </c>
      <c r="BC50" s="128">
        <f t="shared" si="7"/>
        <v>0</v>
      </c>
      <c r="BD50" s="128">
        <f t="shared" si="8"/>
        <v>0</v>
      </c>
      <c r="BE50" s="129">
        <f t="shared" si="9"/>
        <v>0</v>
      </c>
      <c r="BF50" s="130">
        <f t="shared" si="1"/>
        <v>0</v>
      </c>
      <c r="BG50" s="131">
        <f t="shared" si="46"/>
        <v>21.460079400088222</v>
      </c>
      <c r="BH50" s="100"/>
      <c r="BI50" s="120">
        <f t="shared" si="2"/>
        <v>0</v>
      </c>
      <c r="BJ50" s="121">
        <f t="shared" si="2"/>
        <v>0</v>
      </c>
      <c r="BK50" s="132">
        <f t="shared" si="47"/>
        <v>0</v>
      </c>
      <c r="BL50" s="133" t="str">
        <f t="shared" si="48"/>
        <v>C</v>
      </c>
      <c r="BM50" s="134">
        <f t="shared" si="49"/>
        <v>0</v>
      </c>
      <c r="BN50" s="123" t="str">
        <f t="shared" si="50"/>
        <v>C</v>
      </c>
      <c r="BO50" s="132">
        <f t="shared" si="10"/>
        <v>0</v>
      </c>
      <c r="BP50" s="134">
        <f t="shared" si="11"/>
        <v>0</v>
      </c>
      <c r="BQ50" s="134">
        <f t="shared" si="12"/>
        <v>0</v>
      </c>
      <c r="BR50" s="135">
        <f t="shared" si="13"/>
        <v>0</v>
      </c>
      <c r="BS50" s="303">
        <f t="shared" si="14"/>
        <v>0</v>
      </c>
      <c r="BT50" s="304">
        <f t="shared" si="15"/>
        <v>0</v>
      </c>
      <c r="BU50" s="305">
        <f t="shared" si="16"/>
        <v>0</v>
      </c>
      <c r="BV50" s="304">
        <f t="shared" si="17"/>
        <v>0</v>
      </c>
      <c r="BW50" s="305">
        <f t="shared" si="18"/>
        <v>0</v>
      </c>
      <c r="BX50" s="304">
        <f t="shared" si="19"/>
        <v>0</v>
      </c>
      <c r="BY50" s="305">
        <f t="shared" si="20"/>
        <v>0</v>
      </c>
      <c r="BZ50" s="304">
        <f t="shared" si="21"/>
        <v>0</v>
      </c>
      <c r="CA50" s="305">
        <f t="shared" si="22"/>
        <v>0</v>
      </c>
      <c r="CB50" s="304">
        <f t="shared" si="23"/>
        <v>0</v>
      </c>
      <c r="CC50" s="305">
        <f t="shared" si="24"/>
        <v>0</v>
      </c>
      <c r="CD50" s="304">
        <f t="shared" si="25"/>
        <v>0</v>
      </c>
      <c r="CE50" s="305">
        <f t="shared" si="26"/>
        <v>0</v>
      </c>
      <c r="CF50" s="306">
        <f t="shared" si="27"/>
        <v>0</v>
      </c>
      <c r="CG50" s="303">
        <f t="shared" si="28"/>
        <v>0</v>
      </c>
      <c r="CH50" s="304">
        <f t="shared" si="29"/>
        <v>0</v>
      </c>
      <c r="CI50" s="305">
        <f t="shared" si="30"/>
        <v>0</v>
      </c>
      <c r="CJ50" s="304">
        <f t="shared" si="31"/>
        <v>0</v>
      </c>
      <c r="CK50" s="305">
        <f t="shared" si="32"/>
        <v>0</v>
      </c>
      <c r="CL50" s="304">
        <f t="shared" si="33"/>
        <v>0</v>
      </c>
      <c r="CM50" s="307">
        <f t="shared" si="34"/>
        <v>0</v>
      </c>
      <c r="CN50" s="308">
        <f t="shared" si="35"/>
        <v>0</v>
      </c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463">
        <v>28</v>
      </c>
      <c r="DC50" s="462">
        <f t="shared" si="36"/>
        <v>0</v>
      </c>
      <c r="DD50" s="111">
        <f t="shared" si="37"/>
        <v>0</v>
      </c>
      <c r="DE50" s="112">
        <f t="shared" si="38"/>
        <v>0</v>
      </c>
      <c r="DF50" s="293">
        <f t="shared" si="39"/>
        <v>21.460079400088222</v>
      </c>
      <c r="DG50" s="181"/>
      <c r="DH50" s="182"/>
      <c r="DI50" s="181"/>
      <c r="DJ50" s="181"/>
      <c r="DK50" s="181"/>
      <c r="DL50" s="181"/>
      <c r="DM50" s="181"/>
      <c r="DU50" s="140">
        <f t="shared" si="3"/>
        <v>0</v>
      </c>
      <c r="DV50" s="141">
        <f t="shared" si="3"/>
        <v>0</v>
      </c>
      <c r="DW50" s="116">
        <f t="shared" si="40"/>
        <v>0</v>
      </c>
      <c r="DX50" s="117" t="e">
        <f t="shared" si="41"/>
        <v>#DIV/0!</v>
      </c>
      <c r="DY50" s="118" t="e">
        <f t="shared" si="42"/>
        <v>#DIV/0!</v>
      </c>
    </row>
    <row r="51" spans="1:129" ht="13.2" customHeight="1" x14ac:dyDescent="0.2">
      <c r="A51" s="72"/>
      <c r="B51" s="177"/>
      <c r="C51" s="178"/>
      <c r="D51" s="23" t="str">
        <f t="shared" si="43"/>
        <v>C</v>
      </c>
      <c r="E51" s="330"/>
      <c r="F51" s="331"/>
      <c r="G51" s="331"/>
      <c r="H51" s="331"/>
      <c r="I51" s="331"/>
      <c r="J51" s="331"/>
      <c r="K51" s="331"/>
      <c r="L51" s="331"/>
      <c r="M51" s="331"/>
      <c r="N51" s="332"/>
      <c r="O51" s="348"/>
      <c r="P51" s="331"/>
      <c r="Q51" s="331"/>
      <c r="R51" s="331"/>
      <c r="S51" s="332"/>
      <c r="T51" s="348"/>
      <c r="U51" s="332"/>
      <c r="V51" s="348"/>
      <c r="W51" s="332"/>
      <c r="X51" s="348"/>
      <c r="Y51" s="331"/>
      <c r="Z51" s="331"/>
      <c r="AA51" s="331"/>
      <c r="AB51" s="331"/>
      <c r="AC51" s="331"/>
      <c r="AD51" s="331"/>
      <c r="AE51" s="331"/>
      <c r="AF51" s="331"/>
      <c r="AG51" s="332"/>
      <c r="AH51" s="348"/>
      <c r="AI51" s="331"/>
      <c r="AJ51" s="331"/>
      <c r="AK51" s="332"/>
      <c r="AL51" s="348"/>
      <c r="AM51" s="360"/>
      <c r="AN51" s="330"/>
      <c r="AO51" s="331"/>
      <c r="AP51" s="331"/>
      <c r="AQ51" s="331"/>
      <c r="AR51" s="331"/>
      <c r="AS51" s="332"/>
      <c r="AT51" s="348"/>
      <c r="AU51" s="332"/>
      <c r="AV51" s="180"/>
      <c r="AW51" s="180"/>
      <c r="AX51" s="150">
        <f t="shared" si="4"/>
        <v>0</v>
      </c>
      <c r="AY51" s="24" t="str">
        <f t="shared" si="44"/>
        <v>C</v>
      </c>
      <c r="AZ51" s="151">
        <f t="shared" si="5"/>
        <v>0</v>
      </c>
      <c r="BA51" s="480" t="str">
        <f t="shared" si="45"/>
        <v>C</v>
      </c>
      <c r="BB51" s="150">
        <f t="shared" si="6"/>
        <v>0</v>
      </c>
      <c r="BC51" s="151">
        <f t="shared" si="7"/>
        <v>0</v>
      </c>
      <c r="BD51" s="151">
        <f t="shared" si="8"/>
        <v>0</v>
      </c>
      <c r="BE51" s="152">
        <f t="shared" si="9"/>
        <v>0</v>
      </c>
      <c r="BF51" s="153">
        <f t="shared" si="1"/>
        <v>0</v>
      </c>
      <c r="BG51" s="154">
        <f t="shared" si="46"/>
        <v>21.460079400088222</v>
      </c>
      <c r="BH51" s="100"/>
      <c r="BI51" s="55">
        <f t="shared" si="2"/>
        <v>0</v>
      </c>
      <c r="BJ51" s="144">
        <f t="shared" si="2"/>
        <v>0</v>
      </c>
      <c r="BK51" s="155">
        <f t="shared" si="47"/>
        <v>0</v>
      </c>
      <c r="BL51" s="156" t="str">
        <f t="shared" si="48"/>
        <v>C</v>
      </c>
      <c r="BM51" s="157">
        <f t="shared" si="49"/>
        <v>0</v>
      </c>
      <c r="BN51" s="146" t="str">
        <f t="shared" si="50"/>
        <v>C</v>
      </c>
      <c r="BO51" s="155">
        <f t="shared" si="10"/>
        <v>0</v>
      </c>
      <c r="BP51" s="157">
        <f t="shared" si="11"/>
        <v>0</v>
      </c>
      <c r="BQ51" s="157">
        <f t="shared" si="12"/>
        <v>0</v>
      </c>
      <c r="BR51" s="158">
        <f t="shared" si="13"/>
        <v>0</v>
      </c>
      <c r="BS51" s="105">
        <f t="shared" si="14"/>
        <v>0</v>
      </c>
      <c r="BT51" s="106">
        <f t="shared" si="15"/>
        <v>0</v>
      </c>
      <c r="BU51" s="107">
        <f t="shared" si="16"/>
        <v>0</v>
      </c>
      <c r="BV51" s="106">
        <f t="shared" si="17"/>
        <v>0</v>
      </c>
      <c r="BW51" s="107">
        <f t="shared" si="18"/>
        <v>0</v>
      </c>
      <c r="BX51" s="106">
        <f t="shared" si="19"/>
        <v>0</v>
      </c>
      <c r="BY51" s="107">
        <f t="shared" si="20"/>
        <v>0</v>
      </c>
      <c r="BZ51" s="106">
        <f t="shared" si="21"/>
        <v>0</v>
      </c>
      <c r="CA51" s="107">
        <f t="shared" si="22"/>
        <v>0</v>
      </c>
      <c r="CB51" s="106">
        <f t="shared" si="23"/>
        <v>0</v>
      </c>
      <c r="CC51" s="107">
        <f t="shared" si="24"/>
        <v>0</v>
      </c>
      <c r="CD51" s="106">
        <f t="shared" si="25"/>
        <v>0</v>
      </c>
      <c r="CE51" s="107">
        <f t="shared" si="26"/>
        <v>0</v>
      </c>
      <c r="CF51" s="278">
        <f t="shared" si="27"/>
        <v>0</v>
      </c>
      <c r="CG51" s="105">
        <f t="shared" si="28"/>
        <v>0</v>
      </c>
      <c r="CH51" s="106">
        <f t="shared" si="29"/>
        <v>0</v>
      </c>
      <c r="CI51" s="107">
        <f t="shared" si="30"/>
        <v>0</v>
      </c>
      <c r="CJ51" s="106">
        <f t="shared" si="31"/>
        <v>0</v>
      </c>
      <c r="CK51" s="107">
        <f t="shared" si="32"/>
        <v>0</v>
      </c>
      <c r="CL51" s="106">
        <f t="shared" si="33"/>
        <v>0</v>
      </c>
      <c r="CM51" s="108">
        <f t="shared" si="34"/>
        <v>0</v>
      </c>
      <c r="CN51" s="109">
        <f t="shared" si="35"/>
        <v>0</v>
      </c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463">
        <v>29</v>
      </c>
      <c r="DC51" s="462">
        <f t="shared" si="36"/>
        <v>0</v>
      </c>
      <c r="DD51" s="111">
        <f t="shared" si="37"/>
        <v>0</v>
      </c>
      <c r="DE51" s="112">
        <f t="shared" si="38"/>
        <v>0</v>
      </c>
      <c r="DF51" s="293">
        <f t="shared" si="39"/>
        <v>21.460079400088222</v>
      </c>
      <c r="DG51" s="181"/>
      <c r="DH51" s="166"/>
      <c r="DI51" s="181"/>
      <c r="DJ51" s="181"/>
      <c r="DK51" s="181"/>
      <c r="DL51" s="181"/>
      <c r="DM51" s="181"/>
      <c r="DU51" s="140">
        <f t="shared" si="3"/>
        <v>0</v>
      </c>
      <c r="DV51" s="141">
        <f t="shared" si="3"/>
        <v>0</v>
      </c>
      <c r="DW51" s="116">
        <f t="shared" si="40"/>
        <v>0</v>
      </c>
      <c r="DX51" s="117" t="e">
        <f t="shared" si="41"/>
        <v>#DIV/0!</v>
      </c>
      <c r="DY51" s="118" t="e">
        <f t="shared" si="42"/>
        <v>#DIV/0!</v>
      </c>
    </row>
    <row r="52" spans="1:129" ht="13.2" customHeight="1" x14ac:dyDescent="0.2">
      <c r="A52" s="172"/>
      <c r="B52" s="173"/>
      <c r="C52" s="174"/>
      <c r="D52" s="474" t="str">
        <f t="shared" si="43"/>
        <v>C</v>
      </c>
      <c r="E52" s="327"/>
      <c r="F52" s="328"/>
      <c r="G52" s="328"/>
      <c r="H52" s="328"/>
      <c r="I52" s="328"/>
      <c r="J52" s="328"/>
      <c r="K52" s="328"/>
      <c r="L52" s="328"/>
      <c r="M52" s="328"/>
      <c r="N52" s="329"/>
      <c r="O52" s="347"/>
      <c r="P52" s="328"/>
      <c r="Q52" s="328"/>
      <c r="R52" s="328"/>
      <c r="S52" s="329"/>
      <c r="T52" s="347"/>
      <c r="U52" s="329"/>
      <c r="V52" s="347"/>
      <c r="W52" s="329"/>
      <c r="X52" s="347"/>
      <c r="Y52" s="328"/>
      <c r="Z52" s="328"/>
      <c r="AA52" s="328"/>
      <c r="AB52" s="328"/>
      <c r="AC52" s="328"/>
      <c r="AD52" s="328"/>
      <c r="AE52" s="328"/>
      <c r="AF52" s="328"/>
      <c r="AG52" s="329"/>
      <c r="AH52" s="347"/>
      <c r="AI52" s="328"/>
      <c r="AJ52" s="328"/>
      <c r="AK52" s="329"/>
      <c r="AL52" s="347"/>
      <c r="AM52" s="359"/>
      <c r="AN52" s="327"/>
      <c r="AO52" s="328"/>
      <c r="AP52" s="328"/>
      <c r="AQ52" s="328"/>
      <c r="AR52" s="328"/>
      <c r="AS52" s="329"/>
      <c r="AT52" s="347"/>
      <c r="AU52" s="329"/>
      <c r="AV52" s="176"/>
      <c r="AW52" s="176"/>
      <c r="AX52" s="127">
        <f t="shared" si="4"/>
        <v>0</v>
      </c>
      <c r="AY52" s="483" t="str">
        <f t="shared" si="44"/>
        <v>C</v>
      </c>
      <c r="AZ52" s="128">
        <f t="shared" si="5"/>
        <v>0</v>
      </c>
      <c r="BA52" s="479" t="str">
        <f t="shared" si="45"/>
        <v>C</v>
      </c>
      <c r="BB52" s="127">
        <f t="shared" si="6"/>
        <v>0</v>
      </c>
      <c r="BC52" s="128">
        <f t="shared" si="7"/>
        <v>0</v>
      </c>
      <c r="BD52" s="128">
        <f t="shared" si="8"/>
        <v>0</v>
      </c>
      <c r="BE52" s="129">
        <f t="shared" si="9"/>
        <v>0</v>
      </c>
      <c r="BF52" s="130">
        <f t="shared" si="1"/>
        <v>0</v>
      </c>
      <c r="BG52" s="131">
        <f t="shared" si="46"/>
        <v>21.460079400088222</v>
      </c>
      <c r="BH52" s="100"/>
      <c r="BI52" s="120">
        <f t="shared" si="2"/>
        <v>0</v>
      </c>
      <c r="BJ52" s="121">
        <f t="shared" si="2"/>
        <v>0</v>
      </c>
      <c r="BK52" s="132">
        <f t="shared" si="47"/>
        <v>0</v>
      </c>
      <c r="BL52" s="133" t="str">
        <f t="shared" si="48"/>
        <v>C</v>
      </c>
      <c r="BM52" s="134">
        <f t="shared" si="49"/>
        <v>0</v>
      </c>
      <c r="BN52" s="123" t="str">
        <f t="shared" si="50"/>
        <v>C</v>
      </c>
      <c r="BO52" s="132">
        <f t="shared" si="10"/>
        <v>0</v>
      </c>
      <c r="BP52" s="134">
        <f t="shared" si="11"/>
        <v>0</v>
      </c>
      <c r="BQ52" s="134">
        <f t="shared" si="12"/>
        <v>0</v>
      </c>
      <c r="BR52" s="135">
        <f t="shared" si="13"/>
        <v>0</v>
      </c>
      <c r="BS52" s="303">
        <f t="shared" si="14"/>
        <v>0</v>
      </c>
      <c r="BT52" s="304">
        <f t="shared" si="15"/>
        <v>0</v>
      </c>
      <c r="BU52" s="305">
        <f t="shared" si="16"/>
        <v>0</v>
      </c>
      <c r="BV52" s="304">
        <f t="shared" si="17"/>
        <v>0</v>
      </c>
      <c r="BW52" s="305">
        <f t="shared" si="18"/>
        <v>0</v>
      </c>
      <c r="BX52" s="304">
        <f t="shared" si="19"/>
        <v>0</v>
      </c>
      <c r="BY52" s="305">
        <f t="shared" si="20"/>
        <v>0</v>
      </c>
      <c r="BZ52" s="304">
        <f t="shared" si="21"/>
        <v>0</v>
      </c>
      <c r="CA52" s="305">
        <f t="shared" si="22"/>
        <v>0</v>
      </c>
      <c r="CB52" s="304">
        <f t="shared" si="23"/>
        <v>0</v>
      </c>
      <c r="CC52" s="305">
        <f t="shared" si="24"/>
        <v>0</v>
      </c>
      <c r="CD52" s="304">
        <f t="shared" si="25"/>
        <v>0</v>
      </c>
      <c r="CE52" s="305">
        <f t="shared" si="26"/>
        <v>0</v>
      </c>
      <c r="CF52" s="306">
        <f t="shared" si="27"/>
        <v>0</v>
      </c>
      <c r="CG52" s="303">
        <f t="shared" si="28"/>
        <v>0</v>
      </c>
      <c r="CH52" s="304">
        <f t="shared" si="29"/>
        <v>0</v>
      </c>
      <c r="CI52" s="305">
        <f t="shared" si="30"/>
        <v>0</v>
      </c>
      <c r="CJ52" s="304">
        <f t="shared" si="31"/>
        <v>0</v>
      </c>
      <c r="CK52" s="305">
        <f t="shared" si="32"/>
        <v>0</v>
      </c>
      <c r="CL52" s="304">
        <f t="shared" si="33"/>
        <v>0</v>
      </c>
      <c r="CM52" s="307">
        <f t="shared" si="34"/>
        <v>0</v>
      </c>
      <c r="CN52" s="308">
        <f t="shared" si="35"/>
        <v>0</v>
      </c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463">
        <v>30</v>
      </c>
      <c r="DC52" s="462">
        <f t="shared" si="36"/>
        <v>0</v>
      </c>
      <c r="DD52" s="111">
        <f t="shared" si="37"/>
        <v>0</v>
      </c>
      <c r="DE52" s="112">
        <f t="shared" si="38"/>
        <v>0</v>
      </c>
      <c r="DF52" s="293">
        <f t="shared" si="39"/>
        <v>21.460079400088222</v>
      </c>
      <c r="DG52" s="181"/>
      <c r="DH52" s="184"/>
      <c r="DI52" s="184"/>
      <c r="DJ52" s="185"/>
      <c r="DK52" s="164"/>
      <c r="DL52" s="164"/>
      <c r="DM52" s="164"/>
      <c r="DN52" s="164"/>
      <c r="DO52" s="161"/>
      <c r="DP52" s="164"/>
      <c r="DQ52" s="164"/>
      <c r="DR52" s="164"/>
      <c r="DS52" s="164"/>
      <c r="DU52" s="140">
        <f t="shared" si="3"/>
        <v>0</v>
      </c>
      <c r="DV52" s="141">
        <f t="shared" si="3"/>
        <v>0</v>
      </c>
      <c r="DW52" s="116">
        <f t="shared" si="40"/>
        <v>0</v>
      </c>
      <c r="DX52" s="117" t="e">
        <f t="shared" si="41"/>
        <v>#DIV/0!</v>
      </c>
      <c r="DY52" s="118" t="e">
        <f t="shared" si="42"/>
        <v>#DIV/0!</v>
      </c>
    </row>
    <row r="53" spans="1:129" ht="13.2" customHeight="1" x14ac:dyDescent="0.2">
      <c r="A53" s="72"/>
      <c r="B53" s="177"/>
      <c r="C53" s="178"/>
      <c r="D53" s="23" t="str">
        <f t="shared" si="43"/>
        <v>C</v>
      </c>
      <c r="E53" s="330"/>
      <c r="F53" s="331"/>
      <c r="G53" s="331"/>
      <c r="H53" s="331"/>
      <c r="I53" s="331"/>
      <c r="J53" s="331"/>
      <c r="K53" s="331"/>
      <c r="L53" s="331"/>
      <c r="M53" s="331"/>
      <c r="N53" s="332"/>
      <c r="O53" s="348"/>
      <c r="P53" s="331"/>
      <c r="Q53" s="331"/>
      <c r="R53" s="331"/>
      <c r="S53" s="332"/>
      <c r="T53" s="348"/>
      <c r="U53" s="332"/>
      <c r="V53" s="348"/>
      <c r="W53" s="332"/>
      <c r="X53" s="348"/>
      <c r="Y53" s="331"/>
      <c r="Z53" s="331"/>
      <c r="AA53" s="331"/>
      <c r="AB53" s="331"/>
      <c r="AC53" s="331"/>
      <c r="AD53" s="331"/>
      <c r="AE53" s="331"/>
      <c r="AF53" s="331"/>
      <c r="AG53" s="332"/>
      <c r="AH53" s="348"/>
      <c r="AI53" s="331"/>
      <c r="AJ53" s="331"/>
      <c r="AK53" s="332"/>
      <c r="AL53" s="348"/>
      <c r="AM53" s="360"/>
      <c r="AN53" s="330"/>
      <c r="AO53" s="331"/>
      <c r="AP53" s="331"/>
      <c r="AQ53" s="331"/>
      <c r="AR53" s="331"/>
      <c r="AS53" s="332"/>
      <c r="AT53" s="348"/>
      <c r="AU53" s="332"/>
      <c r="AV53" s="180"/>
      <c r="AW53" s="180"/>
      <c r="AX53" s="150">
        <f t="shared" si="4"/>
        <v>0</v>
      </c>
      <c r="AY53" s="24" t="str">
        <f t="shared" si="44"/>
        <v>C</v>
      </c>
      <c r="AZ53" s="151">
        <f t="shared" si="5"/>
        <v>0</v>
      </c>
      <c r="BA53" s="480" t="str">
        <f t="shared" si="45"/>
        <v>C</v>
      </c>
      <c r="BB53" s="150">
        <f t="shared" si="6"/>
        <v>0</v>
      </c>
      <c r="BC53" s="151">
        <f t="shared" si="7"/>
        <v>0</v>
      </c>
      <c r="BD53" s="151">
        <f t="shared" si="8"/>
        <v>0</v>
      </c>
      <c r="BE53" s="152">
        <f t="shared" si="9"/>
        <v>0</v>
      </c>
      <c r="BF53" s="153">
        <f t="shared" si="1"/>
        <v>0</v>
      </c>
      <c r="BG53" s="154">
        <f t="shared" si="46"/>
        <v>21.460079400088222</v>
      </c>
      <c r="BH53" s="100"/>
      <c r="BI53" s="55">
        <f t="shared" si="2"/>
        <v>0</v>
      </c>
      <c r="BJ53" s="144">
        <f t="shared" si="2"/>
        <v>0</v>
      </c>
      <c r="BK53" s="155">
        <f t="shared" si="47"/>
        <v>0</v>
      </c>
      <c r="BL53" s="156" t="str">
        <f t="shared" si="48"/>
        <v>C</v>
      </c>
      <c r="BM53" s="157">
        <f t="shared" si="49"/>
        <v>0</v>
      </c>
      <c r="BN53" s="146" t="str">
        <f t="shared" si="50"/>
        <v>C</v>
      </c>
      <c r="BO53" s="155">
        <f t="shared" si="10"/>
        <v>0</v>
      </c>
      <c r="BP53" s="157">
        <f t="shared" si="11"/>
        <v>0</v>
      </c>
      <c r="BQ53" s="157">
        <f t="shared" si="12"/>
        <v>0</v>
      </c>
      <c r="BR53" s="158">
        <f t="shared" si="13"/>
        <v>0</v>
      </c>
      <c r="BS53" s="105">
        <f t="shared" si="14"/>
        <v>0</v>
      </c>
      <c r="BT53" s="106">
        <f t="shared" si="15"/>
        <v>0</v>
      </c>
      <c r="BU53" s="107">
        <f t="shared" si="16"/>
        <v>0</v>
      </c>
      <c r="BV53" s="106">
        <f t="shared" si="17"/>
        <v>0</v>
      </c>
      <c r="BW53" s="107">
        <f t="shared" si="18"/>
        <v>0</v>
      </c>
      <c r="BX53" s="106">
        <f t="shared" si="19"/>
        <v>0</v>
      </c>
      <c r="BY53" s="107">
        <f t="shared" si="20"/>
        <v>0</v>
      </c>
      <c r="BZ53" s="106">
        <f t="shared" si="21"/>
        <v>0</v>
      </c>
      <c r="CA53" s="107">
        <f t="shared" si="22"/>
        <v>0</v>
      </c>
      <c r="CB53" s="106">
        <f t="shared" si="23"/>
        <v>0</v>
      </c>
      <c r="CC53" s="107">
        <f t="shared" si="24"/>
        <v>0</v>
      </c>
      <c r="CD53" s="106">
        <f t="shared" si="25"/>
        <v>0</v>
      </c>
      <c r="CE53" s="107">
        <f t="shared" si="26"/>
        <v>0</v>
      </c>
      <c r="CF53" s="278">
        <f t="shared" si="27"/>
        <v>0</v>
      </c>
      <c r="CG53" s="105">
        <f t="shared" si="28"/>
        <v>0</v>
      </c>
      <c r="CH53" s="106">
        <f t="shared" si="29"/>
        <v>0</v>
      </c>
      <c r="CI53" s="107">
        <f t="shared" si="30"/>
        <v>0</v>
      </c>
      <c r="CJ53" s="106">
        <f t="shared" si="31"/>
        <v>0</v>
      </c>
      <c r="CK53" s="107">
        <f t="shared" si="32"/>
        <v>0</v>
      </c>
      <c r="CL53" s="106">
        <f t="shared" si="33"/>
        <v>0</v>
      </c>
      <c r="CM53" s="108">
        <f t="shared" si="34"/>
        <v>0</v>
      </c>
      <c r="CN53" s="109">
        <f t="shared" si="35"/>
        <v>0</v>
      </c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463">
        <v>31</v>
      </c>
      <c r="DC53" s="462">
        <f t="shared" si="36"/>
        <v>0</v>
      </c>
      <c r="DD53" s="111">
        <f t="shared" si="37"/>
        <v>0</v>
      </c>
      <c r="DE53" s="112">
        <f t="shared" si="38"/>
        <v>0</v>
      </c>
      <c r="DF53" s="293">
        <f t="shared" si="39"/>
        <v>21.460079400088222</v>
      </c>
      <c r="DG53" s="181"/>
      <c r="DH53" s="186"/>
      <c r="DI53" s="186"/>
      <c r="DJ53" s="164"/>
      <c r="DK53" s="187"/>
      <c r="DL53" s="187"/>
      <c r="DM53" s="187"/>
      <c r="DN53" s="187"/>
      <c r="DO53" s="188"/>
      <c r="DP53" s="167"/>
      <c r="DQ53" s="167"/>
      <c r="DR53" s="167"/>
      <c r="DS53" s="167"/>
      <c r="DU53" s="140">
        <f t="shared" si="3"/>
        <v>0</v>
      </c>
      <c r="DV53" s="141">
        <f t="shared" si="3"/>
        <v>0</v>
      </c>
      <c r="DW53" s="116">
        <f t="shared" si="40"/>
        <v>0</v>
      </c>
      <c r="DX53" s="117" t="e">
        <f t="shared" si="41"/>
        <v>#DIV/0!</v>
      </c>
      <c r="DY53" s="118" t="e">
        <f t="shared" si="42"/>
        <v>#DIV/0!</v>
      </c>
    </row>
    <row r="54" spans="1:129" ht="13.2" customHeight="1" x14ac:dyDescent="0.2">
      <c r="A54" s="172"/>
      <c r="B54" s="173"/>
      <c r="C54" s="174"/>
      <c r="D54" s="474" t="str">
        <f t="shared" si="43"/>
        <v>C</v>
      </c>
      <c r="E54" s="327"/>
      <c r="F54" s="328"/>
      <c r="G54" s="328"/>
      <c r="H54" s="328"/>
      <c r="I54" s="328"/>
      <c r="J54" s="328"/>
      <c r="K54" s="328"/>
      <c r="L54" s="328"/>
      <c r="M54" s="328"/>
      <c r="N54" s="329"/>
      <c r="O54" s="347"/>
      <c r="P54" s="328"/>
      <c r="Q54" s="328"/>
      <c r="R54" s="328"/>
      <c r="S54" s="329"/>
      <c r="T54" s="347"/>
      <c r="U54" s="329"/>
      <c r="V54" s="347"/>
      <c r="W54" s="329"/>
      <c r="X54" s="347"/>
      <c r="Y54" s="328"/>
      <c r="Z54" s="328"/>
      <c r="AA54" s="328"/>
      <c r="AB54" s="328"/>
      <c r="AC54" s="328"/>
      <c r="AD54" s="328"/>
      <c r="AE54" s="328"/>
      <c r="AF54" s="328"/>
      <c r="AG54" s="329"/>
      <c r="AH54" s="347"/>
      <c r="AI54" s="328"/>
      <c r="AJ54" s="328"/>
      <c r="AK54" s="329"/>
      <c r="AL54" s="347"/>
      <c r="AM54" s="359"/>
      <c r="AN54" s="327"/>
      <c r="AO54" s="328"/>
      <c r="AP54" s="328"/>
      <c r="AQ54" s="328"/>
      <c r="AR54" s="328"/>
      <c r="AS54" s="329"/>
      <c r="AT54" s="347"/>
      <c r="AU54" s="329"/>
      <c r="AV54" s="176"/>
      <c r="AW54" s="176"/>
      <c r="AX54" s="127">
        <f t="shared" si="4"/>
        <v>0</v>
      </c>
      <c r="AY54" s="483" t="str">
        <f t="shared" si="44"/>
        <v>C</v>
      </c>
      <c r="AZ54" s="128">
        <f t="shared" si="5"/>
        <v>0</v>
      </c>
      <c r="BA54" s="479" t="str">
        <f t="shared" si="45"/>
        <v>C</v>
      </c>
      <c r="BB54" s="127">
        <f t="shared" si="6"/>
        <v>0</v>
      </c>
      <c r="BC54" s="128">
        <f t="shared" si="7"/>
        <v>0</v>
      </c>
      <c r="BD54" s="128">
        <f t="shared" si="8"/>
        <v>0</v>
      </c>
      <c r="BE54" s="129">
        <f t="shared" si="9"/>
        <v>0</v>
      </c>
      <c r="BF54" s="130">
        <f t="shared" si="1"/>
        <v>0</v>
      </c>
      <c r="BG54" s="131">
        <f t="shared" si="46"/>
        <v>21.460079400088222</v>
      </c>
      <c r="BH54" s="100"/>
      <c r="BI54" s="120">
        <f t="shared" si="2"/>
        <v>0</v>
      </c>
      <c r="BJ54" s="121">
        <f t="shared" si="2"/>
        <v>0</v>
      </c>
      <c r="BK54" s="132">
        <f t="shared" si="47"/>
        <v>0</v>
      </c>
      <c r="BL54" s="133" t="str">
        <f t="shared" si="48"/>
        <v>C</v>
      </c>
      <c r="BM54" s="134">
        <f t="shared" si="49"/>
        <v>0</v>
      </c>
      <c r="BN54" s="123" t="str">
        <f t="shared" si="50"/>
        <v>C</v>
      </c>
      <c r="BO54" s="132">
        <f t="shared" si="10"/>
        <v>0</v>
      </c>
      <c r="BP54" s="134">
        <f t="shared" si="11"/>
        <v>0</v>
      </c>
      <c r="BQ54" s="134">
        <f t="shared" si="12"/>
        <v>0</v>
      </c>
      <c r="BR54" s="135">
        <f t="shared" si="13"/>
        <v>0</v>
      </c>
      <c r="BS54" s="303">
        <f t="shared" si="14"/>
        <v>0</v>
      </c>
      <c r="BT54" s="304">
        <f t="shared" si="15"/>
        <v>0</v>
      </c>
      <c r="BU54" s="305">
        <f t="shared" si="16"/>
        <v>0</v>
      </c>
      <c r="BV54" s="304">
        <f t="shared" si="17"/>
        <v>0</v>
      </c>
      <c r="BW54" s="305">
        <f t="shared" si="18"/>
        <v>0</v>
      </c>
      <c r="BX54" s="304">
        <f t="shared" si="19"/>
        <v>0</v>
      </c>
      <c r="BY54" s="305">
        <f t="shared" si="20"/>
        <v>0</v>
      </c>
      <c r="BZ54" s="304">
        <f t="shared" si="21"/>
        <v>0</v>
      </c>
      <c r="CA54" s="305">
        <f t="shared" si="22"/>
        <v>0</v>
      </c>
      <c r="CB54" s="304">
        <f t="shared" si="23"/>
        <v>0</v>
      </c>
      <c r="CC54" s="305">
        <f t="shared" si="24"/>
        <v>0</v>
      </c>
      <c r="CD54" s="304">
        <f t="shared" si="25"/>
        <v>0</v>
      </c>
      <c r="CE54" s="305">
        <f t="shared" si="26"/>
        <v>0</v>
      </c>
      <c r="CF54" s="306">
        <f t="shared" si="27"/>
        <v>0</v>
      </c>
      <c r="CG54" s="303">
        <f t="shared" si="28"/>
        <v>0</v>
      </c>
      <c r="CH54" s="304">
        <f t="shared" si="29"/>
        <v>0</v>
      </c>
      <c r="CI54" s="305">
        <f t="shared" si="30"/>
        <v>0</v>
      </c>
      <c r="CJ54" s="304">
        <f t="shared" si="31"/>
        <v>0</v>
      </c>
      <c r="CK54" s="305">
        <f t="shared" si="32"/>
        <v>0</v>
      </c>
      <c r="CL54" s="304">
        <f t="shared" si="33"/>
        <v>0</v>
      </c>
      <c r="CM54" s="307">
        <f t="shared" si="34"/>
        <v>0</v>
      </c>
      <c r="CN54" s="308">
        <f t="shared" si="35"/>
        <v>0</v>
      </c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463">
        <v>32</v>
      </c>
      <c r="DC54" s="462">
        <f t="shared" si="36"/>
        <v>0</v>
      </c>
      <c r="DD54" s="111">
        <f t="shared" si="37"/>
        <v>0</v>
      </c>
      <c r="DE54" s="112">
        <f t="shared" si="38"/>
        <v>0</v>
      </c>
      <c r="DF54" s="293">
        <f t="shared" si="39"/>
        <v>21.460079400088222</v>
      </c>
      <c r="DG54" s="181"/>
      <c r="DH54" s="181"/>
      <c r="DI54" s="181"/>
      <c r="DJ54" s="181"/>
      <c r="DK54" s="181"/>
      <c r="DL54" s="181"/>
      <c r="DM54" s="181"/>
      <c r="DU54" s="140">
        <f t="shared" si="3"/>
        <v>0</v>
      </c>
      <c r="DV54" s="141">
        <f t="shared" si="3"/>
        <v>0</v>
      </c>
      <c r="DW54" s="116">
        <f t="shared" si="40"/>
        <v>0</v>
      </c>
      <c r="DX54" s="117" t="e">
        <f t="shared" si="41"/>
        <v>#DIV/0!</v>
      </c>
      <c r="DY54" s="118" t="e">
        <f t="shared" si="42"/>
        <v>#DIV/0!</v>
      </c>
    </row>
    <row r="55" spans="1:129" ht="13.2" customHeight="1" x14ac:dyDescent="0.2">
      <c r="A55" s="72"/>
      <c r="B55" s="177"/>
      <c r="C55" s="178"/>
      <c r="D55" s="23" t="str">
        <f t="shared" si="43"/>
        <v>C</v>
      </c>
      <c r="E55" s="330"/>
      <c r="F55" s="331"/>
      <c r="G55" s="331"/>
      <c r="H55" s="331"/>
      <c r="I55" s="331"/>
      <c r="J55" s="331"/>
      <c r="K55" s="331"/>
      <c r="L55" s="331"/>
      <c r="M55" s="331"/>
      <c r="N55" s="332"/>
      <c r="O55" s="348"/>
      <c r="P55" s="331"/>
      <c r="Q55" s="331"/>
      <c r="R55" s="331"/>
      <c r="S55" s="332"/>
      <c r="T55" s="348"/>
      <c r="U55" s="332"/>
      <c r="V55" s="348"/>
      <c r="W55" s="332"/>
      <c r="X55" s="348"/>
      <c r="Y55" s="331"/>
      <c r="Z55" s="331"/>
      <c r="AA55" s="331"/>
      <c r="AB55" s="331"/>
      <c r="AC55" s="331"/>
      <c r="AD55" s="331"/>
      <c r="AE55" s="331"/>
      <c r="AF55" s="331"/>
      <c r="AG55" s="332"/>
      <c r="AH55" s="348"/>
      <c r="AI55" s="331"/>
      <c r="AJ55" s="331"/>
      <c r="AK55" s="332"/>
      <c r="AL55" s="348"/>
      <c r="AM55" s="360"/>
      <c r="AN55" s="330"/>
      <c r="AO55" s="331"/>
      <c r="AP55" s="331"/>
      <c r="AQ55" s="331"/>
      <c r="AR55" s="331"/>
      <c r="AS55" s="332"/>
      <c r="AT55" s="348"/>
      <c r="AU55" s="332"/>
      <c r="AV55" s="180"/>
      <c r="AW55" s="180"/>
      <c r="AX55" s="150">
        <f t="shared" si="4"/>
        <v>0</v>
      </c>
      <c r="AY55" s="24" t="str">
        <f t="shared" si="44"/>
        <v>C</v>
      </c>
      <c r="AZ55" s="151">
        <f t="shared" si="5"/>
        <v>0</v>
      </c>
      <c r="BA55" s="480" t="str">
        <f t="shared" si="45"/>
        <v>C</v>
      </c>
      <c r="BB55" s="150">
        <f t="shared" si="6"/>
        <v>0</v>
      </c>
      <c r="BC55" s="151">
        <f t="shared" si="7"/>
        <v>0</v>
      </c>
      <c r="BD55" s="151">
        <f t="shared" si="8"/>
        <v>0</v>
      </c>
      <c r="BE55" s="152">
        <f t="shared" si="9"/>
        <v>0</v>
      </c>
      <c r="BF55" s="153">
        <f t="shared" si="1"/>
        <v>0</v>
      </c>
      <c r="BG55" s="154">
        <f t="shared" si="46"/>
        <v>21.460079400088222</v>
      </c>
      <c r="BH55" s="100"/>
      <c r="BI55" s="55">
        <f t="shared" si="2"/>
        <v>0</v>
      </c>
      <c r="BJ55" s="144">
        <f t="shared" si="2"/>
        <v>0</v>
      </c>
      <c r="BK55" s="155">
        <f t="shared" si="47"/>
        <v>0</v>
      </c>
      <c r="BL55" s="156" t="str">
        <f t="shared" si="48"/>
        <v>C</v>
      </c>
      <c r="BM55" s="157">
        <f t="shared" si="49"/>
        <v>0</v>
      </c>
      <c r="BN55" s="146" t="str">
        <f t="shared" si="50"/>
        <v>C</v>
      </c>
      <c r="BO55" s="155">
        <f t="shared" si="10"/>
        <v>0</v>
      </c>
      <c r="BP55" s="157">
        <f t="shared" si="11"/>
        <v>0</v>
      </c>
      <c r="BQ55" s="157">
        <f t="shared" si="12"/>
        <v>0</v>
      </c>
      <c r="BR55" s="158">
        <f t="shared" si="13"/>
        <v>0</v>
      </c>
      <c r="BS55" s="105">
        <f t="shared" si="14"/>
        <v>0</v>
      </c>
      <c r="BT55" s="106">
        <f t="shared" si="15"/>
        <v>0</v>
      </c>
      <c r="BU55" s="107">
        <f t="shared" si="16"/>
        <v>0</v>
      </c>
      <c r="BV55" s="106">
        <f t="shared" si="17"/>
        <v>0</v>
      </c>
      <c r="BW55" s="107">
        <f t="shared" si="18"/>
        <v>0</v>
      </c>
      <c r="BX55" s="106">
        <f t="shared" si="19"/>
        <v>0</v>
      </c>
      <c r="BY55" s="107">
        <f t="shared" si="20"/>
        <v>0</v>
      </c>
      <c r="BZ55" s="106">
        <f t="shared" si="21"/>
        <v>0</v>
      </c>
      <c r="CA55" s="107">
        <f t="shared" si="22"/>
        <v>0</v>
      </c>
      <c r="CB55" s="106">
        <f t="shared" si="23"/>
        <v>0</v>
      </c>
      <c r="CC55" s="107">
        <f t="shared" si="24"/>
        <v>0</v>
      </c>
      <c r="CD55" s="106">
        <f t="shared" si="25"/>
        <v>0</v>
      </c>
      <c r="CE55" s="107">
        <f t="shared" si="26"/>
        <v>0</v>
      </c>
      <c r="CF55" s="278">
        <f t="shared" si="27"/>
        <v>0</v>
      </c>
      <c r="CG55" s="105">
        <f t="shared" si="28"/>
        <v>0</v>
      </c>
      <c r="CH55" s="106">
        <f t="shared" si="29"/>
        <v>0</v>
      </c>
      <c r="CI55" s="107">
        <f t="shared" si="30"/>
        <v>0</v>
      </c>
      <c r="CJ55" s="106">
        <f t="shared" si="31"/>
        <v>0</v>
      </c>
      <c r="CK55" s="107">
        <f t="shared" si="32"/>
        <v>0</v>
      </c>
      <c r="CL55" s="106">
        <f t="shared" si="33"/>
        <v>0</v>
      </c>
      <c r="CM55" s="108">
        <f t="shared" si="34"/>
        <v>0</v>
      </c>
      <c r="CN55" s="109">
        <f t="shared" si="35"/>
        <v>0</v>
      </c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463">
        <v>33</v>
      </c>
      <c r="DC55" s="462">
        <f t="shared" si="36"/>
        <v>0</v>
      </c>
      <c r="DD55" s="111">
        <f t="shared" si="37"/>
        <v>0</v>
      </c>
      <c r="DE55" s="112">
        <f t="shared" si="38"/>
        <v>0</v>
      </c>
      <c r="DF55" s="293">
        <f t="shared" si="39"/>
        <v>21.460079400088222</v>
      </c>
      <c r="DG55" s="181"/>
      <c r="DH55" s="166"/>
      <c r="DI55" s="181"/>
      <c r="DJ55" s="166"/>
      <c r="DK55" s="181"/>
      <c r="DL55" s="181"/>
      <c r="DM55" s="181"/>
      <c r="DU55" s="140">
        <f t="shared" si="3"/>
        <v>0</v>
      </c>
      <c r="DV55" s="141">
        <f t="shared" si="3"/>
        <v>0</v>
      </c>
      <c r="DW55" s="116">
        <f t="shared" si="40"/>
        <v>0</v>
      </c>
      <c r="DX55" s="117" t="e">
        <f t="shared" si="41"/>
        <v>#DIV/0!</v>
      </c>
      <c r="DY55" s="118" t="e">
        <f t="shared" si="42"/>
        <v>#DIV/0!</v>
      </c>
    </row>
    <row r="56" spans="1:129" ht="13.2" customHeight="1" x14ac:dyDescent="0.2">
      <c r="A56" s="172"/>
      <c r="B56" s="173"/>
      <c r="C56" s="174"/>
      <c r="D56" s="474" t="str">
        <f t="shared" si="43"/>
        <v>C</v>
      </c>
      <c r="E56" s="327"/>
      <c r="F56" s="328"/>
      <c r="G56" s="328"/>
      <c r="H56" s="328"/>
      <c r="I56" s="328"/>
      <c r="J56" s="328"/>
      <c r="K56" s="328"/>
      <c r="L56" s="328"/>
      <c r="M56" s="328"/>
      <c r="N56" s="329"/>
      <c r="O56" s="347"/>
      <c r="P56" s="328"/>
      <c r="Q56" s="328"/>
      <c r="R56" s="328"/>
      <c r="S56" s="329"/>
      <c r="T56" s="347"/>
      <c r="U56" s="329"/>
      <c r="V56" s="347"/>
      <c r="W56" s="329"/>
      <c r="X56" s="347"/>
      <c r="Y56" s="328"/>
      <c r="Z56" s="328"/>
      <c r="AA56" s="328"/>
      <c r="AB56" s="328"/>
      <c r="AC56" s="328"/>
      <c r="AD56" s="328"/>
      <c r="AE56" s="328"/>
      <c r="AF56" s="328"/>
      <c r="AG56" s="329"/>
      <c r="AH56" s="347"/>
      <c r="AI56" s="328"/>
      <c r="AJ56" s="328"/>
      <c r="AK56" s="329"/>
      <c r="AL56" s="347"/>
      <c r="AM56" s="359"/>
      <c r="AN56" s="327"/>
      <c r="AO56" s="328"/>
      <c r="AP56" s="328"/>
      <c r="AQ56" s="328"/>
      <c r="AR56" s="328"/>
      <c r="AS56" s="329"/>
      <c r="AT56" s="347"/>
      <c r="AU56" s="329"/>
      <c r="AV56" s="176"/>
      <c r="AW56" s="176"/>
      <c r="AX56" s="127">
        <f t="shared" si="4"/>
        <v>0</v>
      </c>
      <c r="AY56" s="483" t="str">
        <f t="shared" si="44"/>
        <v>C</v>
      </c>
      <c r="AZ56" s="128">
        <f t="shared" si="5"/>
        <v>0</v>
      </c>
      <c r="BA56" s="479" t="str">
        <f t="shared" si="45"/>
        <v>C</v>
      </c>
      <c r="BB56" s="127">
        <f t="shared" si="6"/>
        <v>0</v>
      </c>
      <c r="BC56" s="128">
        <f t="shared" si="7"/>
        <v>0</v>
      </c>
      <c r="BD56" s="128">
        <f t="shared" si="8"/>
        <v>0</v>
      </c>
      <c r="BE56" s="129">
        <f t="shared" si="9"/>
        <v>0</v>
      </c>
      <c r="BF56" s="130">
        <f t="shared" si="1"/>
        <v>0</v>
      </c>
      <c r="BG56" s="131">
        <f t="shared" si="46"/>
        <v>21.460079400088222</v>
      </c>
      <c r="BH56" s="100"/>
      <c r="BI56" s="120">
        <f t="shared" si="2"/>
        <v>0</v>
      </c>
      <c r="BJ56" s="121">
        <f t="shared" si="2"/>
        <v>0</v>
      </c>
      <c r="BK56" s="132">
        <f t="shared" si="47"/>
        <v>0</v>
      </c>
      <c r="BL56" s="133" t="str">
        <f t="shared" si="48"/>
        <v>C</v>
      </c>
      <c r="BM56" s="134">
        <f t="shared" si="49"/>
        <v>0</v>
      </c>
      <c r="BN56" s="123" t="str">
        <f t="shared" si="50"/>
        <v>C</v>
      </c>
      <c r="BO56" s="132">
        <f t="shared" si="10"/>
        <v>0</v>
      </c>
      <c r="BP56" s="134">
        <f t="shared" si="11"/>
        <v>0</v>
      </c>
      <c r="BQ56" s="134">
        <f t="shared" si="12"/>
        <v>0</v>
      </c>
      <c r="BR56" s="135">
        <f t="shared" si="13"/>
        <v>0</v>
      </c>
      <c r="BS56" s="303">
        <f t="shared" si="14"/>
        <v>0</v>
      </c>
      <c r="BT56" s="304">
        <f t="shared" si="15"/>
        <v>0</v>
      </c>
      <c r="BU56" s="305">
        <f t="shared" si="16"/>
        <v>0</v>
      </c>
      <c r="BV56" s="304">
        <f t="shared" si="17"/>
        <v>0</v>
      </c>
      <c r="BW56" s="305">
        <f t="shared" si="18"/>
        <v>0</v>
      </c>
      <c r="BX56" s="304">
        <f t="shared" si="19"/>
        <v>0</v>
      </c>
      <c r="BY56" s="305">
        <f t="shared" si="20"/>
        <v>0</v>
      </c>
      <c r="BZ56" s="304">
        <f t="shared" si="21"/>
        <v>0</v>
      </c>
      <c r="CA56" s="305">
        <f t="shared" si="22"/>
        <v>0</v>
      </c>
      <c r="CB56" s="304">
        <f t="shared" si="23"/>
        <v>0</v>
      </c>
      <c r="CC56" s="305">
        <f t="shared" si="24"/>
        <v>0</v>
      </c>
      <c r="CD56" s="304">
        <f t="shared" si="25"/>
        <v>0</v>
      </c>
      <c r="CE56" s="305">
        <f t="shared" si="26"/>
        <v>0</v>
      </c>
      <c r="CF56" s="306">
        <f t="shared" si="27"/>
        <v>0</v>
      </c>
      <c r="CG56" s="303">
        <f t="shared" si="28"/>
        <v>0</v>
      </c>
      <c r="CH56" s="304">
        <f t="shared" si="29"/>
        <v>0</v>
      </c>
      <c r="CI56" s="305">
        <f t="shared" si="30"/>
        <v>0</v>
      </c>
      <c r="CJ56" s="304">
        <f t="shared" si="31"/>
        <v>0</v>
      </c>
      <c r="CK56" s="305">
        <f t="shared" si="32"/>
        <v>0</v>
      </c>
      <c r="CL56" s="304">
        <f t="shared" si="33"/>
        <v>0</v>
      </c>
      <c r="CM56" s="307">
        <f t="shared" si="34"/>
        <v>0</v>
      </c>
      <c r="CN56" s="308">
        <f t="shared" si="35"/>
        <v>0</v>
      </c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463">
        <v>34</v>
      </c>
      <c r="DC56" s="462">
        <f t="shared" si="36"/>
        <v>0</v>
      </c>
      <c r="DD56" s="111">
        <f t="shared" si="37"/>
        <v>0</v>
      </c>
      <c r="DE56" s="112">
        <f t="shared" si="38"/>
        <v>0</v>
      </c>
      <c r="DF56" s="293">
        <f t="shared" si="39"/>
        <v>21.460079400088222</v>
      </c>
      <c r="DG56" s="181"/>
      <c r="DH56" s="37"/>
      <c r="DI56" s="170"/>
      <c r="DJ56" s="181"/>
      <c r="DK56" s="181"/>
      <c r="DL56" s="181"/>
      <c r="DM56" s="181"/>
      <c r="DO56" s="170"/>
      <c r="DU56" s="140">
        <f t="shared" si="3"/>
        <v>0</v>
      </c>
      <c r="DV56" s="141">
        <f t="shared" si="3"/>
        <v>0</v>
      </c>
      <c r="DW56" s="116">
        <f t="shared" si="40"/>
        <v>0</v>
      </c>
      <c r="DX56" s="117" t="e">
        <f t="shared" si="41"/>
        <v>#DIV/0!</v>
      </c>
      <c r="DY56" s="118" t="e">
        <f t="shared" si="42"/>
        <v>#DIV/0!</v>
      </c>
    </row>
    <row r="57" spans="1:129" ht="13.2" customHeight="1" x14ac:dyDescent="0.2">
      <c r="A57" s="72"/>
      <c r="B57" s="177"/>
      <c r="C57" s="178"/>
      <c r="D57" s="23" t="str">
        <f t="shared" si="43"/>
        <v>C</v>
      </c>
      <c r="E57" s="330"/>
      <c r="F57" s="331"/>
      <c r="G57" s="331"/>
      <c r="H57" s="331"/>
      <c r="I57" s="331"/>
      <c r="J57" s="331"/>
      <c r="K57" s="331"/>
      <c r="L57" s="331"/>
      <c r="M57" s="331"/>
      <c r="N57" s="332"/>
      <c r="O57" s="348"/>
      <c r="P57" s="331"/>
      <c r="Q57" s="331"/>
      <c r="R57" s="331"/>
      <c r="S57" s="332"/>
      <c r="T57" s="348"/>
      <c r="U57" s="332"/>
      <c r="V57" s="348"/>
      <c r="W57" s="332"/>
      <c r="X57" s="348"/>
      <c r="Y57" s="331"/>
      <c r="Z57" s="331"/>
      <c r="AA57" s="331"/>
      <c r="AB57" s="331"/>
      <c r="AC57" s="331"/>
      <c r="AD57" s="331"/>
      <c r="AE57" s="331"/>
      <c r="AF57" s="331"/>
      <c r="AG57" s="332"/>
      <c r="AH57" s="348"/>
      <c r="AI57" s="331"/>
      <c r="AJ57" s="331"/>
      <c r="AK57" s="332"/>
      <c r="AL57" s="348"/>
      <c r="AM57" s="360"/>
      <c r="AN57" s="330"/>
      <c r="AO57" s="331"/>
      <c r="AP57" s="331"/>
      <c r="AQ57" s="331"/>
      <c r="AR57" s="331"/>
      <c r="AS57" s="332"/>
      <c r="AT57" s="348"/>
      <c r="AU57" s="332"/>
      <c r="AV57" s="180"/>
      <c r="AW57" s="180"/>
      <c r="AX57" s="150">
        <f t="shared" si="4"/>
        <v>0</v>
      </c>
      <c r="AY57" s="24" t="str">
        <f t="shared" si="44"/>
        <v>C</v>
      </c>
      <c r="AZ57" s="151">
        <f t="shared" si="5"/>
        <v>0</v>
      </c>
      <c r="BA57" s="480" t="str">
        <f t="shared" si="45"/>
        <v>C</v>
      </c>
      <c r="BB57" s="150">
        <f t="shared" si="6"/>
        <v>0</v>
      </c>
      <c r="BC57" s="151">
        <f t="shared" si="7"/>
        <v>0</v>
      </c>
      <c r="BD57" s="151">
        <f t="shared" si="8"/>
        <v>0</v>
      </c>
      <c r="BE57" s="152">
        <f t="shared" si="9"/>
        <v>0</v>
      </c>
      <c r="BF57" s="153">
        <f t="shared" si="1"/>
        <v>0</v>
      </c>
      <c r="BG57" s="154">
        <f t="shared" si="46"/>
        <v>21.460079400088222</v>
      </c>
      <c r="BH57" s="100"/>
      <c r="BI57" s="55">
        <f t="shared" si="2"/>
        <v>0</v>
      </c>
      <c r="BJ57" s="144">
        <f t="shared" si="2"/>
        <v>0</v>
      </c>
      <c r="BK57" s="155">
        <f t="shared" si="47"/>
        <v>0</v>
      </c>
      <c r="BL57" s="156" t="str">
        <f t="shared" si="48"/>
        <v>C</v>
      </c>
      <c r="BM57" s="157">
        <f t="shared" si="49"/>
        <v>0</v>
      </c>
      <c r="BN57" s="146" t="str">
        <f t="shared" si="50"/>
        <v>C</v>
      </c>
      <c r="BO57" s="155">
        <f t="shared" si="10"/>
        <v>0</v>
      </c>
      <c r="BP57" s="157">
        <f t="shared" si="11"/>
        <v>0</v>
      </c>
      <c r="BQ57" s="157">
        <f t="shared" si="12"/>
        <v>0</v>
      </c>
      <c r="BR57" s="158">
        <f t="shared" si="13"/>
        <v>0</v>
      </c>
      <c r="BS57" s="105">
        <f t="shared" si="14"/>
        <v>0</v>
      </c>
      <c r="BT57" s="106">
        <f t="shared" si="15"/>
        <v>0</v>
      </c>
      <c r="BU57" s="107">
        <f t="shared" si="16"/>
        <v>0</v>
      </c>
      <c r="BV57" s="106">
        <f t="shared" si="17"/>
        <v>0</v>
      </c>
      <c r="BW57" s="107">
        <f t="shared" si="18"/>
        <v>0</v>
      </c>
      <c r="BX57" s="106">
        <f t="shared" si="19"/>
        <v>0</v>
      </c>
      <c r="BY57" s="107">
        <f t="shared" si="20"/>
        <v>0</v>
      </c>
      <c r="BZ57" s="106">
        <f t="shared" si="21"/>
        <v>0</v>
      </c>
      <c r="CA57" s="107">
        <f t="shared" si="22"/>
        <v>0</v>
      </c>
      <c r="CB57" s="106">
        <f t="shared" si="23"/>
        <v>0</v>
      </c>
      <c r="CC57" s="107">
        <f t="shared" si="24"/>
        <v>0</v>
      </c>
      <c r="CD57" s="106">
        <f t="shared" si="25"/>
        <v>0</v>
      </c>
      <c r="CE57" s="107">
        <f t="shared" si="26"/>
        <v>0</v>
      </c>
      <c r="CF57" s="278">
        <f t="shared" si="27"/>
        <v>0</v>
      </c>
      <c r="CG57" s="105">
        <f t="shared" si="28"/>
        <v>0</v>
      </c>
      <c r="CH57" s="106">
        <f t="shared" si="29"/>
        <v>0</v>
      </c>
      <c r="CI57" s="107">
        <f t="shared" si="30"/>
        <v>0</v>
      </c>
      <c r="CJ57" s="106">
        <f t="shared" si="31"/>
        <v>0</v>
      </c>
      <c r="CK57" s="107">
        <f t="shared" si="32"/>
        <v>0</v>
      </c>
      <c r="CL57" s="106">
        <f t="shared" si="33"/>
        <v>0</v>
      </c>
      <c r="CM57" s="108">
        <f t="shared" si="34"/>
        <v>0</v>
      </c>
      <c r="CN57" s="109">
        <f t="shared" si="35"/>
        <v>0</v>
      </c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463">
        <v>35</v>
      </c>
      <c r="DC57" s="462">
        <f t="shared" si="36"/>
        <v>0</v>
      </c>
      <c r="DD57" s="111">
        <f t="shared" si="37"/>
        <v>0</v>
      </c>
      <c r="DE57" s="112">
        <f t="shared" si="38"/>
        <v>0</v>
      </c>
      <c r="DF57" s="293">
        <f t="shared" si="39"/>
        <v>21.460079400088222</v>
      </c>
      <c r="DG57" s="181"/>
      <c r="DH57" s="37"/>
      <c r="DI57" s="37"/>
      <c r="DJ57" s="37"/>
      <c r="DK57" s="37"/>
      <c r="DL57" s="37"/>
      <c r="DM57" s="37"/>
      <c r="DU57" s="140">
        <f t="shared" si="3"/>
        <v>0</v>
      </c>
      <c r="DV57" s="141">
        <f t="shared" si="3"/>
        <v>0</v>
      </c>
      <c r="DW57" s="116">
        <f t="shared" si="40"/>
        <v>0</v>
      </c>
      <c r="DX57" s="117" t="e">
        <f t="shared" si="41"/>
        <v>#DIV/0!</v>
      </c>
      <c r="DY57" s="118" t="e">
        <f t="shared" si="42"/>
        <v>#DIV/0!</v>
      </c>
    </row>
    <row r="58" spans="1:129" ht="13.2" customHeight="1" x14ac:dyDescent="0.2">
      <c r="A58" s="172"/>
      <c r="B58" s="173"/>
      <c r="C58" s="174"/>
      <c r="D58" s="474" t="str">
        <f t="shared" si="43"/>
        <v>C</v>
      </c>
      <c r="E58" s="327"/>
      <c r="F58" s="328"/>
      <c r="G58" s="328"/>
      <c r="H58" s="328"/>
      <c r="I58" s="328"/>
      <c r="J58" s="328"/>
      <c r="K58" s="328"/>
      <c r="L58" s="328"/>
      <c r="M58" s="328"/>
      <c r="N58" s="329"/>
      <c r="O58" s="347"/>
      <c r="P58" s="328"/>
      <c r="Q58" s="328"/>
      <c r="R58" s="328"/>
      <c r="S58" s="329"/>
      <c r="T58" s="347"/>
      <c r="U58" s="329"/>
      <c r="V58" s="347"/>
      <c r="W58" s="329"/>
      <c r="X58" s="347"/>
      <c r="Y58" s="328"/>
      <c r="Z58" s="328"/>
      <c r="AA58" s="328"/>
      <c r="AB58" s="328"/>
      <c r="AC58" s="328"/>
      <c r="AD58" s="328"/>
      <c r="AE58" s="328"/>
      <c r="AF58" s="328"/>
      <c r="AG58" s="329"/>
      <c r="AH58" s="347"/>
      <c r="AI58" s="328"/>
      <c r="AJ58" s="328"/>
      <c r="AK58" s="329"/>
      <c r="AL58" s="347"/>
      <c r="AM58" s="359"/>
      <c r="AN58" s="327"/>
      <c r="AO58" s="328"/>
      <c r="AP58" s="328"/>
      <c r="AQ58" s="328"/>
      <c r="AR58" s="328"/>
      <c r="AS58" s="329"/>
      <c r="AT58" s="347"/>
      <c r="AU58" s="329"/>
      <c r="AV58" s="176"/>
      <c r="AW58" s="176"/>
      <c r="AX58" s="127">
        <f t="shared" si="4"/>
        <v>0</v>
      </c>
      <c r="AY58" s="483" t="str">
        <f t="shared" si="44"/>
        <v>C</v>
      </c>
      <c r="AZ58" s="128">
        <f t="shared" si="5"/>
        <v>0</v>
      </c>
      <c r="BA58" s="479" t="str">
        <f t="shared" si="45"/>
        <v>C</v>
      </c>
      <c r="BB58" s="127">
        <f t="shared" si="6"/>
        <v>0</v>
      </c>
      <c r="BC58" s="128">
        <f t="shared" si="7"/>
        <v>0</v>
      </c>
      <c r="BD58" s="128">
        <f t="shared" si="8"/>
        <v>0</v>
      </c>
      <c r="BE58" s="129">
        <f t="shared" si="9"/>
        <v>0</v>
      </c>
      <c r="BF58" s="130">
        <f t="shared" si="1"/>
        <v>0</v>
      </c>
      <c r="BG58" s="131">
        <f t="shared" si="46"/>
        <v>21.460079400088222</v>
      </c>
      <c r="BH58" s="100"/>
      <c r="BI58" s="120">
        <f t="shared" si="2"/>
        <v>0</v>
      </c>
      <c r="BJ58" s="121">
        <f t="shared" si="2"/>
        <v>0</v>
      </c>
      <c r="BK58" s="132">
        <f t="shared" si="47"/>
        <v>0</v>
      </c>
      <c r="BL58" s="133" t="str">
        <f t="shared" si="48"/>
        <v>C</v>
      </c>
      <c r="BM58" s="134">
        <f t="shared" si="49"/>
        <v>0</v>
      </c>
      <c r="BN58" s="123" t="str">
        <f t="shared" si="50"/>
        <v>C</v>
      </c>
      <c r="BO58" s="132">
        <f t="shared" si="10"/>
        <v>0</v>
      </c>
      <c r="BP58" s="134">
        <f t="shared" si="11"/>
        <v>0</v>
      </c>
      <c r="BQ58" s="134">
        <f t="shared" si="12"/>
        <v>0</v>
      </c>
      <c r="BR58" s="135">
        <f t="shared" si="13"/>
        <v>0</v>
      </c>
      <c r="BS58" s="303">
        <f t="shared" si="14"/>
        <v>0</v>
      </c>
      <c r="BT58" s="304">
        <f t="shared" si="15"/>
        <v>0</v>
      </c>
      <c r="BU58" s="305">
        <f t="shared" si="16"/>
        <v>0</v>
      </c>
      <c r="BV58" s="304">
        <f t="shared" si="17"/>
        <v>0</v>
      </c>
      <c r="BW58" s="305">
        <f t="shared" si="18"/>
        <v>0</v>
      </c>
      <c r="BX58" s="304">
        <f t="shared" si="19"/>
        <v>0</v>
      </c>
      <c r="BY58" s="305">
        <f t="shared" si="20"/>
        <v>0</v>
      </c>
      <c r="BZ58" s="304">
        <f t="shared" si="21"/>
        <v>0</v>
      </c>
      <c r="CA58" s="305">
        <f t="shared" si="22"/>
        <v>0</v>
      </c>
      <c r="CB58" s="304">
        <f t="shared" si="23"/>
        <v>0</v>
      </c>
      <c r="CC58" s="305">
        <f t="shared" si="24"/>
        <v>0</v>
      </c>
      <c r="CD58" s="304">
        <f t="shared" si="25"/>
        <v>0</v>
      </c>
      <c r="CE58" s="305">
        <f t="shared" si="26"/>
        <v>0</v>
      </c>
      <c r="CF58" s="306">
        <f t="shared" si="27"/>
        <v>0</v>
      </c>
      <c r="CG58" s="303">
        <f t="shared" si="28"/>
        <v>0</v>
      </c>
      <c r="CH58" s="304">
        <f t="shared" si="29"/>
        <v>0</v>
      </c>
      <c r="CI58" s="305">
        <f t="shared" si="30"/>
        <v>0</v>
      </c>
      <c r="CJ58" s="304">
        <f t="shared" si="31"/>
        <v>0</v>
      </c>
      <c r="CK58" s="305">
        <f t="shared" si="32"/>
        <v>0</v>
      </c>
      <c r="CL58" s="304">
        <f t="shared" si="33"/>
        <v>0</v>
      </c>
      <c r="CM58" s="307">
        <f t="shared" si="34"/>
        <v>0</v>
      </c>
      <c r="CN58" s="308">
        <f t="shared" si="35"/>
        <v>0</v>
      </c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463">
        <v>36</v>
      </c>
      <c r="DC58" s="462">
        <f t="shared" si="36"/>
        <v>0</v>
      </c>
      <c r="DD58" s="111">
        <f t="shared" si="37"/>
        <v>0</v>
      </c>
      <c r="DE58" s="112">
        <f t="shared" si="38"/>
        <v>0</v>
      </c>
      <c r="DF58" s="293">
        <f t="shared" si="39"/>
        <v>21.460079400088222</v>
      </c>
      <c r="DG58" s="181"/>
      <c r="DH58" s="37"/>
      <c r="DI58" s="37"/>
      <c r="DJ58" s="37"/>
      <c r="DK58" s="37"/>
      <c r="DL58" s="37"/>
      <c r="DM58" s="37"/>
      <c r="DU58" s="140">
        <f t="shared" si="3"/>
        <v>0</v>
      </c>
      <c r="DV58" s="141">
        <f t="shared" si="3"/>
        <v>0</v>
      </c>
      <c r="DW58" s="116">
        <f t="shared" si="40"/>
        <v>0</v>
      </c>
      <c r="DX58" s="117" t="e">
        <f t="shared" si="41"/>
        <v>#DIV/0!</v>
      </c>
      <c r="DY58" s="118" t="e">
        <f t="shared" si="42"/>
        <v>#DIV/0!</v>
      </c>
    </row>
    <row r="59" spans="1:129" ht="13.2" customHeight="1" x14ac:dyDescent="0.2">
      <c r="A59" s="72"/>
      <c r="B59" s="177"/>
      <c r="C59" s="178"/>
      <c r="D59" s="23" t="str">
        <f t="shared" si="43"/>
        <v>C</v>
      </c>
      <c r="E59" s="330"/>
      <c r="F59" s="331"/>
      <c r="G59" s="331"/>
      <c r="H59" s="331"/>
      <c r="I59" s="331"/>
      <c r="J59" s="331"/>
      <c r="K59" s="331"/>
      <c r="L59" s="331"/>
      <c r="M59" s="331"/>
      <c r="N59" s="332"/>
      <c r="O59" s="348"/>
      <c r="P59" s="331"/>
      <c r="Q59" s="331"/>
      <c r="R59" s="331"/>
      <c r="S59" s="332"/>
      <c r="T59" s="348"/>
      <c r="U59" s="332"/>
      <c r="V59" s="348"/>
      <c r="W59" s="332"/>
      <c r="X59" s="348"/>
      <c r="Y59" s="331"/>
      <c r="Z59" s="331"/>
      <c r="AA59" s="331"/>
      <c r="AB59" s="331"/>
      <c r="AC59" s="331"/>
      <c r="AD59" s="331"/>
      <c r="AE59" s="331"/>
      <c r="AF59" s="331"/>
      <c r="AG59" s="332"/>
      <c r="AH59" s="348"/>
      <c r="AI59" s="331"/>
      <c r="AJ59" s="331"/>
      <c r="AK59" s="332"/>
      <c r="AL59" s="348"/>
      <c r="AM59" s="360"/>
      <c r="AN59" s="330"/>
      <c r="AO59" s="331"/>
      <c r="AP59" s="331"/>
      <c r="AQ59" s="331"/>
      <c r="AR59" s="331"/>
      <c r="AS59" s="332"/>
      <c r="AT59" s="348"/>
      <c r="AU59" s="332"/>
      <c r="AV59" s="180"/>
      <c r="AW59" s="180"/>
      <c r="AX59" s="150">
        <f t="shared" si="4"/>
        <v>0</v>
      </c>
      <c r="AY59" s="24" t="str">
        <f t="shared" si="44"/>
        <v>C</v>
      </c>
      <c r="AZ59" s="151">
        <f t="shared" si="5"/>
        <v>0</v>
      </c>
      <c r="BA59" s="480" t="str">
        <f t="shared" si="45"/>
        <v>C</v>
      </c>
      <c r="BB59" s="150">
        <f t="shared" si="6"/>
        <v>0</v>
      </c>
      <c r="BC59" s="151">
        <f t="shared" si="7"/>
        <v>0</v>
      </c>
      <c r="BD59" s="151">
        <f t="shared" si="8"/>
        <v>0</v>
      </c>
      <c r="BE59" s="152">
        <f t="shared" si="9"/>
        <v>0</v>
      </c>
      <c r="BF59" s="153">
        <f t="shared" si="1"/>
        <v>0</v>
      </c>
      <c r="BG59" s="154">
        <f t="shared" si="46"/>
        <v>21.460079400088222</v>
      </c>
      <c r="BH59" s="100"/>
      <c r="BI59" s="55">
        <f t="shared" si="2"/>
        <v>0</v>
      </c>
      <c r="BJ59" s="144">
        <f t="shared" si="2"/>
        <v>0</v>
      </c>
      <c r="BK59" s="155">
        <f t="shared" si="47"/>
        <v>0</v>
      </c>
      <c r="BL59" s="156" t="str">
        <f t="shared" si="48"/>
        <v>C</v>
      </c>
      <c r="BM59" s="157">
        <f t="shared" si="49"/>
        <v>0</v>
      </c>
      <c r="BN59" s="146" t="str">
        <f t="shared" si="50"/>
        <v>C</v>
      </c>
      <c r="BO59" s="155">
        <f t="shared" si="10"/>
        <v>0</v>
      </c>
      <c r="BP59" s="157">
        <f t="shared" si="11"/>
        <v>0</v>
      </c>
      <c r="BQ59" s="157">
        <f t="shared" si="12"/>
        <v>0</v>
      </c>
      <c r="BR59" s="158">
        <f t="shared" si="13"/>
        <v>0</v>
      </c>
      <c r="BS59" s="105">
        <f t="shared" si="14"/>
        <v>0</v>
      </c>
      <c r="BT59" s="106">
        <f t="shared" si="15"/>
        <v>0</v>
      </c>
      <c r="BU59" s="107">
        <f t="shared" si="16"/>
        <v>0</v>
      </c>
      <c r="BV59" s="106">
        <f t="shared" si="17"/>
        <v>0</v>
      </c>
      <c r="BW59" s="107">
        <f t="shared" si="18"/>
        <v>0</v>
      </c>
      <c r="BX59" s="106">
        <f t="shared" si="19"/>
        <v>0</v>
      </c>
      <c r="BY59" s="107">
        <f t="shared" si="20"/>
        <v>0</v>
      </c>
      <c r="BZ59" s="106">
        <f t="shared" si="21"/>
        <v>0</v>
      </c>
      <c r="CA59" s="107">
        <f t="shared" si="22"/>
        <v>0</v>
      </c>
      <c r="CB59" s="106">
        <f t="shared" si="23"/>
        <v>0</v>
      </c>
      <c r="CC59" s="107">
        <f t="shared" si="24"/>
        <v>0</v>
      </c>
      <c r="CD59" s="106">
        <f t="shared" si="25"/>
        <v>0</v>
      </c>
      <c r="CE59" s="107">
        <f t="shared" si="26"/>
        <v>0</v>
      </c>
      <c r="CF59" s="278">
        <f t="shared" si="27"/>
        <v>0</v>
      </c>
      <c r="CG59" s="105">
        <f t="shared" si="28"/>
        <v>0</v>
      </c>
      <c r="CH59" s="106">
        <f t="shared" si="29"/>
        <v>0</v>
      </c>
      <c r="CI59" s="107">
        <f t="shared" si="30"/>
        <v>0</v>
      </c>
      <c r="CJ59" s="106">
        <f t="shared" si="31"/>
        <v>0</v>
      </c>
      <c r="CK59" s="107">
        <f t="shared" si="32"/>
        <v>0</v>
      </c>
      <c r="CL59" s="106">
        <f t="shared" si="33"/>
        <v>0</v>
      </c>
      <c r="CM59" s="108">
        <f t="shared" si="34"/>
        <v>0</v>
      </c>
      <c r="CN59" s="109">
        <f t="shared" si="35"/>
        <v>0</v>
      </c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463">
        <v>37</v>
      </c>
      <c r="DC59" s="462">
        <f t="shared" si="36"/>
        <v>0</v>
      </c>
      <c r="DD59" s="111">
        <f t="shared" si="37"/>
        <v>0</v>
      </c>
      <c r="DE59" s="112">
        <f t="shared" si="38"/>
        <v>0</v>
      </c>
      <c r="DF59" s="293">
        <f t="shared" si="39"/>
        <v>21.460079400088222</v>
      </c>
      <c r="DG59" s="181"/>
      <c r="DH59" s="181"/>
      <c r="DI59" s="181"/>
      <c r="DJ59" s="181"/>
      <c r="DK59" s="181"/>
      <c r="DL59" s="181"/>
      <c r="DM59" s="181"/>
      <c r="DU59" s="140">
        <f t="shared" si="3"/>
        <v>0</v>
      </c>
      <c r="DV59" s="141">
        <f t="shared" si="3"/>
        <v>0</v>
      </c>
      <c r="DW59" s="116">
        <f t="shared" si="40"/>
        <v>0</v>
      </c>
      <c r="DX59" s="117" t="e">
        <f t="shared" si="41"/>
        <v>#DIV/0!</v>
      </c>
      <c r="DY59" s="118" t="e">
        <f t="shared" si="42"/>
        <v>#DIV/0!</v>
      </c>
    </row>
    <row r="60" spans="1:129" ht="13.2" customHeight="1" x14ac:dyDescent="0.2">
      <c r="A60" s="172"/>
      <c r="B60" s="173"/>
      <c r="C60" s="174"/>
      <c r="D60" s="474" t="str">
        <f t="shared" si="43"/>
        <v>C</v>
      </c>
      <c r="E60" s="327"/>
      <c r="F60" s="328"/>
      <c r="G60" s="328"/>
      <c r="H60" s="328"/>
      <c r="I60" s="328"/>
      <c r="J60" s="328"/>
      <c r="K60" s="328"/>
      <c r="L60" s="328"/>
      <c r="M60" s="328"/>
      <c r="N60" s="329"/>
      <c r="O60" s="347"/>
      <c r="P60" s="328"/>
      <c r="Q60" s="328"/>
      <c r="R60" s="328"/>
      <c r="S60" s="329"/>
      <c r="T60" s="347"/>
      <c r="U60" s="329"/>
      <c r="V60" s="347"/>
      <c r="W60" s="329"/>
      <c r="X60" s="347"/>
      <c r="Y60" s="328"/>
      <c r="Z60" s="328"/>
      <c r="AA60" s="328"/>
      <c r="AB60" s="328"/>
      <c r="AC60" s="328"/>
      <c r="AD60" s="328"/>
      <c r="AE60" s="328"/>
      <c r="AF60" s="328"/>
      <c r="AG60" s="329"/>
      <c r="AH60" s="347"/>
      <c r="AI60" s="328"/>
      <c r="AJ60" s="328"/>
      <c r="AK60" s="329"/>
      <c r="AL60" s="347"/>
      <c r="AM60" s="359"/>
      <c r="AN60" s="327"/>
      <c r="AO60" s="328"/>
      <c r="AP60" s="328"/>
      <c r="AQ60" s="328"/>
      <c r="AR60" s="328"/>
      <c r="AS60" s="329"/>
      <c r="AT60" s="347"/>
      <c r="AU60" s="329"/>
      <c r="AV60" s="176"/>
      <c r="AW60" s="176"/>
      <c r="AX60" s="127">
        <f t="shared" si="4"/>
        <v>0</v>
      </c>
      <c r="AY60" s="483" t="str">
        <f t="shared" si="44"/>
        <v>C</v>
      </c>
      <c r="AZ60" s="128">
        <f t="shared" si="5"/>
        <v>0</v>
      </c>
      <c r="BA60" s="479" t="str">
        <f t="shared" si="45"/>
        <v>C</v>
      </c>
      <c r="BB60" s="127">
        <f t="shared" si="6"/>
        <v>0</v>
      </c>
      <c r="BC60" s="128">
        <f t="shared" si="7"/>
        <v>0</v>
      </c>
      <c r="BD60" s="128">
        <f t="shared" si="8"/>
        <v>0</v>
      </c>
      <c r="BE60" s="129">
        <f t="shared" si="9"/>
        <v>0</v>
      </c>
      <c r="BF60" s="130">
        <f t="shared" si="1"/>
        <v>0</v>
      </c>
      <c r="BG60" s="131">
        <f t="shared" si="46"/>
        <v>21.460079400088222</v>
      </c>
      <c r="BH60" s="100"/>
      <c r="BI60" s="120">
        <f t="shared" si="2"/>
        <v>0</v>
      </c>
      <c r="BJ60" s="121">
        <f t="shared" si="2"/>
        <v>0</v>
      </c>
      <c r="BK60" s="132">
        <f t="shared" si="47"/>
        <v>0</v>
      </c>
      <c r="BL60" s="133" t="str">
        <f t="shared" si="48"/>
        <v>C</v>
      </c>
      <c r="BM60" s="134">
        <f t="shared" si="49"/>
        <v>0</v>
      </c>
      <c r="BN60" s="123" t="str">
        <f t="shared" si="50"/>
        <v>C</v>
      </c>
      <c r="BO60" s="132">
        <f t="shared" si="10"/>
        <v>0</v>
      </c>
      <c r="BP60" s="134">
        <f t="shared" si="11"/>
        <v>0</v>
      </c>
      <c r="BQ60" s="134">
        <f t="shared" si="12"/>
        <v>0</v>
      </c>
      <c r="BR60" s="135">
        <f t="shared" si="13"/>
        <v>0</v>
      </c>
      <c r="BS60" s="303">
        <f t="shared" si="14"/>
        <v>0</v>
      </c>
      <c r="BT60" s="304">
        <f t="shared" si="15"/>
        <v>0</v>
      </c>
      <c r="BU60" s="305">
        <f t="shared" si="16"/>
        <v>0</v>
      </c>
      <c r="BV60" s="304">
        <f t="shared" si="17"/>
        <v>0</v>
      </c>
      <c r="BW60" s="305">
        <f t="shared" si="18"/>
        <v>0</v>
      </c>
      <c r="BX60" s="304">
        <f t="shared" si="19"/>
        <v>0</v>
      </c>
      <c r="BY60" s="305">
        <f t="shared" si="20"/>
        <v>0</v>
      </c>
      <c r="BZ60" s="304">
        <f t="shared" si="21"/>
        <v>0</v>
      </c>
      <c r="CA60" s="305">
        <f t="shared" si="22"/>
        <v>0</v>
      </c>
      <c r="CB60" s="304">
        <f t="shared" si="23"/>
        <v>0</v>
      </c>
      <c r="CC60" s="305">
        <f t="shared" si="24"/>
        <v>0</v>
      </c>
      <c r="CD60" s="304">
        <f t="shared" si="25"/>
        <v>0</v>
      </c>
      <c r="CE60" s="305">
        <f t="shared" si="26"/>
        <v>0</v>
      </c>
      <c r="CF60" s="306">
        <f t="shared" si="27"/>
        <v>0</v>
      </c>
      <c r="CG60" s="303">
        <f t="shared" si="28"/>
        <v>0</v>
      </c>
      <c r="CH60" s="304">
        <f t="shared" si="29"/>
        <v>0</v>
      </c>
      <c r="CI60" s="305">
        <f t="shared" si="30"/>
        <v>0</v>
      </c>
      <c r="CJ60" s="304">
        <f t="shared" si="31"/>
        <v>0</v>
      </c>
      <c r="CK60" s="305">
        <f t="shared" si="32"/>
        <v>0</v>
      </c>
      <c r="CL60" s="304">
        <f t="shared" si="33"/>
        <v>0</v>
      </c>
      <c r="CM60" s="307">
        <f t="shared" si="34"/>
        <v>0</v>
      </c>
      <c r="CN60" s="308">
        <f t="shared" si="35"/>
        <v>0</v>
      </c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463">
        <v>38</v>
      </c>
      <c r="DC60" s="462">
        <f t="shared" si="36"/>
        <v>0</v>
      </c>
      <c r="DD60" s="111">
        <f t="shared" si="37"/>
        <v>0</v>
      </c>
      <c r="DE60" s="112">
        <f t="shared" si="38"/>
        <v>0</v>
      </c>
      <c r="DF60" s="293">
        <f t="shared" si="39"/>
        <v>21.460079400088222</v>
      </c>
      <c r="DG60" s="181"/>
      <c r="DH60" s="181"/>
      <c r="DI60" s="181"/>
      <c r="DJ60" s="181"/>
      <c r="DK60" s="181"/>
      <c r="DL60" s="181"/>
      <c r="DM60" s="181"/>
      <c r="DU60" s="140">
        <f t="shared" si="3"/>
        <v>0</v>
      </c>
      <c r="DV60" s="141">
        <f t="shared" si="3"/>
        <v>0</v>
      </c>
      <c r="DW60" s="116">
        <f t="shared" si="40"/>
        <v>0</v>
      </c>
      <c r="DX60" s="117" t="e">
        <f t="shared" si="41"/>
        <v>#DIV/0!</v>
      </c>
      <c r="DY60" s="118" t="e">
        <f t="shared" si="42"/>
        <v>#DIV/0!</v>
      </c>
    </row>
    <row r="61" spans="1:129" ht="13.2" customHeight="1" x14ac:dyDescent="0.2">
      <c r="A61" s="72"/>
      <c r="B61" s="177"/>
      <c r="C61" s="178"/>
      <c r="D61" s="23" t="str">
        <f t="shared" si="43"/>
        <v>C</v>
      </c>
      <c r="E61" s="330"/>
      <c r="F61" s="331"/>
      <c r="G61" s="331"/>
      <c r="H61" s="331"/>
      <c r="I61" s="331"/>
      <c r="J61" s="331"/>
      <c r="K61" s="331"/>
      <c r="L61" s="331"/>
      <c r="M61" s="331"/>
      <c r="N61" s="332"/>
      <c r="O61" s="348"/>
      <c r="P61" s="331"/>
      <c r="Q61" s="331"/>
      <c r="R61" s="331"/>
      <c r="S61" s="332"/>
      <c r="T61" s="348"/>
      <c r="U61" s="332"/>
      <c r="V61" s="348"/>
      <c r="W61" s="332"/>
      <c r="X61" s="348"/>
      <c r="Y61" s="331"/>
      <c r="Z61" s="331"/>
      <c r="AA61" s="331"/>
      <c r="AB61" s="331"/>
      <c r="AC61" s="331"/>
      <c r="AD61" s="331"/>
      <c r="AE61" s="331"/>
      <c r="AF61" s="331"/>
      <c r="AG61" s="332"/>
      <c r="AH61" s="348"/>
      <c r="AI61" s="331"/>
      <c r="AJ61" s="331"/>
      <c r="AK61" s="332"/>
      <c r="AL61" s="348"/>
      <c r="AM61" s="360"/>
      <c r="AN61" s="330"/>
      <c r="AO61" s="331"/>
      <c r="AP61" s="331"/>
      <c r="AQ61" s="331"/>
      <c r="AR61" s="331"/>
      <c r="AS61" s="332"/>
      <c r="AT61" s="348"/>
      <c r="AU61" s="332"/>
      <c r="AV61" s="180"/>
      <c r="AW61" s="180"/>
      <c r="AX61" s="150">
        <f t="shared" si="4"/>
        <v>0</v>
      </c>
      <c r="AY61" s="24" t="str">
        <f t="shared" si="44"/>
        <v>C</v>
      </c>
      <c r="AZ61" s="151">
        <f t="shared" si="5"/>
        <v>0</v>
      </c>
      <c r="BA61" s="480" t="str">
        <f t="shared" si="45"/>
        <v>C</v>
      </c>
      <c r="BB61" s="150">
        <f t="shared" si="6"/>
        <v>0</v>
      </c>
      <c r="BC61" s="151">
        <f t="shared" si="7"/>
        <v>0</v>
      </c>
      <c r="BD61" s="151">
        <f t="shared" si="8"/>
        <v>0</v>
      </c>
      <c r="BE61" s="152">
        <f t="shared" si="9"/>
        <v>0</v>
      </c>
      <c r="BF61" s="153">
        <f t="shared" si="1"/>
        <v>0</v>
      </c>
      <c r="BG61" s="154">
        <f t="shared" si="46"/>
        <v>21.460079400088222</v>
      </c>
      <c r="BH61" s="100"/>
      <c r="BI61" s="55">
        <f t="shared" si="2"/>
        <v>0</v>
      </c>
      <c r="BJ61" s="144">
        <f t="shared" si="2"/>
        <v>0</v>
      </c>
      <c r="BK61" s="155">
        <f t="shared" si="47"/>
        <v>0</v>
      </c>
      <c r="BL61" s="156" t="str">
        <f t="shared" si="48"/>
        <v>C</v>
      </c>
      <c r="BM61" s="157">
        <f>AZ61/30*100</f>
        <v>0</v>
      </c>
      <c r="BN61" s="146" t="str">
        <f t="shared" si="50"/>
        <v>C</v>
      </c>
      <c r="BO61" s="155">
        <f t="shared" si="10"/>
        <v>0</v>
      </c>
      <c r="BP61" s="157">
        <f t="shared" si="11"/>
        <v>0</v>
      </c>
      <c r="BQ61" s="157">
        <f t="shared" si="12"/>
        <v>0</v>
      </c>
      <c r="BR61" s="158">
        <f t="shared" si="13"/>
        <v>0</v>
      </c>
      <c r="BS61" s="105">
        <f t="shared" si="14"/>
        <v>0</v>
      </c>
      <c r="BT61" s="106">
        <f t="shared" si="15"/>
        <v>0</v>
      </c>
      <c r="BU61" s="107">
        <f t="shared" si="16"/>
        <v>0</v>
      </c>
      <c r="BV61" s="106">
        <f t="shared" si="17"/>
        <v>0</v>
      </c>
      <c r="BW61" s="107">
        <f t="shared" si="18"/>
        <v>0</v>
      </c>
      <c r="BX61" s="106">
        <f t="shared" si="19"/>
        <v>0</v>
      </c>
      <c r="BY61" s="107">
        <f t="shared" si="20"/>
        <v>0</v>
      </c>
      <c r="BZ61" s="106">
        <f t="shared" si="21"/>
        <v>0</v>
      </c>
      <c r="CA61" s="107">
        <f t="shared" si="22"/>
        <v>0</v>
      </c>
      <c r="CB61" s="106">
        <f t="shared" si="23"/>
        <v>0</v>
      </c>
      <c r="CC61" s="107">
        <f t="shared" si="24"/>
        <v>0</v>
      </c>
      <c r="CD61" s="106">
        <f t="shared" si="25"/>
        <v>0</v>
      </c>
      <c r="CE61" s="107">
        <f t="shared" si="26"/>
        <v>0</v>
      </c>
      <c r="CF61" s="278">
        <f t="shared" si="27"/>
        <v>0</v>
      </c>
      <c r="CG61" s="105">
        <f t="shared" si="28"/>
        <v>0</v>
      </c>
      <c r="CH61" s="106">
        <f t="shared" si="29"/>
        <v>0</v>
      </c>
      <c r="CI61" s="107">
        <f t="shared" si="30"/>
        <v>0</v>
      </c>
      <c r="CJ61" s="106">
        <f t="shared" si="31"/>
        <v>0</v>
      </c>
      <c r="CK61" s="107">
        <f t="shared" si="32"/>
        <v>0</v>
      </c>
      <c r="CL61" s="106">
        <f t="shared" si="33"/>
        <v>0</v>
      </c>
      <c r="CM61" s="108">
        <f t="shared" si="34"/>
        <v>0</v>
      </c>
      <c r="CN61" s="109">
        <f t="shared" si="35"/>
        <v>0</v>
      </c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463">
        <v>39</v>
      </c>
      <c r="DC61" s="462">
        <f t="shared" si="36"/>
        <v>0</v>
      </c>
      <c r="DD61" s="111">
        <f t="shared" si="37"/>
        <v>0</v>
      </c>
      <c r="DE61" s="112">
        <f t="shared" si="38"/>
        <v>0</v>
      </c>
      <c r="DF61" s="293">
        <f t="shared" si="39"/>
        <v>21.460079400088222</v>
      </c>
      <c r="DG61" s="181"/>
      <c r="DH61" s="181"/>
      <c r="DI61" s="181"/>
      <c r="DJ61" s="181"/>
      <c r="DK61" s="181"/>
      <c r="DL61" s="181"/>
      <c r="DM61" s="181"/>
      <c r="DU61" s="140">
        <f t="shared" si="3"/>
        <v>0</v>
      </c>
      <c r="DV61" s="141">
        <f t="shared" si="3"/>
        <v>0</v>
      </c>
      <c r="DW61" s="116">
        <f t="shared" si="40"/>
        <v>0</v>
      </c>
      <c r="DX61" s="117" t="e">
        <f t="shared" si="41"/>
        <v>#DIV/0!</v>
      </c>
      <c r="DY61" s="118" t="e">
        <f t="shared" si="42"/>
        <v>#DIV/0!</v>
      </c>
    </row>
    <row r="62" spans="1:129" ht="13.2" customHeight="1" thickBot="1" x14ac:dyDescent="0.25">
      <c r="A62" s="189"/>
      <c r="B62" s="190"/>
      <c r="C62" s="191"/>
      <c r="D62" s="475" t="str">
        <f t="shared" si="43"/>
        <v>C</v>
      </c>
      <c r="E62" s="333"/>
      <c r="F62" s="334"/>
      <c r="G62" s="334"/>
      <c r="H62" s="334"/>
      <c r="I62" s="334"/>
      <c r="J62" s="334"/>
      <c r="K62" s="334"/>
      <c r="L62" s="334"/>
      <c r="M62" s="334"/>
      <c r="N62" s="335"/>
      <c r="O62" s="349"/>
      <c r="P62" s="334"/>
      <c r="Q62" s="334"/>
      <c r="R62" s="334"/>
      <c r="S62" s="335"/>
      <c r="T62" s="349"/>
      <c r="U62" s="335"/>
      <c r="V62" s="349"/>
      <c r="W62" s="335"/>
      <c r="X62" s="349"/>
      <c r="Y62" s="334"/>
      <c r="Z62" s="334"/>
      <c r="AA62" s="334"/>
      <c r="AB62" s="334"/>
      <c r="AC62" s="334"/>
      <c r="AD62" s="334"/>
      <c r="AE62" s="334"/>
      <c r="AF62" s="334"/>
      <c r="AG62" s="335"/>
      <c r="AH62" s="349"/>
      <c r="AI62" s="334"/>
      <c r="AJ62" s="334"/>
      <c r="AK62" s="335"/>
      <c r="AL62" s="349"/>
      <c r="AM62" s="361"/>
      <c r="AN62" s="333"/>
      <c r="AO62" s="334"/>
      <c r="AP62" s="334"/>
      <c r="AQ62" s="334"/>
      <c r="AR62" s="334"/>
      <c r="AS62" s="335"/>
      <c r="AT62" s="349"/>
      <c r="AU62" s="335"/>
      <c r="AV62" s="193"/>
      <c r="AW62" s="193"/>
      <c r="AX62" s="299">
        <f t="shared" si="4"/>
        <v>0</v>
      </c>
      <c r="AY62" s="484" t="str">
        <f t="shared" si="44"/>
        <v>C</v>
      </c>
      <c r="AZ62" s="300">
        <f t="shared" si="5"/>
        <v>0</v>
      </c>
      <c r="BA62" s="481" t="str">
        <f t="shared" si="45"/>
        <v>C</v>
      </c>
      <c r="BB62" s="299">
        <f t="shared" si="6"/>
        <v>0</v>
      </c>
      <c r="BC62" s="300">
        <f t="shared" si="7"/>
        <v>0</v>
      </c>
      <c r="BD62" s="300">
        <f t="shared" si="8"/>
        <v>0</v>
      </c>
      <c r="BE62" s="301">
        <f t="shared" si="9"/>
        <v>0</v>
      </c>
      <c r="BF62" s="302">
        <f t="shared" si="1"/>
        <v>0</v>
      </c>
      <c r="BG62" s="194">
        <f t="shared" si="46"/>
        <v>21.460079400088222</v>
      </c>
      <c r="BH62" s="100"/>
      <c r="BI62" s="120">
        <f t="shared" si="2"/>
        <v>0</v>
      </c>
      <c r="BJ62" s="190">
        <f t="shared" si="2"/>
        <v>0</v>
      </c>
      <c r="BK62" s="309">
        <f t="shared" si="47"/>
        <v>0</v>
      </c>
      <c r="BL62" s="195" t="str">
        <f t="shared" si="48"/>
        <v>C</v>
      </c>
      <c r="BM62" s="310">
        <f t="shared" si="49"/>
        <v>0</v>
      </c>
      <c r="BN62" s="196" t="str">
        <f t="shared" si="50"/>
        <v>C</v>
      </c>
      <c r="BO62" s="309">
        <f t="shared" si="10"/>
        <v>0</v>
      </c>
      <c r="BP62" s="310">
        <f t="shared" si="11"/>
        <v>0</v>
      </c>
      <c r="BQ62" s="310">
        <f t="shared" si="12"/>
        <v>0</v>
      </c>
      <c r="BR62" s="311">
        <f t="shared" si="13"/>
        <v>0</v>
      </c>
      <c r="BS62" s="303">
        <f t="shared" si="14"/>
        <v>0</v>
      </c>
      <c r="BT62" s="304">
        <f t="shared" si="15"/>
        <v>0</v>
      </c>
      <c r="BU62" s="305">
        <f t="shared" si="16"/>
        <v>0</v>
      </c>
      <c r="BV62" s="304">
        <f t="shared" si="17"/>
        <v>0</v>
      </c>
      <c r="BW62" s="305">
        <f t="shared" si="18"/>
        <v>0</v>
      </c>
      <c r="BX62" s="304">
        <f t="shared" si="19"/>
        <v>0</v>
      </c>
      <c r="BY62" s="305">
        <f t="shared" si="20"/>
        <v>0</v>
      </c>
      <c r="BZ62" s="304">
        <f t="shared" si="21"/>
        <v>0</v>
      </c>
      <c r="CA62" s="305">
        <f t="shared" si="22"/>
        <v>0</v>
      </c>
      <c r="CB62" s="304">
        <f t="shared" si="23"/>
        <v>0</v>
      </c>
      <c r="CC62" s="305">
        <f t="shared" si="24"/>
        <v>0</v>
      </c>
      <c r="CD62" s="304">
        <f t="shared" si="25"/>
        <v>0</v>
      </c>
      <c r="CE62" s="305">
        <f t="shared" si="26"/>
        <v>0</v>
      </c>
      <c r="CF62" s="306">
        <f t="shared" si="27"/>
        <v>0</v>
      </c>
      <c r="CG62" s="303">
        <f t="shared" si="28"/>
        <v>0</v>
      </c>
      <c r="CH62" s="304">
        <f t="shared" si="29"/>
        <v>0</v>
      </c>
      <c r="CI62" s="305">
        <f t="shared" si="30"/>
        <v>0</v>
      </c>
      <c r="CJ62" s="304">
        <f t="shared" si="31"/>
        <v>0</v>
      </c>
      <c r="CK62" s="305">
        <f t="shared" si="32"/>
        <v>0</v>
      </c>
      <c r="CL62" s="304">
        <f t="shared" si="33"/>
        <v>0</v>
      </c>
      <c r="CM62" s="307">
        <f t="shared" si="34"/>
        <v>0</v>
      </c>
      <c r="CN62" s="308">
        <f t="shared" si="35"/>
        <v>0</v>
      </c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464">
        <v>40</v>
      </c>
      <c r="DC62" s="465">
        <f t="shared" si="36"/>
        <v>0</v>
      </c>
      <c r="DD62" s="291">
        <f t="shared" si="37"/>
        <v>0</v>
      </c>
      <c r="DE62" s="292">
        <f t="shared" si="38"/>
        <v>0</v>
      </c>
      <c r="DF62" s="295">
        <f t="shared" si="39"/>
        <v>21.460079400088222</v>
      </c>
      <c r="DG62" s="181"/>
      <c r="DH62" s="181"/>
      <c r="DI62" s="181"/>
      <c r="DJ62" s="181"/>
      <c r="DK62" s="181"/>
      <c r="DL62" s="181"/>
      <c r="DM62" s="181"/>
      <c r="DU62" s="197">
        <f t="shared" si="3"/>
        <v>0</v>
      </c>
      <c r="DV62" s="198">
        <f t="shared" si="3"/>
        <v>0</v>
      </c>
      <c r="DW62" s="297">
        <f t="shared" si="40"/>
        <v>0</v>
      </c>
      <c r="DX62" s="298" t="e">
        <f t="shared" si="41"/>
        <v>#DIV/0!</v>
      </c>
      <c r="DY62" s="394" t="e">
        <f t="shared" si="42"/>
        <v>#DIV/0!</v>
      </c>
    </row>
    <row r="63" spans="1:129" ht="13.2" customHeight="1" thickBot="1" x14ac:dyDescent="0.25">
      <c r="A63" s="670" t="s">
        <v>187</v>
      </c>
      <c r="B63" s="671"/>
      <c r="C63" s="671"/>
      <c r="D63" s="468">
        <f>COUNTA(A23:A62)</f>
        <v>0</v>
      </c>
      <c r="E63" s="336">
        <f>SUM(E23:E62)</f>
        <v>0</v>
      </c>
      <c r="F63" s="337">
        <f t="shared" ref="F63:AW63" si="51">SUM(F23:F62)</f>
        <v>0</v>
      </c>
      <c r="G63" s="337">
        <f t="shared" si="51"/>
        <v>0</v>
      </c>
      <c r="H63" s="337">
        <f t="shared" si="51"/>
        <v>0</v>
      </c>
      <c r="I63" s="337">
        <f t="shared" si="51"/>
        <v>0</v>
      </c>
      <c r="J63" s="337">
        <f t="shared" si="51"/>
        <v>0</v>
      </c>
      <c r="K63" s="337">
        <f t="shared" si="51"/>
        <v>0</v>
      </c>
      <c r="L63" s="337">
        <f t="shared" si="51"/>
        <v>0</v>
      </c>
      <c r="M63" s="337">
        <f t="shared" si="51"/>
        <v>0</v>
      </c>
      <c r="N63" s="338">
        <f t="shared" si="51"/>
        <v>0</v>
      </c>
      <c r="O63" s="350">
        <f t="shared" si="51"/>
        <v>0</v>
      </c>
      <c r="P63" s="337">
        <f t="shared" si="51"/>
        <v>0</v>
      </c>
      <c r="Q63" s="337">
        <f t="shared" si="51"/>
        <v>0</v>
      </c>
      <c r="R63" s="337">
        <f t="shared" si="51"/>
        <v>0</v>
      </c>
      <c r="S63" s="338">
        <f t="shared" si="51"/>
        <v>0</v>
      </c>
      <c r="T63" s="350">
        <f t="shared" si="51"/>
        <v>0</v>
      </c>
      <c r="U63" s="338">
        <f t="shared" si="51"/>
        <v>0</v>
      </c>
      <c r="V63" s="350">
        <f t="shared" si="51"/>
        <v>0</v>
      </c>
      <c r="W63" s="338">
        <f t="shared" si="51"/>
        <v>0</v>
      </c>
      <c r="X63" s="350">
        <f t="shared" si="51"/>
        <v>0</v>
      </c>
      <c r="Y63" s="337">
        <f t="shared" si="51"/>
        <v>0</v>
      </c>
      <c r="Z63" s="337">
        <f t="shared" si="51"/>
        <v>0</v>
      </c>
      <c r="AA63" s="337">
        <f t="shared" si="51"/>
        <v>0</v>
      </c>
      <c r="AB63" s="337">
        <f t="shared" si="51"/>
        <v>0</v>
      </c>
      <c r="AC63" s="337">
        <f t="shared" si="51"/>
        <v>0</v>
      </c>
      <c r="AD63" s="337">
        <f t="shared" si="51"/>
        <v>0</v>
      </c>
      <c r="AE63" s="337">
        <f t="shared" si="51"/>
        <v>0</v>
      </c>
      <c r="AF63" s="337">
        <f t="shared" si="51"/>
        <v>0</v>
      </c>
      <c r="AG63" s="338">
        <f t="shared" si="51"/>
        <v>0</v>
      </c>
      <c r="AH63" s="350">
        <f t="shared" si="51"/>
        <v>0</v>
      </c>
      <c r="AI63" s="337">
        <f t="shared" si="51"/>
        <v>0</v>
      </c>
      <c r="AJ63" s="337">
        <f t="shared" si="51"/>
        <v>0</v>
      </c>
      <c r="AK63" s="338">
        <f t="shared" si="51"/>
        <v>0</v>
      </c>
      <c r="AL63" s="350">
        <f t="shared" si="51"/>
        <v>0</v>
      </c>
      <c r="AM63" s="362">
        <f t="shared" si="51"/>
        <v>0</v>
      </c>
      <c r="AN63" s="336">
        <f t="shared" si="51"/>
        <v>0</v>
      </c>
      <c r="AO63" s="337">
        <f t="shared" si="51"/>
        <v>0</v>
      </c>
      <c r="AP63" s="337">
        <f t="shared" si="51"/>
        <v>0</v>
      </c>
      <c r="AQ63" s="337">
        <f t="shared" si="51"/>
        <v>0</v>
      </c>
      <c r="AR63" s="337">
        <f t="shared" si="51"/>
        <v>0</v>
      </c>
      <c r="AS63" s="338">
        <f t="shared" si="51"/>
        <v>0</v>
      </c>
      <c r="AT63" s="350">
        <f t="shared" si="51"/>
        <v>0</v>
      </c>
      <c r="AU63" s="338">
        <f t="shared" si="51"/>
        <v>0</v>
      </c>
      <c r="AV63" s="200">
        <f t="shared" si="51"/>
        <v>0</v>
      </c>
      <c r="AW63" s="199">
        <f t="shared" si="51"/>
        <v>0</v>
      </c>
      <c r="AX63" s="201"/>
      <c r="AY63" s="202"/>
      <c r="AZ63" s="202"/>
      <c r="BA63" s="203"/>
      <c r="BB63" s="204"/>
      <c r="BC63" s="202"/>
      <c r="BD63" s="205"/>
      <c r="BE63" s="203"/>
      <c r="BF63" s="206"/>
      <c r="BG63" s="672"/>
      <c r="BH63" s="207"/>
      <c r="BI63" s="675" t="s">
        <v>144</v>
      </c>
      <c r="BJ63" s="676"/>
      <c r="BK63" s="208" t="e">
        <f>AX64</f>
        <v>#DIV/0!</v>
      </c>
      <c r="BL63" s="209"/>
      <c r="BM63" s="210" t="e">
        <f>AZ64</f>
        <v>#DIV/0!</v>
      </c>
      <c r="BN63" s="211"/>
      <c r="BO63" s="229" t="e">
        <f t="shared" ref="BO63:BR64" si="52">BB64</f>
        <v>#DIV/0!</v>
      </c>
      <c r="BP63" s="230" t="e">
        <f t="shared" si="52"/>
        <v>#DIV/0!</v>
      </c>
      <c r="BQ63" s="230" t="e">
        <f t="shared" si="52"/>
        <v>#DIV/0!</v>
      </c>
      <c r="BR63" s="288" t="e">
        <f t="shared" si="52"/>
        <v>#DIV/0!</v>
      </c>
      <c r="BS63" s="213"/>
      <c r="BT63" s="214" t="e">
        <f>SUM(BT23:BT62)/$D$63</f>
        <v>#DIV/0!</v>
      </c>
      <c r="BU63" s="289"/>
      <c r="BV63" s="214" t="e">
        <f t="shared" ref="BV63:CN63" si="53">SUM(BV23:BV62)/$D$63</f>
        <v>#DIV/0!</v>
      </c>
      <c r="BW63" s="289"/>
      <c r="BX63" s="214" t="e">
        <f t="shared" si="53"/>
        <v>#DIV/0!</v>
      </c>
      <c r="BY63" s="289"/>
      <c r="BZ63" s="214" t="e">
        <f t="shared" si="53"/>
        <v>#DIV/0!</v>
      </c>
      <c r="CA63" s="289"/>
      <c r="CB63" s="214" t="e">
        <f t="shared" si="53"/>
        <v>#DIV/0!</v>
      </c>
      <c r="CC63" s="289"/>
      <c r="CD63" s="214" t="e">
        <f t="shared" si="53"/>
        <v>#DIV/0!</v>
      </c>
      <c r="CE63" s="289"/>
      <c r="CF63" s="280" t="e">
        <f t="shared" si="53"/>
        <v>#DIV/0!</v>
      </c>
      <c r="CG63" s="290"/>
      <c r="CH63" s="214" t="e">
        <f t="shared" si="53"/>
        <v>#DIV/0!</v>
      </c>
      <c r="CI63" s="289"/>
      <c r="CJ63" s="214" t="e">
        <f t="shared" si="53"/>
        <v>#DIV/0!</v>
      </c>
      <c r="CK63" s="289"/>
      <c r="CL63" s="214" t="e">
        <f t="shared" si="53"/>
        <v>#DIV/0!</v>
      </c>
      <c r="CM63" s="289"/>
      <c r="CN63" s="217" t="e">
        <f t="shared" si="53"/>
        <v>#DIV/0!</v>
      </c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7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</row>
    <row r="64" spans="1:129" ht="13.2" customHeight="1" thickBot="1" x14ac:dyDescent="0.25">
      <c r="A64" s="677" t="s">
        <v>145</v>
      </c>
      <c r="B64" s="67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AW64" si="54">F63/$D$63*100</f>
        <v>#DIV/0!</v>
      </c>
      <c r="G64" s="340" t="e">
        <f t="shared" si="54"/>
        <v>#DIV/0!</v>
      </c>
      <c r="H64" s="340" t="e">
        <f t="shared" si="54"/>
        <v>#DIV/0!</v>
      </c>
      <c r="I64" s="340" t="e">
        <f t="shared" si="54"/>
        <v>#DIV/0!</v>
      </c>
      <c r="J64" s="340" t="e">
        <f t="shared" si="54"/>
        <v>#DIV/0!</v>
      </c>
      <c r="K64" s="340" t="e">
        <f t="shared" si="54"/>
        <v>#DIV/0!</v>
      </c>
      <c r="L64" s="340" t="e">
        <f t="shared" si="54"/>
        <v>#DIV/0!</v>
      </c>
      <c r="M64" s="340" t="e">
        <f t="shared" si="54"/>
        <v>#DIV/0!</v>
      </c>
      <c r="N64" s="341" t="e">
        <f t="shared" si="54"/>
        <v>#DIV/0!</v>
      </c>
      <c r="O64" s="351" t="e">
        <f t="shared" si="54"/>
        <v>#DIV/0!</v>
      </c>
      <c r="P64" s="340" t="e">
        <f t="shared" si="54"/>
        <v>#DIV/0!</v>
      </c>
      <c r="Q64" s="340" t="e">
        <f t="shared" si="54"/>
        <v>#DIV/0!</v>
      </c>
      <c r="R64" s="340" t="e">
        <f t="shared" si="54"/>
        <v>#DIV/0!</v>
      </c>
      <c r="S64" s="341" t="e">
        <f t="shared" si="54"/>
        <v>#DIV/0!</v>
      </c>
      <c r="T64" s="351" t="e">
        <f t="shared" si="54"/>
        <v>#DIV/0!</v>
      </c>
      <c r="U64" s="341" t="e">
        <f t="shared" si="54"/>
        <v>#DIV/0!</v>
      </c>
      <c r="V64" s="351" t="e">
        <f t="shared" si="54"/>
        <v>#DIV/0!</v>
      </c>
      <c r="W64" s="341" t="e">
        <f t="shared" si="54"/>
        <v>#DIV/0!</v>
      </c>
      <c r="X64" s="351" t="e">
        <f t="shared" si="54"/>
        <v>#DIV/0!</v>
      </c>
      <c r="Y64" s="340" t="e">
        <f t="shared" si="54"/>
        <v>#DIV/0!</v>
      </c>
      <c r="Z64" s="340" t="e">
        <f t="shared" si="54"/>
        <v>#DIV/0!</v>
      </c>
      <c r="AA64" s="340" t="e">
        <f t="shared" si="54"/>
        <v>#DIV/0!</v>
      </c>
      <c r="AB64" s="340" t="e">
        <f t="shared" si="54"/>
        <v>#DIV/0!</v>
      </c>
      <c r="AC64" s="340" t="e">
        <f t="shared" si="54"/>
        <v>#DIV/0!</v>
      </c>
      <c r="AD64" s="340" t="e">
        <f t="shared" si="54"/>
        <v>#DIV/0!</v>
      </c>
      <c r="AE64" s="340" t="e">
        <f t="shared" si="54"/>
        <v>#DIV/0!</v>
      </c>
      <c r="AF64" s="340" t="e">
        <f t="shared" si="54"/>
        <v>#DIV/0!</v>
      </c>
      <c r="AG64" s="341" t="e">
        <f t="shared" si="54"/>
        <v>#DIV/0!</v>
      </c>
      <c r="AH64" s="351" t="e">
        <f t="shared" si="54"/>
        <v>#DIV/0!</v>
      </c>
      <c r="AI64" s="340" t="e">
        <f t="shared" si="54"/>
        <v>#DIV/0!</v>
      </c>
      <c r="AJ64" s="340" t="e">
        <f t="shared" si="54"/>
        <v>#DIV/0!</v>
      </c>
      <c r="AK64" s="341" t="e">
        <f t="shared" si="54"/>
        <v>#DIV/0!</v>
      </c>
      <c r="AL64" s="351" t="e">
        <f t="shared" si="54"/>
        <v>#DIV/0!</v>
      </c>
      <c r="AM64" s="363" t="e">
        <f t="shared" si="54"/>
        <v>#DIV/0!</v>
      </c>
      <c r="AN64" s="339" t="e">
        <f t="shared" si="54"/>
        <v>#DIV/0!</v>
      </c>
      <c r="AO64" s="340" t="e">
        <f t="shared" si="54"/>
        <v>#DIV/0!</v>
      </c>
      <c r="AP64" s="340" t="e">
        <f t="shared" si="54"/>
        <v>#DIV/0!</v>
      </c>
      <c r="AQ64" s="340" t="e">
        <f t="shared" si="54"/>
        <v>#DIV/0!</v>
      </c>
      <c r="AR64" s="340" t="e">
        <f t="shared" si="54"/>
        <v>#DIV/0!</v>
      </c>
      <c r="AS64" s="341" t="e">
        <f t="shared" si="54"/>
        <v>#DIV/0!</v>
      </c>
      <c r="AT64" s="351" t="e">
        <f t="shared" si="54"/>
        <v>#DIV/0!</v>
      </c>
      <c r="AU64" s="341" t="e">
        <f t="shared" si="54"/>
        <v>#DIV/0!</v>
      </c>
      <c r="AV64" s="221" t="e">
        <f t="shared" si="54"/>
        <v>#DIV/0!</v>
      </c>
      <c r="AW64" s="220" t="e">
        <f t="shared" si="54"/>
        <v>#DIV/0!</v>
      </c>
      <c r="AX64" s="223" t="e">
        <f>SUM(AX23:AX62)/$D$63/70*100</f>
        <v>#DIV/0!</v>
      </c>
      <c r="AY64" s="224"/>
      <c r="AZ64" s="225" t="e">
        <f>SUM(AZ23:AZ62)/$D$63/30*100</f>
        <v>#DIV/0!</v>
      </c>
      <c r="BA64" s="226"/>
      <c r="BB64" s="223" t="e">
        <f>SUM(BB23:BB62)/$D$63/58*100</f>
        <v>#DIV/0!</v>
      </c>
      <c r="BC64" s="225" t="e">
        <f>SUM(BC23:BC62)/$D$63/24*100</f>
        <v>#DIV/0!</v>
      </c>
      <c r="BD64" s="225" t="e">
        <f>SUM(BD23:BD62)/$D$63/11*100</f>
        <v>#DIV/0!</v>
      </c>
      <c r="BE64" s="287" t="e">
        <f>SUM(BE23:BE62)/$D$63/7*100</f>
        <v>#DIV/0!</v>
      </c>
      <c r="BF64" s="228" t="e">
        <f>SUM(BF23:BF62)/$D$63</f>
        <v>#DIV/0!</v>
      </c>
      <c r="BG64" s="673"/>
      <c r="BH64" s="207"/>
      <c r="BI64" s="679" t="s">
        <v>146</v>
      </c>
      <c r="BJ64" s="680"/>
      <c r="BK64" s="229">
        <f>AX65</f>
        <v>69.8</v>
      </c>
      <c r="BL64" s="209"/>
      <c r="BM64" s="230">
        <f>AZ65</f>
        <v>52.6</v>
      </c>
      <c r="BN64" s="211"/>
      <c r="BO64" s="229">
        <f t="shared" si="52"/>
        <v>63.9</v>
      </c>
      <c r="BP64" s="230">
        <f t="shared" si="52"/>
        <v>65.5</v>
      </c>
      <c r="BQ64" s="230">
        <f t="shared" si="52"/>
        <v>64.400000000000006</v>
      </c>
      <c r="BR64" s="231">
        <f t="shared" si="52"/>
        <v>69.400000000000006</v>
      </c>
      <c r="BS64" s="213"/>
      <c r="BT64" s="214">
        <v>75.900000000000006</v>
      </c>
      <c r="BU64" s="215"/>
      <c r="BV64" s="214">
        <v>57</v>
      </c>
      <c r="BW64" s="215"/>
      <c r="BX64" s="214">
        <v>72.400000000000006</v>
      </c>
      <c r="BY64" s="215"/>
      <c r="BZ64" s="214">
        <v>77.400000000000006</v>
      </c>
      <c r="CA64" s="215"/>
      <c r="CB64" s="214">
        <v>62.1</v>
      </c>
      <c r="CC64" s="215"/>
      <c r="CD64" s="214">
        <v>81.599999999999994</v>
      </c>
      <c r="CE64" s="215"/>
      <c r="CF64" s="280">
        <v>77.400000000000006</v>
      </c>
      <c r="CG64" s="213"/>
      <c r="CH64" s="214">
        <v>52.4</v>
      </c>
      <c r="CI64" s="215"/>
      <c r="CJ64" s="214">
        <v>58.2</v>
      </c>
      <c r="CK64" s="216"/>
      <c r="CL64" s="214">
        <v>36.299999999999997</v>
      </c>
      <c r="CM64" s="215"/>
      <c r="CN64" s="217">
        <v>58.9</v>
      </c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681" t="s">
        <v>252</v>
      </c>
      <c r="DD64" s="681"/>
      <c r="DE64" s="681"/>
      <c r="DF64" s="681"/>
      <c r="DG64" s="232"/>
      <c r="DH64" s="181"/>
      <c r="DI64" s="181"/>
      <c r="DJ64" s="181"/>
      <c r="DK64" s="181"/>
      <c r="DL64" s="181"/>
      <c r="DM64" s="181"/>
      <c r="DU64" s="686" t="s">
        <v>254</v>
      </c>
      <c r="DV64" s="686"/>
      <c r="DW64" s="686"/>
      <c r="DX64" s="686"/>
      <c r="DY64" s="686"/>
    </row>
    <row r="65" spans="1:129" ht="13.2" customHeight="1" thickBot="1" x14ac:dyDescent="0.25">
      <c r="A65" s="679" t="s">
        <v>146</v>
      </c>
      <c r="B65" s="684"/>
      <c r="C65" s="233">
        <v>72.099999999999994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7"/>
      <c r="AX65" s="229">
        <v>69.8</v>
      </c>
      <c r="AY65" s="209"/>
      <c r="AZ65" s="230">
        <v>52.6</v>
      </c>
      <c r="BA65" s="211"/>
      <c r="BB65" s="229">
        <v>63.9</v>
      </c>
      <c r="BC65" s="230">
        <v>65.5</v>
      </c>
      <c r="BD65" s="230">
        <v>64.400000000000006</v>
      </c>
      <c r="BE65" s="231">
        <v>69.400000000000006</v>
      </c>
      <c r="BF65" s="238">
        <v>64.7</v>
      </c>
      <c r="BG65" s="673"/>
      <c r="BH65" s="207"/>
      <c r="BI65" s="675" t="s">
        <v>147</v>
      </c>
      <c r="BJ65" s="685"/>
      <c r="BK65" s="366" t="e">
        <f>BK63-BK64</f>
        <v>#DIV/0!</v>
      </c>
      <c r="BL65" s="248"/>
      <c r="BM65" s="367" t="e">
        <f>BM63-BM64</f>
        <v>#DIV/0!</v>
      </c>
      <c r="BN65" s="250"/>
      <c r="BO65" s="247" t="e">
        <f>BO63-BO64</f>
        <v>#DIV/0!</v>
      </c>
      <c r="BP65" s="249" t="e">
        <f>BP63-BP64</f>
        <v>#DIV/0!</v>
      </c>
      <c r="BQ65" s="249" t="e">
        <f>BQ63-BQ64</f>
        <v>#DIV/0!</v>
      </c>
      <c r="BR65" s="369" t="e">
        <f>BR63-BR64</f>
        <v>#DIV/0!</v>
      </c>
      <c r="BS65" s="239"/>
      <c r="BT65" s="240" t="e">
        <f>BT63-BT64</f>
        <v>#DIV/0!</v>
      </c>
      <c r="BU65" s="241"/>
      <c r="BV65" s="240" t="e">
        <f>BV63-BV64</f>
        <v>#DIV/0!</v>
      </c>
      <c r="BW65" s="241"/>
      <c r="BX65" s="240" t="e">
        <f>BX63-BX64</f>
        <v>#DIV/0!</v>
      </c>
      <c r="BY65" s="241"/>
      <c r="BZ65" s="240" t="e">
        <f>BZ63-BZ64</f>
        <v>#DIV/0!</v>
      </c>
      <c r="CA65" s="241"/>
      <c r="CB65" s="240" t="e">
        <f>CB63-CB64</f>
        <v>#DIV/0!</v>
      </c>
      <c r="CC65" s="241"/>
      <c r="CD65" s="240" t="e">
        <f>CD63-CD64</f>
        <v>#DIV/0!</v>
      </c>
      <c r="CE65" s="241"/>
      <c r="CF65" s="281" t="e">
        <f>CF63-CF64</f>
        <v>#DIV/0!</v>
      </c>
      <c r="CG65" s="239"/>
      <c r="CH65" s="240" t="e">
        <f>CH63-CH64</f>
        <v>#DIV/0!</v>
      </c>
      <c r="CI65" s="241"/>
      <c r="CJ65" s="240" t="e">
        <f>CJ63-CJ64</f>
        <v>#DIV/0!</v>
      </c>
      <c r="CK65" s="242"/>
      <c r="CL65" s="240" t="e">
        <f>CL63-CL64</f>
        <v>#DIV/0!</v>
      </c>
      <c r="CM65" s="241"/>
      <c r="CN65" s="243" t="e">
        <f>CN63-CN64</f>
        <v>#DIV/0!</v>
      </c>
      <c r="DC65" s="681"/>
      <c r="DD65" s="681"/>
      <c r="DE65" s="681"/>
      <c r="DF65" s="681"/>
      <c r="DG65" s="232"/>
      <c r="DH65" s="37"/>
      <c r="DI65" s="37"/>
      <c r="DJ65" s="37"/>
      <c r="DK65" s="37"/>
      <c r="DL65" s="37"/>
      <c r="DM65" s="37"/>
      <c r="DU65" s="686"/>
      <c r="DV65" s="686"/>
      <c r="DW65" s="686"/>
      <c r="DX65" s="686"/>
      <c r="DY65" s="686"/>
    </row>
    <row r="66" spans="1:129" ht="13.2" customHeight="1" thickBot="1" x14ac:dyDescent="0.25">
      <c r="A66" s="679" t="s">
        <v>147</v>
      </c>
      <c r="B66" s="684"/>
      <c r="C66" s="411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6"/>
      <c r="AX66" s="247" t="e">
        <f>AX64-AX65</f>
        <v>#DIV/0!</v>
      </c>
      <c r="AY66" s="248"/>
      <c r="AZ66" s="249" t="e">
        <f>AZ64-AZ65</f>
        <v>#DIV/0!</v>
      </c>
      <c r="BA66" s="250"/>
      <c r="BB66" s="247" t="e">
        <f>BB64-BB65</f>
        <v>#DIV/0!</v>
      </c>
      <c r="BC66" s="249" t="e">
        <f>BC64-BC65</f>
        <v>#DIV/0!</v>
      </c>
      <c r="BD66" s="249" t="e">
        <f>BD64-BD65</f>
        <v>#DIV/0!</v>
      </c>
      <c r="BE66" s="251" t="e">
        <f>BE64-BE65</f>
        <v>#DIV/0!</v>
      </c>
      <c r="BF66" s="252" t="e">
        <f>BF64-BF65</f>
        <v>#DIV/0!</v>
      </c>
      <c r="BG66" s="674"/>
      <c r="BH66" s="207"/>
      <c r="BI66" s="253"/>
      <c r="BJ66" s="49" t="s">
        <v>148</v>
      </c>
      <c r="BK66" s="254"/>
      <c r="BL66" s="254"/>
      <c r="BM66" s="254"/>
      <c r="BN66" s="254"/>
      <c r="BO66" s="254"/>
      <c r="BP66" s="254"/>
      <c r="BQ66" s="254"/>
      <c r="BR66" s="254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DC66" s="681"/>
      <c r="DD66" s="681"/>
      <c r="DE66" s="681"/>
      <c r="DF66" s="681"/>
      <c r="DG66" s="232"/>
      <c r="DH66" s="37"/>
      <c r="DI66" s="37"/>
      <c r="DJ66" s="37"/>
      <c r="DK66" s="37"/>
      <c r="DL66" s="37"/>
      <c r="DM66" s="37"/>
    </row>
    <row r="67" spans="1:129" ht="13.2" customHeight="1" x14ac:dyDescent="0.2">
      <c r="A67" s="689"/>
      <c r="B67" s="689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 t="s">
        <v>151</v>
      </c>
      <c r="AD67" s="258"/>
      <c r="AE67" s="258"/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9"/>
      <c r="BG67" s="259"/>
      <c r="BH67" s="259"/>
      <c r="BU67" s="260"/>
      <c r="DC67" s="498" t="s">
        <v>256</v>
      </c>
      <c r="DD67" s="498"/>
      <c r="DE67" s="498"/>
      <c r="DF67" s="498"/>
      <c r="DG67" s="261"/>
      <c r="DH67" s="37"/>
      <c r="DI67" s="37"/>
      <c r="DJ67" s="37"/>
      <c r="DK67" s="37"/>
      <c r="DL67" s="37"/>
      <c r="DM67" s="37"/>
    </row>
    <row r="68" spans="1:129" x14ac:dyDescent="0.2">
      <c r="A68" s="690"/>
      <c r="B68" s="690"/>
      <c r="C68" s="691" t="s">
        <v>186</v>
      </c>
      <c r="D68" s="691"/>
      <c r="E68" s="691"/>
      <c r="F68" s="691"/>
      <c r="G68" s="691"/>
      <c r="H68" s="691"/>
      <c r="I68" s="691"/>
      <c r="J68" s="691"/>
      <c r="K68" s="691"/>
      <c r="L68" s="691"/>
      <c r="M68" s="691"/>
      <c r="N68" s="691"/>
      <c r="O68" s="691"/>
      <c r="P68" s="691"/>
      <c r="Q68" s="691"/>
      <c r="R68" s="691"/>
      <c r="S68" s="691"/>
      <c r="T68" s="691"/>
      <c r="U68" s="691"/>
      <c r="V68" s="691"/>
      <c r="W68" s="691"/>
      <c r="X68" s="691"/>
      <c r="BF68" s="37"/>
      <c r="BG68" s="37"/>
      <c r="BH68" s="37"/>
      <c r="DC68" s="498"/>
      <c r="DD68" s="498"/>
      <c r="DE68" s="498"/>
      <c r="DF68" s="498"/>
      <c r="DG68" s="261"/>
      <c r="DH68" s="37"/>
      <c r="DI68" s="37"/>
      <c r="DJ68" s="37"/>
      <c r="DK68" s="37"/>
      <c r="DL68" s="37"/>
      <c r="DM68" s="37"/>
    </row>
    <row r="69" spans="1:129" x14ac:dyDescent="0.2">
      <c r="C69" s="688" t="s">
        <v>257</v>
      </c>
      <c r="D69" s="688"/>
      <c r="E69" s="688"/>
      <c r="F69" s="688"/>
      <c r="G69" s="688"/>
      <c r="H69" s="688"/>
      <c r="I69" s="688"/>
      <c r="J69" s="688"/>
      <c r="K69" s="688"/>
      <c r="L69" s="688"/>
      <c r="M69" s="688"/>
      <c r="N69" s="688"/>
      <c r="O69" s="688"/>
      <c r="P69" s="688"/>
      <c r="Q69" s="688"/>
      <c r="R69" s="688"/>
      <c r="S69" s="688"/>
      <c r="T69" s="688"/>
      <c r="U69" s="688"/>
      <c r="V69" s="688"/>
      <c r="W69" s="688"/>
      <c r="X69" s="688"/>
      <c r="Y69" s="688"/>
      <c r="Z69" s="688"/>
      <c r="BF69" s="37"/>
      <c r="BG69" s="37"/>
      <c r="BH69" s="37"/>
      <c r="DC69" s="498"/>
      <c r="DD69" s="498"/>
      <c r="DE69" s="498"/>
      <c r="DF69" s="498"/>
      <c r="DG69" s="37"/>
      <c r="DH69" s="37"/>
      <c r="DI69" s="37"/>
      <c r="DJ69" s="37"/>
      <c r="DK69" s="37"/>
      <c r="DL69" s="37"/>
      <c r="DM69" s="37"/>
    </row>
    <row r="70" spans="1:129" x14ac:dyDescent="0.2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80">
    <mergeCell ref="C69:Z69"/>
    <mergeCell ref="C68:X68"/>
    <mergeCell ref="DI2:DT4"/>
    <mergeCell ref="DE4:DE5"/>
    <mergeCell ref="DF4:DG5"/>
    <mergeCell ref="DE6:DE9"/>
    <mergeCell ref="DF6:DG9"/>
    <mergeCell ref="DX6:EA7"/>
    <mergeCell ref="DX10:EA11"/>
    <mergeCell ref="DJ11:DQ13"/>
    <mergeCell ref="DU21:DU22"/>
    <mergeCell ref="DV21:DV22"/>
    <mergeCell ref="DW21:DW22"/>
    <mergeCell ref="DX21:DX22"/>
    <mergeCell ref="DY21:DY22"/>
    <mergeCell ref="DD19:DF20"/>
    <mergeCell ref="DH20:DI21"/>
    <mergeCell ref="DJ20:DK21"/>
    <mergeCell ref="AL19:AL20"/>
    <mergeCell ref="AM19:AM20"/>
    <mergeCell ref="AN19:AN20"/>
    <mergeCell ref="AO19:AO20"/>
    <mergeCell ref="AP19:AP20"/>
    <mergeCell ref="AQ19:AQ20"/>
    <mergeCell ref="AF19:AF20"/>
    <mergeCell ref="DK29:DL29"/>
    <mergeCell ref="DO29:DP29"/>
    <mergeCell ref="DK30:DL30"/>
    <mergeCell ref="DO30:DP30"/>
    <mergeCell ref="DK31:DL31"/>
    <mergeCell ref="DO31:DP31"/>
    <mergeCell ref="EA23:EC23"/>
    <mergeCell ref="DH25:DI25"/>
    <mergeCell ref="EA25:ED25"/>
    <mergeCell ref="DH26:DI26"/>
    <mergeCell ref="EA27:EE27"/>
    <mergeCell ref="DK28:DL28"/>
    <mergeCell ref="DO28:DP28"/>
    <mergeCell ref="DH22:DI23"/>
    <mergeCell ref="DJ22:DK23"/>
    <mergeCell ref="AG19:AG20"/>
    <mergeCell ref="AH19:AH20"/>
    <mergeCell ref="AI19:AI20"/>
    <mergeCell ref="AJ19:AJ20"/>
    <mergeCell ref="AK19:AK20"/>
    <mergeCell ref="BZ18:BZ21"/>
    <mergeCell ref="CA18:CA21"/>
    <mergeCell ref="CB18:CB21"/>
    <mergeCell ref="A66:B66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DU64:DY65"/>
    <mergeCell ref="A65:B65"/>
    <mergeCell ref="BI65:BJ65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P19:P20"/>
    <mergeCell ref="Q19:Q20"/>
    <mergeCell ref="R19:R20"/>
    <mergeCell ref="S19:S20"/>
    <mergeCell ref="DV18:DX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I18:CI21"/>
    <mergeCell ref="CJ18:CJ21"/>
    <mergeCell ref="CK18:CK21"/>
    <mergeCell ref="CL18:CL21"/>
    <mergeCell ref="CM18:CM21"/>
    <mergeCell ref="CN18:CN21"/>
    <mergeCell ref="CC18:CC21"/>
    <mergeCell ref="CD18:CD21"/>
    <mergeCell ref="DI17:DM18"/>
    <mergeCell ref="BS18:BS21"/>
    <mergeCell ref="BT18:BT21"/>
    <mergeCell ref="BU18:BU21"/>
    <mergeCell ref="BV18:BV21"/>
    <mergeCell ref="AN17:AN18"/>
    <mergeCell ref="DC21:DC22"/>
    <mergeCell ref="DD21:DD22"/>
    <mergeCell ref="DE21:DE22"/>
    <mergeCell ref="DF21:DF22"/>
    <mergeCell ref="AR19:AR20"/>
    <mergeCell ref="AS19:AS20"/>
    <mergeCell ref="AT19:AT20"/>
    <mergeCell ref="AU19:AU20"/>
    <mergeCell ref="AV19:AV20"/>
    <mergeCell ref="AW19:AW20"/>
    <mergeCell ref="CE18:CE21"/>
    <mergeCell ref="CF18:CF21"/>
    <mergeCell ref="CG18:CG21"/>
    <mergeCell ref="DD17:DE18"/>
    <mergeCell ref="CH18:CH21"/>
    <mergeCell ref="BW18:BW21"/>
    <mergeCell ref="BX18:BX21"/>
    <mergeCell ref="BY18:BY21"/>
    <mergeCell ref="AT17:AT18"/>
    <mergeCell ref="AU17:AU18"/>
    <mergeCell ref="AV17:AV18"/>
    <mergeCell ref="BQ13:BQ21"/>
    <mergeCell ref="BG12:BG21"/>
    <mergeCell ref="BI12:BI22"/>
    <mergeCell ref="BM12:BM21"/>
    <mergeCell ref="BN12:BN21"/>
    <mergeCell ref="AH14:AK14"/>
    <mergeCell ref="AL14:AM14"/>
    <mergeCell ref="AN14:AS14"/>
    <mergeCell ref="BE13:BE21"/>
    <mergeCell ref="BO13:BO21"/>
    <mergeCell ref="AW17:AW18"/>
    <mergeCell ref="CG13:CH16"/>
    <mergeCell ref="AB15:AB16"/>
    <mergeCell ref="AC15:AC16"/>
    <mergeCell ref="AB17:AB18"/>
    <mergeCell ref="AC17:AC18"/>
    <mergeCell ref="R15:R16"/>
    <mergeCell ref="S15:S16"/>
    <mergeCell ref="T15:T16"/>
    <mergeCell ref="V17:V18"/>
    <mergeCell ref="W17:W18"/>
    <mergeCell ref="X17:X18"/>
    <mergeCell ref="Y17:Y18"/>
    <mergeCell ref="Z17:Z18"/>
    <mergeCell ref="AA17:AA18"/>
    <mergeCell ref="Z15:Z16"/>
    <mergeCell ref="AA15:AA16"/>
    <mergeCell ref="R17:R18"/>
    <mergeCell ref="S17:S18"/>
    <mergeCell ref="T17:T18"/>
    <mergeCell ref="U17:U18"/>
    <mergeCell ref="U15:U16"/>
    <mergeCell ref="V15:V16"/>
    <mergeCell ref="W15:W16"/>
    <mergeCell ref="X15:X16"/>
    <mergeCell ref="CA13:CB16"/>
    <mergeCell ref="E14:N14"/>
    <mergeCell ref="O14:S14"/>
    <mergeCell ref="T14:U14"/>
    <mergeCell ref="V14:W14"/>
    <mergeCell ref="X14:AG14"/>
    <mergeCell ref="AT14:AU14"/>
    <mergeCell ref="CC13:CD16"/>
    <mergeCell ref="CE13:CF16"/>
    <mergeCell ref="BS13:BT16"/>
    <mergeCell ref="AY12:AY21"/>
    <mergeCell ref="AZ12:AZ21"/>
    <mergeCell ref="BA12:BA21"/>
    <mergeCell ref="BF12:BF21"/>
    <mergeCell ref="E17:E18"/>
    <mergeCell ref="F17:F18"/>
    <mergeCell ref="BS12:BT12"/>
    <mergeCell ref="Y15:Y16"/>
    <mergeCell ref="J17:J18"/>
    <mergeCell ref="K17:K18"/>
    <mergeCell ref="L17:L18"/>
    <mergeCell ref="M17:M18"/>
    <mergeCell ref="N17:N18"/>
    <mergeCell ref="O17:O18"/>
    <mergeCell ref="BY13:BZ16"/>
    <mergeCell ref="O15:O16"/>
    <mergeCell ref="P15:P16"/>
    <mergeCell ref="Q15:Q16"/>
    <mergeCell ref="P17:P18"/>
    <mergeCell ref="Q17:Q18"/>
    <mergeCell ref="AD17:AD18"/>
    <mergeCell ref="AE17:AE18"/>
    <mergeCell ref="AF17:AF18"/>
    <mergeCell ref="AG17:AG18"/>
    <mergeCell ref="AS15:AS16"/>
    <mergeCell ref="AF15:AF16"/>
    <mergeCell ref="AD15:AD16"/>
    <mergeCell ref="AE15:AE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L15:AL16"/>
    <mergeCell ref="F15:F16"/>
    <mergeCell ref="G15:G16"/>
    <mergeCell ref="H15:H16"/>
    <mergeCell ref="I15:I16"/>
    <mergeCell ref="J15:J16"/>
    <mergeCell ref="BU13:BV16"/>
    <mergeCell ref="BW13:BX16"/>
    <mergeCell ref="AM15:AM16"/>
    <mergeCell ref="AN15:AN16"/>
    <mergeCell ref="BR13:BR21"/>
    <mergeCell ref="AV15:AV16"/>
    <mergeCell ref="AH17:AH18"/>
    <mergeCell ref="AI17:AI18"/>
    <mergeCell ref="AJ17:AJ18"/>
    <mergeCell ref="AK17:AK18"/>
    <mergeCell ref="AL17:AL18"/>
    <mergeCell ref="AM17:AM18"/>
    <mergeCell ref="AO17:AO18"/>
    <mergeCell ref="AP17:AP18"/>
    <mergeCell ref="AQ17:AQ18"/>
    <mergeCell ref="AR17:AR18"/>
    <mergeCell ref="AS17:AS18"/>
    <mergeCell ref="AT15:AT16"/>
    <mergeCell ref="AU15:AU16"/>
    <mergeCell ref="CM13:CN16"/>
    <mergeCell ref="E15:E16"/>
    <mergeCell ref="C1:AA3"/>
    <mergeCell ref="AY5:BF6"/>
    <mergeCell ref="AY7:BF8"/>
    <mergeCell ref="BO7:CD10"/>
    <mergeCell ref="AY9:BF10"/>
    <mergeCell ref="A12:A22"/>
    <mergeCell ref="B12:B22"/>
    <mergeCell ref="C12:C21"/>
    <mergeCell ref="D12:D21"/>
    <mergeCell ref="E12:AR13"/>
    <mergeCell ref="AX12:AX21"/>
    <mergeCell ref="K15:K16"/>
    <mergeCell ref="L15:L16"/>
    <mergeCell ref="M15:M16"/>
    <mergeCell ref="N15:N16"/>
    <mergeCell ref="AW15:AW16"/>
    <mergeCell ref="G17:G18"/>
    <mergeCell ref="H17:H18"/>
    <mergeCell ref="I17:I18"/>
    <mergeCell ref="BB13:BB21"/>
    <mergeCell ref="BC13:BC21"/>
    <mergeCell ref="BD13:BD21"/>
    <mergeCell ref="DC67:DF69"/>
    <mergeCell ref="DB21:DB22"/>
    <mergeCell ref="AI7:AM10"/>
    <mergeCell ref="CE7:CH10"/>
    <mergeCell ref="DR11:DU13"/>
    <mergeCell ref="A67:B67"/>
    <mergeCell ref="A68:B68"/>
    <mergeCell ref="P7:AH10"/>
    <mergeCell ref="CG12:CH12"/>
    <mergeCell ref="CI12:CJ12"/>
    <mergeCell ref="CK12:CL12"/>
    <mergeCell ref="CM12:CN12"/>
    <mergeCell ref="BP13:BP21"/>
    <mergeCell ref="BU12:BV12"/>
    <mergeCell ref="BW12:BX12"/>
    <mergeCell ref="BY12:BZ12"/>
    <mergeCell ref="CA12:CB12"/>
    <mergeCell ref="CC12:CD12"/>
    <mergeCell ref="CE12:CF12"/>
    <mergeCell ref="BJ12:BJ22"/>
    <mergeCell ref="BK12:BK21"/>
    <mergeCell ref="BL12:BL21"/>
    <mergeCell ref="CI13:CJ16"/>
    <mergeCell ref="CK13:CL16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70"/>
  <sheetViews>
    <sheetView tabSelected="1"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F23" sqref="BF2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2" width="3.88671875" customWidth="1"/>
    <col min="63" max="63" width="4.88671875" customWidth="1"/>
    <col min="64" max="64" width="4.3320312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5" width="4.33203125" customWidth="1"/>
    <col min="76" max="109" width="4.109375" customWidth="1"/>
    <col min="110" max="113" width="3.88671875" customWidth="1"/>
    <col min="114" max="114" width="3.6640625" customWidth="1"/>
    <col min="115" max="115" width="10.88671875" customWidth="1"/>
    <col min="116" max="118" width="5.88671875" customWidth="1"/>
    <col min="119" max="119" width="6.88671875" customWidth="1"/>
    <col min="120" max="130" width="4.21875" customWidth="1"/>
    <col min="131" max="131" width="4.77734375" customWidth="1"/>
    <col min="132" max="132" width="3.77734375" customWidth="1"/>
    <col min="133" max="133" width="9.6640625" customWidth="1"/>
    <col min="134" max="134" width="6.21875" customWidth="1"/>
    <col min="135" max="135" width="7.109375" customWidth="1"/>
    <col min="136" max="136" width="9.88671875" customWidth="1"/>
    <col min="137" max="137" width="2.77734375" customWidth="1"/>
    <col min="139" max="139" width="7.77734375" customWidth="1"/>
    <col min="140" max="140" width="6.44140625" customWidth="1"/>
    <col min="141" max="141" width="7.109375" customWidth="1"/>
    <col min="142" max="142" width="6.88671875" customWidth="1"/>
    <col min="143" max="143" width="6.44140625" customWidth="1"/>
    <col min="146" max="146" width="3.6640625" customWidth="1"/>
  </cols>
  <sheetData>
    <row r="1" spans="1:138" ht="7.5" customHeight="1" x14ac:dyDescent="0.2">
      <c r="B1" s="38" t="s">
        <v>37</v>
      </c>
      <c r="C1" s="499" t="s">
        <v>38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K1" s="37"/>
      <c r="BL1" s="37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EB1" s="37"/>
      <c r="EC1" s="41"/>
      <c r="ED1" s="37"/>
      <c r="EE1" s="37"/>
      <c r="EF1" s="37"/>
    </row>
    <row r="2" spans="1:138" ht="7.5" customHeight="1" x14ac:dyDescent="0.2">
      <c r="B2" s="38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K2" s="37"/>
      <c r="BL2" s="37"/>
      <c r="DD2" s="40"/>
      <c r="DE2" s="40"/>
      <c r="DF2" s="40"/>
      <c r="DG2" s="40"/>
      <c r="DH2" s="40"/>
      <c r="DI2" s="40"/>
      <c r="DJ2" s="40"/>
      <c r="DK2" s="40"/>
      <c r="DL2" s="40"/>
      <c r="DM2" s="262"/>
      <c r="DN2" s="40"/>
      <c r="DO2" s="40"/>
      <c r="DP2" s="500" t="s">
        <v>152</v>
      </c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37"/>
      <c r="EC2" s="41"/>
      <c r="ED2" s="37"/>
      <c r="EE2" s="37"/>
      <c r="EF2" s="37"/>
    </row>
    <row r="3" spans="1:138" ht="7.5" customHeight="1" x14ac:dyDescent="0.2">
      <c r="B3" s="38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K3" s="37"/>
      <c r="BL3" s="37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50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500"/>
      <c r="EB3" s="37"/>
      <c r="EC3" s="41"/>
      <c r="ED3" s="37"/>
      <c r="EE3" s="37"/>
      <c r="EF3" s="37"/>
    </row>
    <row r="4" spans="1:138" ht="7.5" customHeight="1" x14ac:dyDescent="0.2">
      <c r="BK4" s="37"/>
      <c r="BL4" s="37"/>
      <c r="DD4" s="40"/>
      <c r="DE4" s="40"/>
      <c r="DF4" s="40"/>
      <c r="DG4" s="40"/>
      <c r="DH4" s="40"/>
      <c r="DI4" s="40"/>
      <c r="DJ4" s="40"/>
      <c r="DK4" s="40"/>
      <c r="DL4" s="501" t="s">
        <v>153</v>
      </c>
      <c r="DM4" s="501" t="s">
        <v>154</v>
      </c>
      <c r="DN4" s="501"/>
      <c r="DO4" s="40"/>
      <c r="DP4" s="50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500"/>
      <c r="EB4" s="37"/>
      <c r="EC4" s="41"/>
      <c r="ED4" s="37"/>
      <c r="EE4" s="37"/>
      <c r="EF4" s="37"/>
    </row>
    <row r="5" spans="1:138" ht="7.5" customHeight="1" x14ac:dyDescent="0.2">
      <c r="BD5" s="502" t="s">
        <v>39</v>
      </c>
      <c r="BE5" s="502"/>
      <c r="BF5" s="502"/>
      <c r="BG5" s="502"/>
      <c r="BH5" s="502"/>
      <c r="BI5" s="502"/>
      <c r="BJ5" s="502"/>
      <c r="BK5" s="502"/>
      <c r="BL5" s="42"/>
      <c r="DD5" s="40"/>
      <c r="DE5" s="40"/>
      <c r="DF5" s="40"/>
      <c r="DG5" s="40"/>
      <c r="DH5" s="40"/>
      <c r="DI5" s="40"/>
      <c r="DJ5" s="40"/>
      <c r="DK5" s="40"/>
      <c r="DL5" s="501"/>
      <c r="DM5" s="501"/>
      <c r="DN5" s="501"/>
      <c r="DO5" s="40"/>
      <c r="DP5" s="40"/>
      <c r="DQ5" s="40"/>
      <c r="DR5" s="40"/>
      <c r="DS5" s="40"/>
      <c r="DT5" s="40"/>
      <c r="DU5" s="40"/>
      <c r="EB5" s="37"/>
      <c r="EC5" s="41"/>
      <c r="ED5" s="37"/>
      <c r="EE5" s="37"/>
      <c r="EF5" s="37"/>
    </row>
    <row r="6" spans="1:138" ht="7.5" customHeight="1" x14ac:dyDescent="0.2">
      <c r="BD6" s="502"/>
      <c r="BE6" s="502"/>
      <c r="BF6" s="502"/>
      <c r="BG6" s="502"/>
      <c r="BH6" s="502"/>
      <c r="BI6" s="502"/>
      <c r="BJ6" s="502"/>
      <c r="BK6" s="502"/>
      <c r="BL6" s="42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DD6" s="40"/>
      <c r="DE6" s="40"/>
      <c r="DF6" s="40"/>
      <c r="DG6" s="40"/>
      <c r="DH6" s="40"/>
      <c r="DI6" s="40"/>
      <c r="DJ6" s="40"/>
      <c r="DK6" s="40"/>
      <c r="DL6" s="501"/>
      <c r="DM6" s="501"/>
      <c r="DN6" s="501"/>
      <c r="DO6" s="40"/>
      <c r="DP6" s="40"/>
      <c r="DQ6" s="40"/>
      <c r="DR6" s="40"/>
      <c r="DS6" s="40"/>
      <c r="DT6" s="40"/>
      <c r="DU6" s="40"/>
      <c r="EB6" s="37"/>
      <c r="EC6" s="41"/>
      <c r="ED6" s="37"/>
      <c r="EE6" s="535" t="s">
        <v>175</v>
      </c>
      <c r="EF6" s="535"/>
      <c r="EG6" s="535"/>
      <c r="EH6" s="535"/>
    </row>
    <row r="7" spans="1:138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36" t="s">
        <v>183</v>
      </c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704" t="s">
        <v>212</v>
      </c>
      <c r="AN7" s="704"/>
      <c r="AO7" s="704"/>
      <c r="AP7" s="704"/>
      <c r="AQ7" s="704"/>
      <c r="AR7" s="704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538" t="s">
        <v>40</v>
      </c>
      <c r="BE7" s="538"/>
      <c r="BF7" s="538"/>
      <c r="BG7" s="538"/>
      <c r="BH7" s="538"/>
      <c r="BI7" s="538"/>
      <c r="BJ7" s="538"/>
      <c r="BK7" s="538"/>
      <c r="BL7" s="44"/>
      <c r="BX7" s="536" t="s">
        <v>41</v>
      </c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6"/>
      <c r="CJ7" s="536"/>
      <c r="CK7" s="536"/>
      <c r="CL7" s="536"/>
      <c r="CM7" s="536"/>
      <c r="CN7" s="536"/>
      <c r="CO7" s="536"/>
      <c r="CP7" s="536"/>
      <c r="CQ7" s="536"/>
      <c r="CR7" s="536"/>
      <c r="CS7" s="704" t="s">
        <v>212</v>
      </c>
      <c r="CT7" s="704"/>
      <c r="CU7" s="704"/>
      <c r="CV7" s="704"/>
      <c r="DD7" s="40"/>
      <c r="DE7" s="40"/>
      <c r="DF7" s="40"/>
      <c r="DG7" s="40"/>
      <c r="DH7" s="40"/>
      <c r="DI7" s="40"/>
      <c r="DJ7" s="40"/>
      <c r="DK7" s="40"/>
      <c r="DL7" s="501"/>
      <c r="DM7" s="501"/>
      <c r="DN7" s="501"/>
      <c r="DO7" s="40"/>
      <c r="DP7" s="40"/>
      <c r="DQ7" s="40"/>
      <c r="DR7" s="40"/>
      <c r="DS7" s="40"/>
      <c r="DT7" s="40"/>
      <c r="DU7" s="40"/>
      <c r="EB7" s="37"/>
      <c r="EC7" s="41"/>
      <c r="ED7" s="37"/>
      <c r="EE7" s="535"/>
      <c r="EF7" s="535"/>
      <c r="EG7" s="535"/>
      <c r="EH7" s="535"/>
    </row>
    <row r="8" spans="1:138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36"/>
      <c r="Q8" s="536"/>
      <c r="R8" s="536"/>
      <c r="S8" s="53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  <c r="AJ8" s="536"/>
      <c r="AK8" s="536"/>
      <c r="AL8" s="536"/>
      <c r="AM8" s="704"/>
      <c r="AN8" s="704"/>
      <c r="AO8" s="704"/>
      <c r="AP8" s="704"/>
      <c r="AQ8" s="704"/>
      <c r="AR8" s="704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538"/>
      <c r="BE8" s="538"/>
      <c r="BF8" s="538"/>
      <c r="BG8" s="538"/>
      <c r="BH8" s="538"/>
      <c r="BI8" s="538"/>
      <c r="BJ8" s="538"/>
      <c r="BK8" s="538"/>
      <c r="BL8" s="44"/>
      <c r="BP8" s="45"/>
      <c r="BQ8" s="45"/>
      <c r="BR8" s="45"/>
      <c r="BS8" s="45"/>
      <c r="BT8" s="45"/>
      <c r="BU8" s="45"/>
      <c r="BV8" s="45"/>
      <c r="BW8" s="45"/>
      <c r="BX8" s="536"/>
      <c r="BY8" s="536"/>
      <c r="BZ8" s="536"/>
      <c r="CA8" s="536"/>
      <c r="CB8" s="536"/>
      <c r="CC8" s="536"/>
      <c r="CD8" s="536"/>
      <c r="CE8" s="536"/>
      <c r="CF8" s="536"/>
      <c r="CG8" s="536"/>
      <c r="CH8" s="536"/>
      <c r="CI8" s="536"/>
      <c r="CJ8" s="536"/>
      <c r="CK8" s="536"/>
      <c r="CL8" s="536"/>
      <c r="CM8" s="536"/>
      <c r="CN8" s="536"/>
      <c r="CO8" s="536"/>
      <c r="CP8" s="536"/>
      <c r="CQ8" s="536"/>
      <c r="CR8" s="536"/>
      <c r="CS8" s="704"/>
      <c r="CT8" s="704"/>
      <c r="CU8" s="704"/>
      <c r="CV8" s="704"/>
      <c r="DD8" s="40"/>
      <c r="DE8" s="40"/>
      <c r="DF8" s="40"/>
      <c r="DG8" s="40"/>
      <c r="DH8" s="40"/>
      <c r="DI8" s="40"/>
      <c r="DJ8" s="40"/>
      <c r="DK8" s="40"/>
      <c r="DL8" s="501"/>
      <c r="DM8" s="501"/>
      <c r="DN8" s="501"/>
      <c r="DO8" s="40"/>
      <c r="DP8" s="40"/>
      <c r="DQ8" s="40"/>
      <c r="DR8" s="40"/>
      <c r="DS8" s="40"/>
      <c r="DT8" s="40"/>
      <c r="DU8" s="40"/>
      <c r="EB8" s="37"/>
      <c r="EC8" s="41"/>
      <c r="ED8" s="37"/>
      <c r="EE8" s="263"/>
      <c r="EF8" s="263"/>
      <c r="EG8" s="264"/>
      <c r="EH8" s="264"/>
    </row>
    <row r="9" spans="1:138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  <c r="AJ9" s="536"/>
      <c r="AK9" s="536"/>
      <c r="AL9" s="536"/>
      <c r="AM9" s="704"/>
      <c r="AN9" s="704"/>
      <c r="AO9" s="704"/>
      <c r="AP9" s="704"/>
      <c r="AQ9" s="704"/>
      <c r="AR9" s="704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538" t="s">
        <v>42</v>
      </c>
      <c r="BE9" s="538"/>
      <c r="BF9" s="538"/>
      <c r="BG9" s="538"/>
      <c r="BH9" s="538"/>
      <c r="BI9" s="538"/>
      <c r="BJ9" s="538"/>
      <c r="BK9" s="538"/>
      <c r="BL9" s="46"/>
      <c r="BO9" s="37"/>
      <c r="BP9" s="45"/>
      <c r="BQ9" s="45"/>
      <c r="BR9" s="45"/>
      <c r="BS9" s="45"/>
      <c r="BT9" s="45"/>
      <c r="BU9" s="45"/>
      <c r="BV9" s="45"/>
      <c r="BW9" s="45"/>
      <c r="BX9" s="536"/>
      <c r="BY9" s="536"/>
      <c r="BZ9" s="536"/>
      <c r="CA9" s="536"/>
      <c r="CB9" s="536"/>
      <c r="CC9" s="536"/>
      <c r="CD9" s="536"/>
      <c r="CE9" s="536"/>
      <c r="CF9" s="536"/>
      <c r="CG9" s="536"/>
      <c r="CH9" s="536"/>
      <c r="CI9" s="536"/>
      <c r="CJ9" s="536"/>
      <c r="CK9" s="536"/>
      <c r="CL9" s="536"/>
      <c r="CM9" s="536"/>
      <c r="CN9" s="536"/>
      <c r="CO9" s="536"/>
      <c r="CP9" s="536"/>
      <c r="CQ9" s="536"/>
      <c r="CR9" s="536"/>
      <c r="CS9" s="704"/>
      <c r="CT9" s="704"/>
      <c r="CU9" s="704"/>
      <c r="CV9" s="704"/>
      <c r="DD9" s="40"/>
      <c r="DE9" s="40"/>
      <c r="DF9" s="40"/>
      <c r="DG9" s="40"/>
      <c r="DH9" s="40"/>
      <c r="DI9" s="40"/>
      <c r="DJ9" s="40"/>
      <c r="DK9" s="40"/>
      <c r="DL9" s="501"/>
      <c r="DM9" s="501"/>
      <c r="DN9" s="501"/>
      <c r="DR9" s="265"/>
      <c r="DS9" s="265"/>
      <c r="DT9" s="265"/>
      <c r="DU9" s="265"/>
      <c r="DV9" s="265"/>
      <c r="DW9" s="265"/>
      <c r="DX9" s="265"/>
      <c r="DY9" s="265"/>
      <c r="DZ9" s="265"/>
      <c r="EB9" s="37"/>
      <c r="EC9" s="41"/>
      <c r="ED9" s="37"/>
      <c r="EE9" s="264"/>
      <c r="EF9" s="264"/>
      <c r="EG9" s="264"/>
      <c r="EH9" s="264"/>
    </row>
    <row r="10" spans="1:138" ht="8.25" customHeight="1" x14ac:dyDescent="0.2">
      <c r="I10" s="43"/>
      <c r="J10" s="43"/>
      <c r="K10" s="43"/>
      <c r="L10" s="43"/>
      <c r="M10" s="43"/>
      <c r="N10" s="43"/>
      <c r="O10" s="43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704"/>
      <c r="AN10" s="704"/>
      <c r="AO10" s="704"/>
      <c r="AP10" s="704"/>
      <c r="AQ10" s="704"/>
      <c r="AR10" s="704"/>
      <c r="BC10" s="47"/>
      <c r="BD10" s="538"/>
      <c r="BE10" s="538"/>
      <c r="BF10" s="538"/>
      <c r="BG10" s="538"/>
      <c r="BH10" s="538"/>
      <c r="BI10" s="538"/>
      <c r="BJ10" s="538"/>
      <c r="BK10" s="538"/>
      <c r="BL10" s="46"/>
      <c r="BP10" s="45"/>
      <c r="BQ10" s="45"/>
      <c r="BR10" s="45"/>
      <c r="BS10" s="45"/>
      <c r="BT10" s="45"/>
      <c r="BU10" s="45"/>
      <c r="BV10" s="45"/>
      <c r="BW10" s="45"/>
      <c r="BX10" s="536"/>
      <c r="BY10" s="536"/>
      <c r="BZ10" s="536"/>
      <c r="CA10" s="536"/>
      <c r="CB10" s="536"/>
      <c r="CC10" s="536"/>
      <c r="CD10" s="536"/>
      <c r="CE10" s="536"/>
      <c r="CF10" s="536"/>
      <c r="CG10" s="536"/>
      <c r="CH10" s="536"/>
      <c r="CI10" s="536"/>
      <c r="CJ10" s="536"/>
      <c r="CK10" s="536"/>
      <c r="CL10" s="536"/>
      <c r="CM10" s="536"/>
      <c r="CN10" s="536"/>
      <c r="CO10" s="536"/>
      <c r="CP10" s="536"/>
      <c r="CQ10" s="536"/>
      <c r="CR10" s="536"/>
      <c r="CS10" s="704"/>
      <c r="CT10" s="704"/>
      <c r="CU10" s="704"/>
      <c r="CV10" s="704"/>
      <c r="CW10" s="48"/>
      <c r="CX10" s="48"/>
      <c r="CY10" s="48"/>
      <c r="CZ10" s="48"/>
      <c r="DA10" s="48"/>
      <c r="DB10" s="48"/>
      <c r="DC10" s="48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R10" s="265"/>
      <c r="DS10" s="265"/>
      <c r="DT10" s="265"/>
      <c r="DU10" s="265"/>
      <c r="DV10" s="265"/>
      <c r="DW10" s="265"/>
      <c r="DX10" s="265"/>
      <c r="DY10" s="265"/>
      <c r="DZ10" s="265"/>
      <c r="EB10" s="37"/>
      <c r="EC10" s="41"/>
      <c r="ED10" s="37"/>
      <c r="EE10" s="535" t="s">
        <v>156</v>
      </c>
      <c r="EF10" s="535"/>
      <c r="EG10" s="535"/>
      <c r="EH10" s="535"/>
    </row>
    <row r="11" spans="1:138" ht="8.25" customHeight="1" thickBot="1" x14ac:dyDescent="0.25">
      <c r="B11" s="1"/>
      <c r="BK11" s="37"/>
      <c r="BL11" s="37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Q11" s="536" t="s">
        <v>106</v>
      </c>
      <c r="DR11" s="536"/>
      <c r="DS11" s="536"/>
      <c r="DT11" s="536"/>
      <c r="DU11" s="536"/>
      <c r="DV11" s="536"/>
      <c r="DW11" s="536"/>
      <c r="DX11" s="536"/>
      <c r="DY11" s="728" t="s">
        <v>212</v>
      </c>
      <c r="DZ11" s="728"/>
      <c r="EA11" s="728"/>
      <c r="EB11" s="728"/>
      <c r="EC11" s="41"/>
      <c r="ED11" s="37"/>
      <c r="EE11" s="535"/>
      <c r="EF11" s="535"/>
      <c r="EG11" s="535"/>
      <c r="EH11" s="535"/>
    </row>
    <row r="12" spans="1:138" ht="10.5" customHeight="1" x14ac:dyDescent="0.2">
      <c r="A12" s="549" t="s">
        <v>1</v>
      </c>
      <c r="B12" s="552" t="s">
        <v>224</v>
      </c>
      <c r="C12" s="554" t="s">
        <v>266</v>
      </c>
      <c r="D12" s="557" t="s">
        <v>14</v>
      </c>
      <c r="E12" s="706" t="s">
        <v>286</v>
      </c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7"/>
      <c r="AD12" s="707"/>
      <c r="AE12" s="707"/>
      <c r="AF12" s="707"/>
      <c r="AG12" s="707"/>
      <c r="AH12" s="707"/>
      <c r="AI12" s="707"/>
      <c r="AJ12" s="707"/>
      <c r="AK12" s="707"/>
      <c r="AL12" s="707"/>
      <c r="AM12" s="707"/>
      <c r="AN12" s="707"/>
      <c r="AO12" s="707"/>
      <c r="AP12" s="707"/>
      <c r="AQ12" s="707"/>
      <c r="AR12" s="707"/>
      <c r="AS12" s="49"/>
      <c r="AT12" s="49"/>
      <c r="AU12" s="49"/>
      <c r="AV12" s="50"/>
      <c r="AW12" s="50"/>
      <c r="AX12" s="50"/>
      <c r="AY12" s="50"/>
      <c r="AZ12" s="50"/>
      <c r="BA12" s="258"/>
      <c r="BB12" s="258"/>
      <c r="BC12" s="509" t="s">
        <v>263</v>
      </c>
      <c r="BD12" s="512" t="s">
        <v>43</v>
      </c>
      <c r="BE12" s="515" t="s">
        <v>258</v>
      </c>
      <c r="BF12" s="518" t="s">
        <v>20</v>
      </c>
      <c r="BG12" s="52">
        <v>1</v>
      </c>
      <c r="BH12" s="51">
        <v>2</v>
      </c>
      <c r="BI12" s="51">
        <v>3</v>
      </c>
      <c r="BJ12" s="53">
        <v>4</v>
      </c>
      <c r="BK12" s="617" t="s">
        <v>9</v>
      </c>
      <c r="BL12" s="617" t="s">
        <v>48</v>
      </c>
      <c r="BN12" s="549" t="s">
        <v>1</v>
      </c>
      <c r="BO12" s="552" t="s">
        <v>225</v>
      </c>
      <c r="BP12" s="509" t="s">
        <v>263</v>
      </c>
      <c r="BQ12" s="512" t="s">
        <v>43</v>
      </c>
      <c r="BR12" s="515" t="s">
        <v>258</v>
      </c>
      <c r="BS12" s="518" t="s">
        <v>20</v>
      </c>
      <c r="BT12" s="52">
        <v>1</v>
      </c>
      <c r="BU12" s="51">
        <v>2</v>
      </c>
      <c r="BV12" s="51">
        <v>3</v>
      </c>
      <c r="BW12" s="53">
        <v>4</v>
      </c>
      <c r="BX12" s="521" t="s">
        <v>269</v>
      </c>
      <c r="BY12" s="522"/>
      <c r="BZ12" s="507" t="s">
        <v>279</v>
      </c>
      <c r="CA12" s="522"/>
      <c r="CB12" s="507" t="s">
        <v>269</v>
      </c>
      <c r="CC12" s="522"/>
      <c r="CD12" s="507" t="s">
        <v>280</v>
      </c>
      <c r="CE12" s="522"/>
      <c r="CF12" s="507" t="s">
        <v>264</v>
      </c>
      <c r="CG12" s="522"/>
      <c r="CH12" s="507" t="s">
        <v>269</v>
      </c>
      <c r="CI12" s="522"/>
      <c r="CJ12" s="507" t="s">
        <v>279</v>
      </c>
      <c r="CK12" s="522"/>
      <c r="CL12" s="507" t="s">
        <v>280</v>
      </c>
      <c r="CM12" s="522"/>
      <c r="CN12" s="507" t="s">
        <v>279</v>
      </c>
      <c r="CO12" s="522"/>
      <c r="CP12" s="507" t="s">
        <v>280</v>
      </c>
      <c r="CQ12" s="522"/>
      <c r="CR12" s="507" t="s">
        <v>269</v>
      </c>
      <c r="CS12" s="508"/>
      <c r="CT12" s="521" t="s">
        <v>261</v>
      </c>
      <c r="CU12" s="522"/>
      <c r="CV12" s="507" t="s">
        <v>259</v>
      </c>
      <c r="CW12" s="522"/>
      <c r="CX12" s="507" t="s">
        <v>267</v>
      </c>
      <c r="CY12" s="522"/>
      <c r="CZ12" s="507" t="s">
        <v>259</v>
      </c>
      <c r="DA12" s="522"/>
      <c r="DB12" s="507" t="s">
        <v>259</v>
      </c>
      <c r="DC12" s="522"/>
      <c r="DD12" s="507" t="s">
        <v>261</v>
      </c>
      <c r="DE12" s="508"/>
      <c r="DF12" s="507" t="s">
        <v>267</v>
      </c>
      <c r="DG12" s="539"/>
      <c r="DH12" s="282"/>
      <c r="DI12" s="40"/>
      <c r="DJ12" s="40"/>
      <c r="DK12" s="40"/>
      <c r="DL12" s="40"/>
      <c r="DM12" s="40"/>
      <c r="DN12" s="40"/>
      <c r="DO12" s="40"/>
      <c r="DP12" s="40"/>
      <c r="DQ12" s="536"/>
      <c r="DR12" s="536"/>
      <c r="DS12" s="536"/>
      <c r="DT12" s="536"/>
      <c r="DU12" s="536"/>
      <c r="DV12" s="536"/>
      <c r="DW12" s="536"/>
      <c r="DX12" s="536"/>
      <c r="DY12" s="728"/>
      <c r="DZ12" s="728"/>
      <c r="EA12" s="728"/>
      <c r="EB12" s="728"/>
      <c r="EC12" s="41"/>
      <c r="ED12" s="37"/>
      <c r="EE12" s="37"/>
      <c r="EF12" s="37"/>
    </row>
    <row r="13" spans="1:138" ht="10.5" customHeight="1" x14ac:dyDescent="0.2">
      <c r="A13" s="550"/>
      <c r="B13" s="553"/>
      <c r="C13" s="555"/>
      <c r="D13" s="558"/>
      <c r="E13" s="708"/>
      <c r="F13" s="709"/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709"/>
      <c r="R13" s="709"/>
      <c r="S13" s="709"/>
      <c r="T13" s="709"/>
      <c r="U13" s="709"/>
      <c r="V13" s="709"/>
      <c r="W13" s="709"/>
      <c r="X13" s="709"/>
      <c r="Y13" s="709"/>
      <c r="Z13" s="709"/>
      <c r="AA13" s="709"/>
      <c r="AB13" s="709"/>
      <c r="AC13" s="709"/>
      <c r="AD13" s="709"/>
      <c r="AE13" s="709"/>
      <c r="AF13" s="709"/>
      <c r="AG13" s="709"/>
      <c r="AH13" s="709"/>
      <c r="AI13" s="709"/>
      <c r="AJ13" s="709"/>
      <c r="AK13" s="709"/>
      <c r="AL13" s="709"/>
      <c r="AM13" s="709"/>
      <c r="AN13" s="709"/>
      <c r="AO13" s="709"/>
      <c r="AP13" s="709"/>
      <c r="AQ13" s="709"/>
      <c r="AR13" s="709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10"/>
      <c r="BD13" s="513"/>
      <c r="BE13" s="516"/>
      <c r="BF13" s="519"/>
      <c r="BG13" s="742"/>
      <c r="BH13" s="516" t="s">
        <v>229</v>
      </c>
      <c r="BI13" s="516" t="s">
        <v>230</v>
      </c>
      <c r="BJ13" s="540" t="s">
        <v>231</v>
      </c>
      <c r="BK13" s="618"/>
      <c r="BL13" s="618"/>
      <c r="BN13" s="550"/>
      <c r="BO13" s="553"/>
      <c r="BP13" s="510"/>
      <c r="BQ13" s="513"/>
      <c r="BR13" s="516"/>
      <c r="BS13" s="519"/>
      <c r="BT13" s="510"/>
      <c r="BU13" s="516" t="s">
        <v>229</v>
      </c>
      <c r="BV13" s="516" t="s">
        <v>230</v>
      </c>
      <c r="BW13" s="540" t="s">
        <v>231</v>
      </c>
      <c r="BX13" s="527" t="s">
        <v>49</v>
      </c>
      <c r="BY13" s="523"/>
      <c r="BZ13" s="523" t="s">
        <v>50</v>
      </c>
      <c r="CA13" s="523"/>
      <c r="CB13" s="523" t="s">
        <v>51</v>
      </c>
      <c r="CC13" s="523"/>
      <c r="CD13" s="523" t="s">
        <v>52</v>
      </c>
      <c r="CE13" s="523"/>
      <c r="CF13" s="523" t="s">
        <v>53</v>
      </c>
      <c r="CG13" s="523"/>
      <c r="CH13" s="523" t="s">
        <v>54</v>
      </c>
      <c r="CI13" s="523"/>
      <c r="CJ13" s="523" t="s">
        <v>55</v>
      </c>
      <c r="CK13" s="523"/>
      <c r="CL13" s="523" t="s">
        <v>56</v>
      </c>
      <c r="CM13" s="523"/>
      <c r="CN13" s="523" t="s">
        <v>57</v>
      </c>
      <c r="CO13" s="523"/>
      <c r="CP13" s="523" t="s">
        <v>58</v>
      </c>
      <c r="CQ13" s="523"/>
      <c r="CR13" s="523" t="s">
        <v>59</v>
      </c>
      <c r="CS13" s="524"/>
      <c r="CT13" s="527" t="s">
        <v>173</v>
      </c>
      <c r="CU13" s="523"/>
      <c r="CV13" s="523" t="s">
        <v>174</v>
      </c>
      <c r="CW13" s="523"/>
      <c r="CX13" s="523" t="s">
        <v>176</v>
      </c>
      <c r="CY13" s="523"/>
      <c r="CZ13" s="523" t="s">
        <v>177</v>
      </c>
      <c r="DA13" s="523"/>
      <c r="DB13" s="523" t="s">
        <v>178</v>
      </c>
      <c r="DC13" s="523"/>
      <c r="DD13" s="523" t="s">
        <v>179</v>
      </c>
      <c r="DE13" s="524"/>
      <c r="DF13" s="523" t="s">
        <v>180</v>
      </c>
      <c r="DG13" s="533"/>
      <c r="DH13" s="282"/>
      <c r="DI13" s="40"/>
      <c r="DJ13" s="40"/>
      <c r="DK13" s="40"/>
      <c r="DL13" s="40"/>
      <c r="DM13" s="40"/>
      <c r="DN13" s="40"/>
      <c r="DQ13" s="536"/>
      <c r="DR13" s="536"/>
      <c r="DS13" s="536"/>
      <c r="DT13" s="536"/>
      <c r="DU13" s="536"/>
      <c r="DV13" s="536"/>
      <c r="DW13" s="536"/>
      <c r="DX13" s="536"/>
      <c r="DY13" s="728"/>
      <c r="DZ13" s="728"/>
      <c r="EA13" s="728"/>
      <c r="EB13" s="728"/>
      <c r="EC13" s="41"/>
      <c r="ED13" s="37"/>
      <c r="EE13" s="37"/>
      <c r="EF13" s="37"/>
    </row>
    <row r="14" spans="1:138" ht="10.5" customHeight="1" x14ac:dyDescent="0.2">
      <c r="A14" s="550"/>
      <c r="B14" s="553"/>
      <c r="C14" s="555"/>
      <c r="D14" s="558"/>
      <c r="E14" s="565" t="s">
        <v>197</v>
      </c>
      <c r="F14" s="504"/>
      <c r="G14" s="505"/>
      <c r="H14" s="503" t="s">
        <v>198</v>
      </c>
      <c r="I14" s="504"/>
      <c r="J14" s="504"/>
      <c r="K14" s="505"/>
      <c r="L14" s="470" t="s">
        <v>283</v>
      </c>
      <c r="M14" s="503" t="s">
        <v>199</v>
      </c>
      <c r="N14" s="504"/>
      <c r="O14" s="504"/>
      <c r="P14" s="504"/>
      <c r="Q14" s="505"/>
      <c r="R14" s="503" t="s">
        <v>200</v>
      </c>
      <c r="S14" s="504"/>
      <c r="T14" s="504"/>
      <c r="U14" s="505"/>
      <c r="V14" s="503" t="s">
        <v>201</v>
      </c>
      <c r="W14" s="504"/>
      <c r="X14" s="504"/>
      <c r="Y14" s="503" t="s">
        <v>202</v>
      </c>
      <c r="Z14" s="504"/>
      <c r="AA14" s="504"/>
      <c r="AB14" s="505"/>
      <c r="AC14" s="503" t="s">
        <v>203</v>
      </c>
      <c r="AD14" s="504"/>
      <c r="AE14" s="505"/>
      <c r="AF14" s="503" t="s">
        <v>204</v>
      </c>
      <c r="AG14" s="504"/>
      <c r="AH14" s="504"/>
      <c r="AI14" s="503" t="s">
        <v>205</v>
      </c>
      <c r="AJ14" s="504"/>
      <c r="AK14" s="505"/>
      <c r="AL14" s="738" t="s">
        <v>206</v>
      </c>
      <c r="AM14" s="739"/>
      <c r="AN14" s="565" t="s">
        <v>207</v>
      </c>
      <c r="AO14" s="504"/>
      <c r="AP14" s="505"/>
      <c r="AQ14" s="503" t="s">
        <v>208</v>
      </c>
      <c r="AR14" s="504"/>
      <c r="AS14" s="505"/>
      <c r="AT14" s="740" t="s">
        <v>209</v>
      </c>
      <c r="AU14" s="741"/>
      <c r="AV14" s="740" t="s">
        <v>210</v>
      </c>
      <c r="AW14" s="741"/>
      <c r="AX14" s="503" t="s">
        <v>211</v>
      </c>
      <c r="AY14" s="504"/>
      <c r="AZ14" s="505"/>
      <c r="BA14" s="472" t="s">
        <v>284</v>
      </c>
      <c r="BB14" s="473" t="s">
        <v>285</v>
      </c>
      <c r="BC14" s="510"/>
      <c r="BD14" s="513"/>
      <c r="BE14" s="516"/>
      <c r="BF14" s="519"/>
      <c r="BG14" s="742"/>
      <c r="BH14" s="516"/>
      <c r="BI14" s="516"/>
      <c r="BJ14" s="540"/>
      <c r="BK14" s="618"/>
      <c r="BL14" s="618"/>
      <c r="BM14" s="270"/>
      <c r="BN14" s="550"/>
      <c r="BO14" s="553"/>
      <c r="BP14" s="510"/>
      <c r="BQ14" s="513"/>
      <c r="BR14" s="516"/>
      <c r="BS14" s="519"/>
      <c r="BT14" s="510"/>
      <c r="BU14" s="718"/>
      <c r="BV14" s="516"/>
      <c r="BW14" s="540"/>
      <c r="BX14" s="527"/>
      <c r="BY14" s="523"/>
      <c r="BZ14" s="523"/>
      <c r="CA14" s="523"/>
      <c r="CB14" s="523"/>
      <c r="CC14" s="523"/>
      <c r="CD14" s="523"/>
      <c r="CE14" s="523"/>
      <c r="CF14" s="523"/>
      <c r="CG14" s="523"/>
      <c r="CH14" s="523"/>
      <c r="CI14" s="523"/>
      <c r="CJ14" s="523"/>
      <c r="CK14" s="523"/>
      <c r="CL14" s="523"/>
      <c r="CM14" s="523"/>
      <c r="CN14" s="523"/>
      <c r="CO14" s="523"/>
      <c r="CP14" s="523"/>
      <c r="CQ14" s="523"/>
      <c r="CR14" s="523"/>
      <c r="CS14" s="524"/>
      <c r="CT14" s="527"/>
      <c r="CU14" s="523"/>
      <c r="CV14" s="523"/>
      <c r="CW14" s="523"/>
      <c r="CX14" s="523"/>
      <c r="CY14" s="523"/>
      <c r="CZ14" s="523"/>
      <c r="DA14" s="523"/>
      <c r="DB14" s="523"/>
      <c r="DC14" s="523"/>
      <c r="DD14" s="523"/>
      <c r="DE14" s="524"/>
      <c r="DF14" s="523"/>
      <c r="DG14" s="533"/>
      <c r="DH14" s="282"/>
      <c r="DI14" s="40"/>
      <c r="DJ14" s="40"/>
      <c r="DK14" s="37"/>
      <c r="DL14" s="37"/>
      <c r="DM14" s="40"/>
      <c r="DN14" s="40"/>
      <c r="EB14" s="37"/>
      <c r="EC14" s="41"/>
      <c r="ED14" s="37"/>
      <c r="EE14" s="37"/>
      <c r="EF14" s="37"/>
    </row>
    <row r="15" spans="1:138" ht="10.5" customHeight="1" x14ac:dyDescent="0.2">
      <c r="A15" s="550"/>
      <c r="B15" s="553"/>
      <c r="C15" s="555"/>
      <c r="D15" s="558"/>
      <c r="E15" s="589" t="s">
        <v>60</v>
      </c>
      <c r="F15" s="574" t="s">
        <v>61</v>
      </c>
      <c r="G15" s="591" t="s">
        <v>62</v>
      </c>
      <c r="H15" s="592" t="s">
        <v>63</v>
      </c>
      <c r="I15" s="574" t="s">
        <v>64</v>
      </c>
      <c r="J15" s="574" t="s">
        <v>65</v>
      </c>
      <c r="K15" s="591" t="s">
        <v>66</v>
      </c>
      <c r="L15" s="729" t="s">
        <v>67</v>
      </c>
      <c r="M15" s="592" t="s">
        <v>68</v>
      </c>
      <c r="N15" s="574" t="s">
        <v>69</v>
      </c>
      <c r="O15" s="574" t="s">
        <v>70</v>
      </c>
      <c r="P15" s="574" t="s">
        <v>71</v>
      </c>
      <c r="Q15" s="591" t="s">
        <v>72</v>
      </c>
      <c r="R15" s="592" t="s">
        <v>73</v>
      </c>
      <c r="S15" s="574" t="s">
        <v>74</v>
      </c>
      <c r="T15" s="574" t="s">
        <v>75</v>
      </c>
      <c r="U15" s="591" t="s">
        <v>76</v>
      </c>
      <c r="V15" s="592" t="s">
        <v>77</v>
      </c>
      <c r="W15" s="574" t="s">
        <v>78</v>
      </c>
      <c r="X15" s="591" t="s">
        <v>79</v>
      </c>
      <c r="Y15" s="592" t="s">
        <v>80</v>
      </c>
      <c r="Z15" s="574" t="s">
        <v>81</v>
      </c>
      <c r="AA15" s="574" t="s">
        <v>82</v>
      </c>
      <c r="AB15" s="591" t="s">
        <v>83</v>
      </c>
      <c r="AC15" s="592" t="s">
        <v>84</v>
      </c>
      <c r="AD15" s="574" t="s">
        <v>85</v>
      </c>
      <c r="AE15" s="591" t="s">
        <v>86</v>
      </c>
      <c r="AF15" s="592" t="s">
        <v>87</v>
      </c>
      <c r="AG15" s="574" t="s">
        <v>88</v>
      </c>
      <c r="AH15" s="591" t="s">
        <v>89</v>
      </c>
      <c r="AI15" s="592" t="s">
        <v>90</v>
      </c>
      <c r="AJ15" s="574" t="s">
        <v>91</v>
      </c>
      <c r="AK15" s="591" t="s">
        <v>92</v>
      </c>
      <c r="AL15" s="592" t="s">
        <v>93</v>
      </c>
      <c r="AM15" s="545" t="s">
        <v>94</v>
      </c>
      <c r="AN15" s="589" t="s">
        <v>95</v>
      </c>
      <c r="AO15" s="574" t="s">
        <v>96</v>
      </c>
      <c r="AP15" s="591" t="s">
        <v>97</v>
      </c>
      <c r="AQ15" s="592" t="s">
        <v>98</v>
      </c>
      <c r="AR15" s="574" t="s">
        <v>99</v>
      </c>
      <c r="AS15" s="591" t="s">
        <v>100</v>
      </c>
      <c r="AT15" s="592" t="s">
        <v>101</v>
      </c>
      <c r="AU15" s="591" t="s">
        <v>102</v>
      </c>
      <c r="AV15" s="592" t="s">
        <v>103</v>
      </c>
      <c r="AW15" s="591" t="s">
        <v>104</v>
      </c>
      <c r="AX15" s="592" t="s">
        <v>167</v>
      </c>
      <c r="AY15" s="574" t="s">
        <v>168</v>
      </c>
      <c r="AZ15" s="591" t="s">
        <v>169</v>
      </c>
      <c r="BA15" s="729" t="s">
        <v>170</v>
      </c>
      <c r="BB15" s="750" t="s">
        <v>171</v>
      </c>
      <c r="BC15" s="510"/>
      <c r="BD15" s="513"/>
      <c r="BE15" s="516"/>
      <c r="BF15" s="519"/>
      <c r="BG15" s="742"/>
      <c r="BH15" s="516"/>
      <c r="BI15" s="516"/>
      <c r="BJ15" s="540"/>
      <c r="BK15" s="618"/>
      <c r="BL15" s="618"/>
      <c r="BN15" s="550"/>
      <c r="BO15" s="553"/>
      <c r="BP15" s="510"/>
      <c r="BQ15" s="513"/>
      <c r="BR15" s="516"/>
      <c r="BS15" s="519"/>
      <c r="BT15" s="510"/>
      <c r="BU15" s="718"/>
      <c r="BV15" s="516"/>
      <c r="BW15" s="540"/>
      <c r="BX15" s="527"/>
      <c r="BY15" s="523"/>
      <c r="BZ15" s="523"/>
      <c r="CA15" s="523"/>
      <c r="CB15" s="523"/>
      <c r="CC15" s="523"/>
      <c r="CD15" s="523"/>
      <c r="CE15" s="523"/>
      <c r="CF15" s="523"/>
      <c r="CG15" s="523"/>
      <c r="CH15" s="523"/>
      <c r="CI15" s="523"/>
      <c r="CJ15" s="523"/>
      <c r="CK15" s="523"/>
      <c r="CL15" s="523"/>
      <c r="CM15" s="523"/>
      <c r="CN15" s="523"/>
      <c r="CO15" s="523"/>
      <c r="CP15" s="523"/>
      <c r="CQ15" s="523"/>
      <c r="CR15" s="523"/>
      <c r="CS15" s="524"/>
      <c r="CT15" s="527"/>
      <c r="CU15" s="523"/>
      <c r="CV15" s="523"/>
      <c r="CW15" s="523"/>
      <c r="CX15" s="523"/>
      <c r="CY15" s="523"/>
      <c r="CZ15" s="523"/>
      <c r="DA15" s="523"/>
      <c r="DB15" s="523"/>
      <c r="DC15" s="523"/>
      <c r="DD15" s="523"/>
      <c r="DE15" s="524"/>
      <c r="DF15" s="523"/>
      <c r="DG15" s="533"/>
      <c r="DH15" s="282"/>
      <c r="DI15" s="40"/>
      <c r="DJ15" s="40"/>
      <c r="DK15" s="40"/>
      <c r="DL15" s="40"/>
      <c r="DM15" s="40"/>
      <c r="DN15" s="40"/>
      <c r="DO15" s="40"/>
      <c r="DP15" s="37"/>
      <c r="DQ15" s="40"/>
      <c r="DR15" s="40"/>
      <c r="DS15" s="40"/>
      <c r="DT15" s="40"/>
      <c r="EB15" s="37"/>
      <c r="EC15" s="41"/>
      <c r="ED15" s="37"/>
      <c r="EE15" s="37"/>
      <c r="EF15" s="37"/>
    </row>
    <row r="16" spans="1:138" ht="10.5" customHeight="1" x14ac:dyDescent="0.2">
      <c r="A16" s="550"/>
      <c r="B16" s="553"/>
      <c r="C16" s="555"/>
      <c r="D16" s="558"/>
      <c r="E16" s="714"/>
      <c r="F16" s="594"/>
      <c r="G16" s="577"/>
      <c r="H16" s="579"/>
      <c r="I16" s="575"/>
      <c r="J16" s="575"/>
      <c r="K16" s="577"/>
      <c r="L16" s="730"/>
      <c r="M16" s="579"/>
      <c r="N16" s="575"/>
      <c r="O16" s="575"/>
      <c r="P16" s="575"/>
      <c r="Q16" s="577"/>
      <c r="R16" s="578"/>
      <c r="S16" s="575"/>
      <c r="T16" s="575"/>
      <c r="U16" s="577"/>
      <c r="V16" s="579"/>
      <c r="W16" s="575"/>
      <c r="X16" s="577"/>
      <c r="Y16" s="579"/>
      <c r="Z16" s="575"/>
      <c r="AA16" s="575"/>
      <c r="AB16" s="577"/>
      <c r="AC16" s="579"/>
      <c r="AD16" s="575"/>
      <c r="AE16" s="577"/>
      <c r="AF16" s="579"/>
      <c r="AG16" s="575"/>
      <c r="AH16" s="577"/>
      <c r="AI16" s="579"/>
      <c r="AJ16" s="575"/>
      <c r="AK16" s="577"/>
      <c r="AL16" s="578"/>
      <c r="AM16" s="597"/>
      <c r="AN16" s="643"/>
      <c r="AO16" s="575"/>
      <c r="AP16" s="577"/>
      <c r="AQ16" s="579"/>
      <c r="AR16" s="575"/>
      <c r="AS16" s="577"/>
      <c r="AT16" s="578"/>
      <c r="AU16" s="576"/>
      <c r="AV16" s="579"/>
      <c r="AW16" s="577"/>
      <c r="AX16" s="579"/>
      <c r="AY16" s="575"/>
      <c r="AZ16" s="577"/>
      <c r="BA16" s="730"/>
      <c r="BB16" s="745"/>
      <c r="BC16" s="510"/>
      <c r="BD16" s="513"/>
      <c r="BE16" s="516"/>
      <c r="BF16" s="519"/>
      <c r="BG16" s="742"/>
      <c r="BH16" s="516"/>
      <c r="BI16" s="516"/>
      <c r="BJ16" s="540"/>
      <c r="BK16" s="618"/>
      <c r="BL16" s="618"/>
      <c r="BN16" s="550"/>
      <c r="BO16" s="553"/>
      <c r="BP16" s="510"/>
      <c r="BQ16" s="513"/>
      <c r="BR16" s="516"/>
      <c r="BS16" s="519"/>
      <c r="BT16" s="510"/>
      <c r="BU16" s="718"/>
      <c r="BV16" s="516"/>
      <c r="BW16" s="540"/>
      <c r="BX16" s="528"/>
      <c r="BY16" s="525"/>
      <c r="BZ16" s="525"/>
      <c r="CA16" s="525"/>
      <c r="CB16" s="525"/>
      <c r="CC16" s="525"/>
      <c r="CD16" s="525"/>
      <c r="CE16" s="525"/>
      <c r="CF16" s="525"/>
      <c r="CG16" s="525"/>
      <c r="CH16" s="525"/>
      <c r="CI16" s="525"/>
      <c r="CJ16" s="525"/>
      <c r="CK16" s="525"/>
      <c r="CL16" s="525"/>
      <c r="CM16" s="525"/>
      <c r="CN16" s="525"/>
      <c r="CO16" s="525"/>
      <c r="CP16" s="525"/>
      <c r="CQ16" s="525"/>
      <c r="CR16" s="525"/>
      <c r="CS16" s="526"/>
      <c r="CT16" s="528"/>
      <c r="CU16" s="525"/>
      <c r="CV16" s="525"/>
      <c r="CW16" s="525"/>
      <c r="CX16" s="525"/>
      <c r="CY16" s="525"/>
      <c r="CZ16" s="525"/>
      <c r="DA16" s="525"/>
      <c r="DB16" s="525"/>
      <c r="DC16" s="525"/>
      <c r="DD16" s="525"/>
      <c r="DE16" s="526"/>
      <c r="DF16" s="525"/>
      <c r="DG16" s="534"/>
      <c r="DH16" s="282"/>
      <c r="DI16" s="40"/>
      <c r="DJ16" s="40"/>
      <c r="DK16" s="40"/>
      <c r="DL16" s="40"/>
      <c r="DM16" s="40"/>
      <c r="DN16" s="40"/>
      <c r="DO16" s="40"/>
      <c r="DP16" s="37"/>
      <c r="DQ16" s="40"/>
      <c r="DR16" s="40"/>
      <c r="DS16" s="40"/>
      <c r="DT16" s="40"/>
      <c r="EB16" s="37"/>
      <c r="EC16" s="41"/>
      <c r="ED16" s="37"/>
      <c r="EE16" s="37"/>
      <c r="EF16" s="37"/>
    </row>
    <row r="17" spans="1:143" ht="10.5" customHeight="1" x14ac:dyDescent="0.2">
      <c r="A17" s="550"/>
      <c r="B17" s="553"/>
      <c r="C17" s="555"/>
      <c r="D17" s="558"/>
      <c r="E17" s="568" t="s">
        <v>265</v>
      </c>
      <c r="F17" s="570" t="s">
        <v>265</v>
      </c>
      <c r="G17" s="598" t="s">
        <v>265</v>
      </c>
      <c r="H17" s="587" t="s">
        <v>265</v>
      </c>
      <c r="I17" s="570" t="s">
        <v>265</v>
      </c>
      <c r="J17" s="570" t="s">
        <v>265</v>
      </c>
      <c r="K17" s="598" t="s">
        <v>265</v>
      </c>
      <c r="L17" s="734" t="s">
        <v>265</v>
      </c>
      <c r="M17" s="587" t="s">
        <v>265</v>
      </c>
      <c r="N17" s="570" t="s">
        <v>265</v>
      </c>
      <c r="O17" s="570" t="s">
        <v>265</v>
      </c>
      <c r="P17" s="570" t="s">
        <v>265</v>
      </c>
      <c r="Q17" s="598" t="s">
        <v>265</v>
      </c>
      <c r="R17" s="587" t="s">
        <v>265</v>
      </c>
      <c r="S17" s="570" t="s">
        <v>265</v>
      </c>
      <c r="T17" s="570" t="s">
        <v>265</v>
      </c>
      <c r="U17" s="598" t="s">
        <v>265</v>
      </c>
      <c r="V17" s="587" t="s">
        <v>265</v>
      </c>
      <c r="W17" s="570" t="s">
        <v>265</v>
      </c>
      <c r="X17" s="598" t="s">
        <v>265</v>
      </c>
      <c r="Y17" s="587" t="s">
        <v>265</v>
      </c>
      <c r="Z17" s="570" t="s">
        <v>265</v>
      </c>
      <c r="AA17" s="570" t="s">
        <v>265</v>
      </c>
      <c r="AB17" s="598" t="s">
        <v>265</v>
      </c>
      <c r="AC17" s="587" t="s">
        <v>265</v>
      </c>
      <c r="AD17" s="570" t="s">
        <v>265</v>
      </c>
      <c r="AE17" s="598" t="s">
        <v>265</v>
      </c>
      <c r="AF17" s="587" t="s">
        <v>265</v>
      </c>
      <c r="AG17" s="570" t="s">
        <v>265</v>
      </c>
      <c r="AH17" s="598" t="s">
        <v>265</v>
      </c>
      <c r="AI17" s="587" t="s">
        <v>265</v>
      </c>
      <c r="AJ17" s="570" t="s">
        <v>265</v>
      </c>
      <c r="AK17" s="598" t="s">
        <v>265</v>
      </c>
      <c r="AL17" s="587" t="s">
        <v>265</v>
      </c>
      <c r="AM17" s="572" t="s">
        <v>265</v>
      </c>
      <c r="AN17" s="568" t="s">
        <v>262</v>
      </c>
      <c r="AO17" s="570" t="s">
        <v>262</v>
      </c>
      <c r="AP17" s="598" t="s">
        <v>262</v>
      </c>
      <c r="AQ17" s="587" t="s">
        <v>262</v>
      </c>
      <c r="AR17" s="570" t="s">
        <v>262</v>
      </c>
      <c r="AS17" s="598" t="s">
        <v>262</v>
      </c>
      <c r="AT17" s="587" t="s">
        <v>262</v>
      </c>
      <c r="AU17" s="598" t="s">
        <v>262</v>
      </c>
      <c r="AV17" s="587" t="s">
        <v>262</v>
      </c>
      <c r="AW17" s="598" t="s">
        <v>262</v>
      </c>
      <c r="AX17" s="587" t="s">
        <v>262</v>
      </c>
      <c r="AY17" s="570" t="s">
        <v>262</v>
      </c>
      <c r="AZ17" s="598" t="s">
        <v>262</v>
      </c>
      <c r="BA17" s="734" t="s">
        <v>262</v>
      </c>
      <c r="BB17" s="747" t="s">
        <v>262</v>
      </c>
      <c r="BC17" s="510"/>
      <c r="BD17" s="513"/>
      <c r="BE17" s="516"/>
      <c r="BF17" s="519"/>
      <c r="BG17" s="742"/>
      <c r="BH17" s="516"/>
      <c r="BI17" s="516"/>
      <c r="BJ17" s="540"/>
      <c r="BK17" s="618"/>
      <c r="BL17" s="618"/>
      <c r="BN17" s="550"/>
      <c r="BO17" s="553"/>
      <c r="BP17" s="510"/>
      <c r="BQ17" s="513"/>
      <c r="BR17" s="516"/>
      <c r="BS17" s="519"/>
      <c r="BT17" s="510"/>
      <c r="BU17" s="718"/>
      <c r="BV17" s="516"/>
      <c r="BW17" s="540"/>
      <c r="BX17" s="58" t="s">
        <v>105</v>
      </c>
      <c r="BY17" s="59"/>
      <c r="BZ17" s="60"/>
      <c r="CA17" s="61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59"/>
      <c r="CN17" s="60"/>
      <c r="CO17" s="59"/>
      <c r="CP17" s="60"/>
      <c r="CQ17" s="59"/>
      <c r="CR17" s="60"/>
      <c r="CS17" s="61"/>
      <c r="CT17" s="286"/>
      <c r="CU17" s="57"/>
      <c r="CV17" s="60"/>
      <c r="CW17" s="59"/>
      <c r="CX17" s="60"/>
      <c r="CY17" s="59"/>
      <c r="CZ17" s="60"/>
      <c r="DA17" s="59"/>
      <c r="DB17" s="60"/>
      <c r="DC17" s="59"/>
      <c r="DD17" s="60"/>
      <c r="DE17" s="276"/>
      <c r="DF17" s="60"/>
      <c r="DG17" s="279"/>
      <c r="DH17" s="269"/>
      <c r="DI17" s="40"/>
      <c r="DJ17" s="40"/>
      <c r="DK17" s="632" t="s">
        <v>250</v>
      </c>
      <c r="DL17" s="633"/>
      <c r="DM17" s="40"/>
      <c r="DN17" s="40"/>
      <c r="DO17" s="40"/>
      <c r="DP17" s="271"/>
      <c r="DQ17" s="271"/>
      <c r="DR17" s="271"/>
      <c r="DS17" s="271"/>
      <c r="DT17" s="271"/>
      <c r="EB17" s="37"/>
      <c r="EC17" s="41"/>
      <c r="ED17" s="37"/>
      <c r="EE17" s="37"/>
      <c r="EF17" s="37"/>
    </row>
    <row r="18" spans="1:143" ht="10.5" customHeight="1" x14ac:dyDescent="0.2">
      <c r="A18" s="550"/>
      <c r="B18" s="553"/>
      <c r="C18" s="555"/>
      <c r="D18" s="558"/>
      <c r="E18" s="569"/>
      <c r="F18" s="571"/>
      <c r="G18" s="599"/>
      <c r="H18" s="600"/>
      <c r="I18" s="571"/>
      <c r="J18" s="571"/>
      <c r="K18" s="605"/>
      <c r="L18" s="735"/>
      <c r="M18" s="588"/>
      <c r="N18" s="585"/>
      <c r="O18" s="585"/>
      <c r="P18" s="585"/>
      <c r="Q18" s="605"/>
      <c r="R18" s="600"/>
      <c r="S18" s="585"/>
      <c r="T18" s="585"/>
      <c r="U18" s="605"/>
      <c r="V18" s="588"/>
      <c r="W18" s="585"/>
      <c r="X18" s="605"/>
      <c r="Y18" s="588"/>
      <c r="Z18" s="585"/>
      <c r="AA18" s="585"/>
      <c r="AB18" s="605"/>
      <c r="AC18" s="588"/>
      <c r="AD18" s="585"/>
      <c r="AE18" s="605"/>
      <c r="AF18" s="588"/>
      <c r="AG18" s="585"/>
      <c r="AH18" s="605"/>
      <c r="AI18" s="588"/>
      <c r="AJ18" s="585"/>
      <c r="AK18" s="605"/>
      <c r="AL18" s="600"/>
      <c r="AM18" s="586"/>
      <c r="AN18" s="608"/>
      <c r="AO18" s="585"/>
      <c r="AP18" s="605"/>
      <c r="AQ18" s="588"/>
      <c r="AR18" s="585"/>
      <c r="AS18" s="605"/>
      <c r="AT18" s="588"/>
      <c r="AU18" s="605"/>
      <c r="AV18" s="588"/>
      <c r="AW18" s="605"/>
      <c r="AX18" s="588"/>
      <c r="AY18" s="585"/>
      <c r="AZ18" s="605"/>
      <c r="BA18" s="735"/>
      <c r="BB18" s="748"/>
      <c r="BC18" s="510"/>
      <c r="BD18" s="513"/>
      <c r="BE18" s="516"/>
      <c r="BF18" s="519"/>
      <c r="BG18" s="742"/>
      <c r="BH18" s="516"/>
      <c r="BI18" s="516"/>
      <c r="BJ18" s="540"/>
      <c r="BK18" s="618"/>
      <c r="BL18" s="618"/>
      <c r="BN18" s="550"/>
      <c r="BO18" s="553"/>
      <c r="BP18" s="510"/>
      <c r="BQ18" s="513"/>
      <c r="BR18" s="516"/>
      <c r="BS18" s="519"/>
      <c r="BT18" s="510"/>
      <c r="BU18" s="718"/>
      <c r="BV18" s="516"/>
      <c r="BW18" s="540"/>
      <c r="BX18" s="620" t="s">
        <v>107</v>
      </c>
      <c r="BY18" s="623" t="s">
        <v>108</v>
      </c>
      <c r="BZ18" s="629" t="s">
        <v>107</v>
      </c>
      <c r="CA18" s="623" t="s">
        <v>108</v>
      </c>
      <c r="CB18" s="629" t="s">
        <v>107</v>
      </c>
      <c r="CC18" s="623" t="s">
        <v>108</v>
      </c>
      <c r="CD18" s="629" t="s">
        <v>107</v>
      </c>
      <c r="CE18" s="623" t="s">
        <v>108</v>
      </c>
      <c r="CF18" s="629" t="s">
        <v>107</v>
      </c>
      <c r="CG18" s="623" t="s">
        <v>108</v>
      </c>
      <c r="CH18" s="629" t="s">
        <v>107</v>
      </c>
      <c r="CI18" s="623" t="s">
        <v>108</v>
      </c>
      <c r="CJ18" s="629" t="s">
        <v>107</v>
      </c>
      <c r="CK18" s="623" t="s">
        <v>108</v>
      </c>
      <c r="CL18" s="629" t="s">
        <v>107</v>
      </c>
      <c r="CM18" s="623" t="s">
        <v>108</v>
      </c>
      <c r="CN18" s="629" t="s">
        <v>107</v>
      </c>
      <c r="CO18" s="623" t="s">
        <v>108</v>
      </c>
      <c r="CP18" s="629" t="s">
        <v>107</v>
      </c>
      <c r="CQ18" s="623" t="s">
        <v>108</v>
      </c>
      <c r="CR18" s="629" t="s">
        <v>107</v>
      </c>
      <c r="CS18" s="634" t="s">
        <v>108</v>
      </c>
      <c r="CT18" s="620" t="s">
        <v>107</v>
      </c>
      <c r="CU18" s="749" t="s">
        <v>108</v>
      </c>
      <c r="CV18" s="629" t="s">
        <v>107</v>
      </c>
      <c r="CW18" s="623" t="s">
        <v>108</v>
      </c>
      <c r="CX18" s="629" t="s">
        <v>107</v>
      </c>
      <c r="CY18" s="623" t="s">
        <v>108</v>
      </c>
      <c r="CZ18" s="629" t="s">
        <v>107</v>
      </c>
      <c r="DA18" s="623" t="s">
        <v>108</v>
      </c>
      <c r="DB18" s="629" t="s">
        <v>107</v>
      </c>
      <c r="DC18" s="623" t="s">
        <v>108</v>
      </c>
      <c r="DD18" s="629" t="s">
        <v>107</v>
      </c>
      <c r="DE18" s="746" t="s">
        <v>108</v>
      </c>
      <c r="DF18" s="629" t="s">
        <v>107</v>
      </c>
      <c r="DG18" s="647" t="s">
        <v>108</v>
      </c>
      <c r="DH18" s="269"/>
      <c r="DI18" s="40"/>
      <c r="DJ18" s="40"/>
      <c r="DK18" s="633"/>
      <c r="DL18" s="633"/>
      <c r="DM18" s="40"/>
      <c r="DN18" s="40"/>
      <c r="DO18" s="40"/>
      <c r="DP18" s="271"/>
      <c r="DQ18" s="271"/>
      <c r="DR18" s="271"/>
      <c r="DS18" s="271"/>
      <c r="DT18" s="271"/>
      <c r="EB18" s="37"/>
      <c r="EC18" s="644" t="s">
        <v>109</v>
      </c>
      <c r="ED18" s="645"/>
      <c r="EE18" s="645"/>
      <c r="EF18" s="37"/>
    </row>
    <row r="19" spans="1:143" ht="10.5" customHeight="1" x14ac:dyDescent="0.2">
      <c r="A19" s="550"/>
      <c r="B19" s="553"/>
      <c r="C19" s="555"/>
      <c r="D19" s="558"/>
      <c r="E19" s="642">
        <v>4</v>
      </c>
      <c r="F19" s="611">
        <v>4</v>
      </c>
      <c r="G19" s="612">
        <v>4</v>
      </c>
      <c r="H19" s="613">
        <v>3</v>
      </c>
      <c r="I19" s="611">
        <v>3</v>
      </c>
      <c r="J19" s="611">
        <v>3</v>
      </c>
      <c r="K19" s="612">
        <v>3</v>
      </c>
      <c r="L19" s="737">
        <v>4</v>
      </c>
      <c r="M19" s="613">
        <v>2</v>
      </c>
      <c r="N19" s="611">
        <v>2</v>
      </c>
      <c r="O19" s="611">
        <v>2</v>
      </c>
      <c r="P19" s="611">
        <v>2</v>
      </c>
      <c r="Q19" s="612">
        <v>2</v>
      </c>
      <c r="R19" s="613">
        <v>1</v>
      </c>
      <c r="S19" s="611">
        <v>1</v>
      </c>
      <c r="T19" s="611">
        <v>1</v>
      </c>
      <c r="U19" s="612">
        <v>1</v>
      </c>
      <c r="V19" s="613">
        <v>4</v>
      </c>
      <c r="W19" s="611">
        <v>4</v>
      </c>
      <c r="X19" s="612">
        <v>4</v>
      </c>
      <c r="Y19" s="613">
        <v>3</v>
      </c>
      <c r="Z19" s="611">
        <v>3</v>
      </c>
      <c r="AA19" s="611">
        <v>3</v>
      </c>
      <c r="AB19" s="612">
        <v>3</v>
      </c>
      <c r="AC19" s="613">
        <v>2</v>
      </c>
      <c r="AD19" s="611">
        <v>2</v>
      </c>
      <c r="AE19" s="612">
        <v>2</v>
      </c>
      <c r="AF19" s="613">
        <v>3</v>
      </c>
      <c r="AG19" s="611">
        <v>3</v>
      </c>
      <c r="AH19" s="612">
        <v>3</v>
      </c>
      <c r="AI19" s="613">
        <v>2</v>
      </c>
      <c r="AJ19" s="611">
        <v>2</v>
      </c>
      <c r="AK19" s="612">
        <v>2</v>
      </c>
      <c r="AL19" s="613">
        <v>4</v>
      </c>
      <c r="AM19" s="646">
        <v>4</v>
      </c>
      <c r="AN19" s="642">
        <v>4</v>
      </c>
      <c r="AO19" s="611">
        <v>4</v>
      </c>
      <c r="AP19" s="612">
        <v>4</v>
      </c>
      <c r="AQ19" s="613">
        <v>2</v>
      </c>
      <c r="AR19" s="611">
        <v>2</v>
      </c>
      <c r="AS19" s="612">
        <v>2</v>
      </c>
      <c r="AT19" s="613">
        <v>1</v>
      </c>
      <c r="AU19" s="612">
        <v>1</v>
      </c>
      <c r="AV19" s="613">
        <v>2</v>
      </c>
      <c r="AW19" s="612">
        <v>2</v>
      </c>
      <c r="AX19" s="613">
        <v>2</v>
      </c>
      <c r="AY19" s="611">
        <v>2</v>
      </c>
      <c r="AZ19" s="612">
        <v>2</v>
      </c>
      <c r="BA19" s="737">
        <v>4</v>
      </c>
      <c r="BB19" s="744">
        <v>1</v>
      </c>
      <c r="BC19" s="510"/>
      <c r="BD19" s="513"/>
      <c r="BE19" s="516"/>
      <c r="BF19" s="519"/>
      <c r="BG19" s="742"/>
      <c r="BH19" s="516"/>
      <c r="BI19" s="516"/>
      <c r="BJ19" s="540"/>
      <c r="BK19" s="618"/>
      <c r="BL19" s="618"/>
      <c r="BN19" s="550"/>
      <c r="BO19" s="553"/>
      <c r="BP19" s="510"/>
      <c r="BQ19" s="513"/>
      <c r="BR19" s="516"/>
      <c r="BS19" s="519"/>
      <c r="BT19" s="510"/>
      <c r="BU19" s="718"/>
      <c r="BV19" s="516"/>
      <c r="BW19" s="540"/>
      <c r="BX19" s="621"/>
      <c r="BY19" s="624"/>
      <c r="BZ19" s="630"/>
      <c r="CA19" s="624"/>
      <c r="CB19" s="630"/>
      <c r="CC19" s="624"/>
      <c r="CD19" s="630"/>
      <c r="CE19" s="624"/>
      <c r="CF19" s="630"/>
      <c r="CG19" s="624"/>
      <c r="CH19" s="630"/>
      <c r="CI19" s="624"/>
      <c r="CJ19" s="630"/>
      <c r="CK19" s="624"/>
      <c r="CL19" s="630"/>
      <c r="CM19" s="624"/>
      <c r="CN19" s="630"/>
      <c r="CO19" s="624"/>
      <c r="CP19" s="630"/>
      <c r="CQ19" s="624"/>
      <c r="CR19" s="630"/>
      <c r="CS19" s="635"/>
      <c r="CT19" s="621"/>
      <c r="CU19" s="749"/>
      <c r="CV19" s="630"/>
      <c r="CW19" s="624"/>
      <c r="CX19" s="630"/>
      <c r="CY19" s="624"/>
      <c r="CZ19" s="630"/>
      <c r="DA19" s="624"/>
      <c r="DB19" s="630"/>
      <c r="DC19" s="624"/>
      <c r="DD19" s="630"/>
      <c r="DE19" s="746"/>
      <c r="DF19" s="630"/>
      <c r="DG19" s="647"/>
      <c r="DH19" s="269"/>
      <c r="DI19" s="40"/>
      <c r="DJ19" s="64" t="s">
        <v>110</v>
      </c>
      <c r="DK19" s="698" t="s">
        <v>181</v>
      </c>
      <c r="DL19" s="698"/>
      <c r="DM19" s="698"/>
      <c r="DN19" s="65"/>
      <c r="DO19" s="66"/>
      <c r="DP19" s="66"/>
      <c r="DQ19" s="66"/>
      <c r="DR19" s="66"/>
      <c r="DS19" s="66"/>
      <c r="DT19" s="67"/>
      <c r="EB19" s="37"/>
      <c r="EC19" s="645"/>
      <c r="ED19" s="645"/>
      <c r="EE19" s="645"/>
      <c r="EF19" s="37"/>
    </row>
    <row r="20" spans="1:143" ht="10.5" customHeight="1" thickBot="1" x14ac:dyDescent="0.25">
      <c r="A20" s="550"/>
      <c r="B20" s="553"/>
      <c r="C20" s="555"/>
      <c r="D20" s="558"/>
      <c r="E20" s="643"/>
      <c r="F20" s="575"/>
      <c r="G20" s="577"/>
      <c r="H20" s="579"/>
      <c r="I20" s="575"/>
      <c r="J20" s="575"/>
      <c r="K20" s="577"/>
      <c r="L20" s="730"/>
      <c r="M20" s="579"/>
      <c r="N20" s="575"/>
      <c r="O20" s="575"/>
      <c r="P20" s="575"/>
      <c r="Q20" s="577"/>
      <c r="R20" s="579"/>
      <c r="S20" s="575"/>
      <c r="T20" s="575"/>
      <c r="U20" s="577"/>
      <c r="V20" s="579"/>
      <c r="W20" s="611"/>
      <c r="X20" s="577"/>
      <c r="Y20" s="613"/>
      <c r="Z20" s="611"/>
      <c r="AA20" s="611"/>
      <c r="AB20" s="577"/>
      <c r="AC20" s="579"/>
      <c r="AD20" s="575"/>
      <c r="AE20" s="577"/>
      <c r="AF20" s="579"/>
      <c r="AG20" s="575"/>
      <c r="AH20" s="577"/>
      <c r="AI20" s="579"/>
      <c r="AJ20" s="575"/>
      <c r="AK20" s="577"/>
      <c r="AL20" s="579"/>
      <c r="AM20" s="597"/>
      <c r="AN20" s="643"/>
      <c r="AO20" s="575"/>
      <c r="AP20" s="577"/>
      <c r="AQ20" s="579"/>
      <c r="AR20" s="575"/>
      <c r="AS20" s="577"/>
      <c r="AT20" s="579"/>
      <c r="AU20" s="577"/>
      <c r="AV20" s="579"/>
      <c r="AW20" s="577"/>
      <c r="AX20" s="579"/>
      <c r="AY20" s="575"/>
      <c r="AZ20" s="577"/>
      <c r="BA20" s="730"/>
      <c r="BB20" s="745"/>
      <c r="BC20" s="510"/>
      <c r="BD20" s="513"/>
      <c r="BE20" s="516"/>
      <c r="BF20" s="519"/>
      <c r="BG20" s="742"/>
      <c r="BH20" s="516"/>
      <c r="BI20" s="516"/>
      <c r="BJ20" s="540"/>
      <c r="BK20" s="618"/>
      <c r="BL20" s="618"/>
      <c r="BN20" s="550"/>
      <c r="BO20" s="553"/>
      <c r="BP20" s="510"/>
      <c r="BQ20" s="513"/>
      <c r="BR20" s="516"/>
      <c r="BS20" s="519"/>
      <c r="BT20" s="510"/>
      <c r="BU20" s="718"/>
      <c r="BV20" s="516"/>
      <c r="BW20" s="540"/>
      <c r="BX20" s="621"/>
      <c r="BY20" s="624"/>
      <c r="BZ20" s="630"/>
      <c r="CA20" s="624"/>
      <c r="CB20" s="630"/>
      <c r="CC20" s="624"/>
      <c r="CD20" s="630"/>
      <c r="CE20" s="624"/>
      <c r="CF20" s="630"/>
      <c r="CG20" s="624"/>
      <c r="CH20" s="630"/>
      <c r="CI20" s="624"/>
      <c r="CJ20" s="630"/>
      <c r="CK20" s="624"/>
      <c r="CL20" s="630"/>
      <c r="CM20" s="624"/>
      <c r="CN20" s="630"/>
      <c r="CO20" s="624"/>
      <c r="CP20" s="630"/>
      <c r="CQ20" s="624"/>
      <c r="CR20" s="630"/>
      <c r="CS20" s="635"/>
      <c r="CT20" s="621"/>
      <c r="CU20" s="749"/>
      <c r="CV20" s="630"/>
      <c r="CW20" s="624"/>
      <c r="CX20" s="630"/>
      <c r="CY20" s="624"/>
      <c r="CZ20" s="630"/>
      <c r="DA20" s="624"/>
      <c r="DB20" s="630"/>
      <c r="DC20" s="624"/>
      <c r="DD20" s="630"/>
      <c r="DE20" s="746"/>
      <c r="DF20" s="630"/>
      <c r="DG20" s="647"/>
      <c r="DH20" s="269"/>
      <c r="DJ20" s="64"/>
      <c r="DK20" s="699"/>
      <c r="DL20" s="699"/>
      <c r="DM20" s="699"/>
      <c r="DN20" s="65"/>
      <c r="DO20" s="665" t="s">
        <v>112</v>
      </c>
      <c r="DP20" s="665"/>
      <c r="DQ20" s="666" t="e">
        <f>BK64</f>
        <v>#DIV/0!</v>
      </c>
      <c r="DR20" s="666"/>
      <c r="DS20" s="66"/>
      <c r="DT20" s="67"/>
      <c r="EB20" s="37"/>
      <c r="EC20" s="41"/>
      <c r="ED20" s="37"/>
      <c r="EE20" s="37"/>
      <c r="EF20" s="37"/>
    </row>
    <row r="21" spans="1:143" ht="10.5" customHeight="1" x14ac:dyDescent="0.2">
      <c r="A21" s="550"/>
      <c r="B21" s="553"/>
      <c r="C21" s="556"/>
      <c r="D21" s="558"/>
      <c r="E21" s="312"/>
      <c r="F21" s="313"/>
      <c r="G21" s="314"/>
      <c r="H21" s="342"/>
      <c r="I21" s="313"/>
      <c r="J21" s="313"/>
      <c r="K21" s="314"/>
      <c r="L21" s="68"/>
      <c r="M21" s="342"/>
      <c r="N21" s="313"/>
      <c r="O21" s="313"/>
      <c r="P21" s="313"/>
      <c r="Q21" s="314"/>
      <c r="R21" s="342"/>
      <c r="S21" s="313"/>
      <c r="T21" s="313"/>
      <c r="U21" s="352"/>
      <c r="V21" s="342"/>
      <c r="W21" s="370"/>
      <c r="X21" s="314"/>
      <c r="Y21" s="342"/>
      <c r="Z21" s="313"/>
      <c r="AA21" s="313"/>
      <c r="AB21" s="314"/>
      <c r="AC21" s="342"/>
      <c r="AD21" s="313"/>
      <c r="AE21" s="314"/>
      <c r="AF21" s="342"/>
      <c r="AG21" s="313"/>
      <c r="AH21" s="314"/>
      <c r="AI21" s="342"/>
      <c r="AJ21" s="313"/>
      <c r="AK21" s="314"/>
      <c r="AL21" s="342"/>
      <c r="AM21" s="372"/>
      <c r="AN21" s="312"/>
      <c r="AO21" s="364"/>
      <c r="AP21" s="352"/>
      <c r="AQ21" s="365"/>
      <c r="AR21" s="364"/>
      <c r="AS21" s="352"/>
      <c r="AT21" s="365"/>
      <c r="AU21" s="352"/>
      <c r="AV21" s="365"/>
      <c r="AW21" s="352"/>
      <c r="AX21" s="365"/>
      <c r="AY21" s="364"/>
      <c r="AZ21" s="352"/>
      <c r="BA21" s="69"/>
      <c r="BB21" s="69"/>
      <c r="BC21" s="511"/>
      <c r="BD21" s="514"/>
      <c r="BE21" s="517"/>
      <c r="BF21" s="520"/>
      <c r="BG21" s="743"/>
      <c r="BH21" s="517"/>
      <c r="BI21" s="517"/>
      <c r="BJ21" s="541"/>
      <c r="BK21" s="619"/>
      <c r="BL21" s="619"/>
      <c r="BN21" s="550"/>
      <c r="BO21" s="553"/>
      <c r="BP21" s="511"/>
      <c r="BQ21" s="514"/>
      <c r="BR21" s="517"/>
      <c r="BS21" s="520"/>
      <c r="BT21" s="511"/>
      <c r="BU21" s="719"/>
      <c r="BV21" s="517"/>
      <c r="BW21" s="541"/>
      <c r="BX21" s="622"/>
      <c r="BY21" s="625"/>
      <c r="BZ21" s="631"/>
      <c r="CA21" s="625"/>
      <c r="CB21" s="631"/>
      <c r="CC21" s="625"/>
      <c r="CD21" s="631"/>
      <c r="CE21" s="625"/>
      <c r="CF21" s="631"/>
      <c r="CG21" s="625"/>
      <c r="CH21" s="631"/>
      <c r="CI21" s="625"/>
      <c r="CJ21" s="631"/>
      <c r="CK21" s="625"/>
      <c r="CL21" s="631"/>
      <c r="CM21" s="625"/>
      <c r="CN21" s="631"/>
      <c r="CO21" s="625"/>
      <c r="CP21" s="631"/>
      <c r="CQ21" s="625"/>
      <c r="CR21" s="631"/>
      <c r="CS21" s="636"/>
      <c r="CT21" s="622"/>
      <c r="CU21" s="749"/>
      <c r="CV21" s="631"/>
      <c r="CW21" s="625"/>
      <c r="CX21" s="631"/>
      <c r="CY21" s="625"/>
      <c r="CZ21" s="631"/>
      <c r="DA21" s="625"/>
      <c r="DB21" s="631"/>
      <c r="DC21" s="625"/>
      <c r="DD21" s="631"/>
      <c r="DE21" s="746"/>
      <c r="DF21" s="631"/>
      <c r="DG21" s="647"/>
      <c r="DH21" s="269"/>
      <c r="DI21" s="637" t="s">
        <v>251</v>
      </c>
      <c r="DJ21" s="700" t="s">
        <v>116</v>
      </c>
      <c r="DK21" s="700" t="s">
        <v>113</v>
      </c>
      <c r="DL21" s="702" t="s">
        <v>114</v>
      </c>
      <c r="DM21" s="648" t="s">
        <v>115</v>
      </c>
      <c r="DN21" s="71"/>
      <c r="DO21" s="665"/>
      <c r="DP21" s="665"/>
      <c r="DQ21" s="666"/>
      <c r="DR21" s="666"/>
      <c r="DS21" s="66"/>
      <c r="DT21" s="71"/>
      <c r="EB21" s="655" t="s">
        <v>116</v>
      </c>
      <c r="EC21" s="657" t="s">
        <v>117</v>
      </c>
      <c r="ED21" s="659" t="s">
        <v>29</v>
      </c>
      <c r="EE21" s="661" t="s">
        <v>118</v>
      </c>
      <c r="EF21" s="663" t="s">
        <v>119</v>
      </c>
    </row>
    <row r="22" spans="1:143" ht="10.95" customHeight="1" thickBot="1" x14ac:dyDescent="0.2">
      <c r="A22" s="551"/>
      <c r="B22" s="553"/>
      <c r="C22" s="73">
        <v>10</v>
      </c>
      <c r="D22" s="74"/>
      <c r="E22" s="315">
        <v>2</v>
      </c>
      <c r="F22" s="316">
        <v>2</v>
      </c>
      <c r="G22" s="317">
        <v>2</v>
      </c>
      <c r="H22" s="343">
        <v>2</v>
      </c>
      <c r="I22" s="316">
        <v>2</v>
      </c>
      <c r="J22" s="316">
        <v>2</v>
      </c>
      <c r="K22" s="317">
        <v>2</v>
      </c>
      <c r="L22" s="76">
        <v>2</v>
      </c>
      <c r="M22" s="343">
        <v>2</v>
      </c>
      <c r="N22" s="316">
        <v>2</v>
      </c>
      <c r="O22" s="316">
        <v>2</v>
      </c>
      <c r="P22" s="316">
        <v>2</v>
      </c>
      <c r="Q22" s="317">
        <v>2</v>
      </c>
      <c r="R22" s="343">
        <v>2</v>
      </c>
      <c r="S22" s="316">
        <v>2</v>
      </c>
      <c r="T22" s="316">
        <v>2</v>
      </c>
      <c r="U22" s="317">
        <v>2</v>
      </c>
      <c r="V22" s="343">
        <v>2</v>
      </c>
      <c r="W22" s="316">
        <v>2</v>
      </c>
      <c r="X22" s="317">
        <v>2</v>
      </c>
      <c r="Y22" s="343">
        <v>2</v>
      </c>
      <c r="Z22" s="316">
        <v>2</v>
      </c>
      <c r="AA22" s="316">
        <v>2</v>
      </c>
      <c r="AB22" s="317">
        <v>2</v>
      </c>
      <c r="AC22" s="343">
        <v>2</v>
      </c>
      <c r="AD22" s="316">
        <v>2</v>
      </c>
      <c r="AE22" s="317">
        <v>2</v>
      </c>
      <c r="AF22" s="343">
        <v>2</v>
      </c>
      <c r="AG22" s="316">
        <v>2</v>
      </c>
      <c r="AH22" s="317">
        <v>2</v>
      </c>
      <c r="AI22" s="343">
        <v>2</v>
      </c>
      <c r="AJ22" s="316">
        <v>2</v>
      </c>
      <c r="AK22" s="317">
        <v>2</v>
      </c>
      <c r="AL22" s="343">
        <v>2</v>
      </c>
      <c r="AM22" s="373">
        <v>2</v>
      </c>
      <c r="AN22" s="315">
        <v>2</v>
      </c>
      <c r="AO22" s="316">
        <v>2</v>
      </c>
      <c r="AP22" s="317">
        <v>2</v>
      </c>
      <c r="AQ22" s="343">
        <v>2</v>
      </c>
      <c r="AR22" s="316">
        <v>2</v>
      </c>
      <c r="AS22" s="317">
        <v>2</v>
      </c>
      <c r="AT22" s="343">
        <v>2</v>
      </c>
      <c r="AU22" s="317">
        <v>2</v>
      </c>
      <c r="AV22" s="343">
        <v>2</v>
      </c>
      <c r="AW22" s="317">
        <v>2</v>
      </c>
      <c r="AX22" s="343">
        <v>2</v>
      </c>
      <c r="AY22" s="316">
        <v>2</v>
      </c>
      <c r="AZ22" s="317">
        <v>2</v>
      </c>
      <c r="BA22" s="77">
        <v>2</v>
      </c>
      <c r="BB22" s="78">
        <v>2</v>
      </c>
      <c r="BC22" s="75">
        <v>70</v>
      </c>
      <c r="BD22" s="77"/>
      <c r="BE22" s="79">
        <v>30</v>
      </c>
      <c r="BF22" s="74"/>
      <c r="BG22" s="75">
        <v>14</v>
      </c>
      <c r="BH22" s="77">
        <v>38</v>
      </c>
      <c r="BI22" s="77">
        <v>22</v>
      </c>
      <c r="BJ22" s="78">
        <v>26</v>
      </c>
      <c r="BK22" s="80">
        <v>100</v>
      </c>
      <c r="BL22" s="80"/>
      <c r="BN22" s="551"/>
      <c r="BO22" s="553"/>
      <c r="BP22" s="75">
        <f>BC22</f>
        <v>70</v>
      </c>
      <c r="BQ22" s="77"/>
      <c r="BR22" s="79">
        <f>BE22</f>
        <v>30</v>
      </c>
      <c r="BS22" s="74"/>
      <c r="BT22" s="75">
        <f>BG22</f>
        <v>14</v>
      </c>
      <c r="BU22" s="77">
        <f>BH22</f>
        <v>38</v>
      </c>
      <c r="BV22" s="77">
        <f t="shared" ref="BV22:BW22" si="0">BI22</f>
        <v>22</v>
      </c>
      <c r="BW22" s="82">
        <f t="shared" si="0"/>
        <v>26</v>
      </c>
      <c r="BX22" s="83">
        <v>6</v>
      </c>
      <c r="BY22" s="84"/>
      <c r="BZ22" s="85">
        <v>8</v>
      </c>
      <c r="CA22" s="84"/>
      <c r="CB22" s="85">
        <v>2</v>
      </c>
      <c r="CC22" s="84"/>
      <c r="CD22" s="85">
        <v>10</v>
      </c>
      <c r="CE22" s="84"/>
      <c r="CF22" s="85">
        <v>8</v>
      </c>
      <c r="CG22" s="84"/>
      <c r="CH22" s="85">
        <v>6</v>
      </c>
      <c r="CI22" s="84"/>
      <c r="CJ22" s="85">
        <v>8</v>
      </c>
      <c r="CK22" s="84"/>
      <c r="CL22" s="85">
        <v>6</v>
      </c>
      <c r="CM22" s="84"/>
      <c r="CN22" s="85">
        <v>6</v>
      </c>
      <c r="CO22" s="84"/>
      <c r="CP22" s="85">
        <v>6</v>
      </c>
      <c r="CQ22" s="84"/>
      <c r="CR22" s="85">
        <v>4</v>
      </c>
      <c r="CS22" s="277"/>
      <c r="CT22" s="83">
        <v>6</v>
      </c>
      <c r="CU22" s="84"/>
      <c r="CV22" s="85">
        <v>6</v>
      </c>
      <c r="CW22" s="84"/>
      <c r="CX22" s="85">
        <v>4</v>
      </c>
      <c r="CY22" s="84"/>
      <c r="CZ22" s="85">
        <v>4</v>
      </c>
      <c r="DA22" s="84"/>
      <c r="DB22" s="85">
        <v>6</v>
      </c>
      <c r="DC22" s="84"/>
      <c r="DD22" s="85">
        <v>2</v>
      </c>
      <c r="DE22" s="277"/>
      <c r="DF22" s="85">
        <v>2</v>
      </c>
      <c r="DG22" s="87"/>
      <c r="DH22" s="283"/>
      <c r="DI22" s="638"/>
      <c r="DJ22" s="701"/>
      <c r="DK22" s="701"/>
      <c r="DL22" s="703"/>
      <c r="DM22" s="649"/>
      <c r="DN22" s="71"/>
      <c r="DO22" s="665" t="s">
        <v>120</v>
      </c>
      <c r="DP22" s="665"/>
      <c r="DQ22" s="666">
        <f>BM27</f>
        <v>0</v>
      </c>
      <c r="DR22" s="666"/>
      <c r="DS22" s="66"/>
      <c r="DT22" s="71"/>
      <c r="EB22" s="656"/>
      <c r="EC22" s="658"/>
      <c r="ED22" s="660"/>
      <c r="EE22" s="662"/>
      <c r="EF22" s="664"/>
    </row>
    <row r="23" spans="1:143" ht="13.2" customHeight="1" x14ac:dyDescent="0.2">
      <c r="A23" s="88"/>
      <c r="B23" s="89"/>
      <c r="C23" s="90"/>
      <c r="D23" s="199" t="str">
        <f>IF(C23&gt;=10,"A",IF(C23&gt;=4,"B","C"))</f>
        <v>C</v>
      </c>
      <c r="E23" s="318"/>
      <c r="F23" s="319"/>
      <c r="G23" s="320"/>
      <c r="H23" s="344"/>
      <c r="I23" s="319"/>
      <c r="J23" s="319"/>
      <c r="K23" s="320"/>
      <c r="L23" s="92"/>
      <c r="M23" s="344"/>
      <c r="N23" s="319"/>
      <c r="O23" s="319"/>
      <c r="P23" s="319"/>
      <c r="Q23" s="320"/>
      <c r="R23" s="344"/>
      <c r="S23" s="319"/>
      <c r="T23" s="319"/>
      <c r="U23" s="320"/>
      <c r="V23" s="344"/>
      <c r="W23" s="319"/>
      <c r="X23" s="320"/>
      <c r="Y23" s="344"/>
      <c r="Z23" s="319"/>
      <c r="AA23" s="319"/>
      <c r="AB23" s="320"/>
      <c r="AC23" s="344"/>
      <c r="AD23" s="319"/>
      <c r="AE23" s="320"/>
      <c r="AF23" s="344"/>
      <c r="AG23" s="319"/>
      <c r="AH23" s="320"/>
      <c r="AI23" s="344"/>
      <c r="AJ23" s="319"/>
      <c r="AK23" s="320"/>
      <c r="AL23" s="344"/>
      <c r="AM23" s="374"/>
      <c r="AN23" s="318"/>
      <c r="AO23" s="319"/>
      <c r="AP23" s="320"/>
      <c r="AQ23" s="344"/>
      <c r="AR23" s="319"/>
      <c r="AS23" s="320"/>
      <c r="AT23" s="344"/>
      <c r="AU23" s="320"/>
      <c r="AV23" s="344"/>
      <c r="AW23" s="320"/>
      <c r="AX23" s="344"/>
      <c r="AY23" s="319"/>
      <c r="AZ23" s="320"/>
      <c r="BA23" s="94"/>
      <c r="BB23" s="94"/>
      <c r="BC23" s="95">
        <f>SUM(E23:AM23)*2</f>
        <v>0</v>
      </c>
      <c r="BD23" s="200" t="str">
        <f>IF(BC23&gt;=60,"A",IF(BC23&gt;=36,"B","C"))</f>
        <v>C</v>
      </c>
      <c r="BE23" s="96">
        <f>SUM(AN23:BB23)*2</f>
        <v>0</v>
      </c>
      <c r="BF23" s="199" t="str">
        <f>IF(BE23&gt;=26,"A",IF(BE23&gt;=16,"B","C"))</f>
        <v>C</v>
      </c>
      <c r="BG23" s="95">
        <f>SUM(R23:U23)*2+SUM(AT23:AU23)*2+BB23*2</f>
        <v>0</v>
      </c>
      <c r="BH23" s="96">
        <f>SUM(M23:Q23)*2+SUM(AC23:AE23)*2+SUM(AI23:AK23)*2+SUM(AQ23:AS23)*2+SUM(AV23:AZ23)*2</f>
        <v>0</v>
      </c>
      <c r="BI23" s="96">
        <f>SUM(H23:K23)*2+SUM(Y23:AB23)*2+SUM(AF23:AH23)*2</f>
        <v>0</v>
      </c>
      <c r="BJ23" s="97">
        <f>SUM(E23:G23)*2+L23*2+SUM(V23:X23)*2+SUM(AL23:AP23)*2+BA23*2</f>
        <v>0</v>
      </c>
      <c r="BK23" s="98">
        <f t="shared" ref="BK23:BK62" si="1">BC23+BE23</f>
        <v>0</v>
      </c>
      <c r="BL23" s="99">
        <f>(BK23-73.5)/17.35*10+50</f>
        <v>7.6368876080691734</v>
      </c>
      <c r="BM23" s="272"/>
      <c r="BN23" s="88">
        <f>A23</f>
        <v>0</v>
      </c>
      <c r="BO23" s="89">
        <f>B23</f>
        <v>0</v>
      </c>
      <c r="BP23" s="101">
        <f>BC23/70*100</f>
        <v>0</v>
      </c>
      <c r="BQ23" s="102" t="str">
        <f>BD23</f>
        <v>C</v>
      </c>
      <c r="BR23" s="103">
        <f>BE23/30*100</f>
        <v>0</v>
      </c>
      <c r="BS23" s="91" t="str">
        <f>BF23</f>
        <v>C</v>
      </c>
      <c r="BT23" s="101">
        <f>BG23/14*100</f>
        <v>0</v>
      </c>
      <c r="BU23" s="103">
        <f>BH23/38*100</f>
        <v>0</v>
      </c>
      <c r="BV23" s="103">
        <f>BI23/22*100</f>
        <v>0</v>
      </c>
      <c r="BW23" s="104">
        <f>BJ23/26*100</f>
        <v>0</v>
      </c>
      <c r="BX23" s="105">
        <f>SUM(E23:G23)*2</f>
        <v>0</v>
      </c>
      <c r="BY23" s="106">
        <f>BX23/6*100</f>
        <v>0</v>
      </c>
      <c r="BZ23" s="107">
        <f>SUM(H23:K23)*2</f>
        <v>0</v>
      </c>
      <c r="CA23" s="106">
        <f>BZ23/8*100</f>
        <v>0</v>
      </c>
      <c r="CB23" s="107">
        <f>L23*2</f>
        <v>0</v>
      </c>
      <c r="CC23" s="106">
        <f>CB23/2*100</f>
        <v>0</v>
      </c>
      <c r="CD23" s="107">
        <f>SUM(M23:Q23)*2</f>
        <v>0</v>
      </c>
      <c r="CE23" s="106">
        <f>CD23/10*100</f>
        <v>0</v>
      </c>
      <c r="CF23" s="107">
        <f>SUM(R23:U23)*2</f>
        <v>0</v>
      </c>
      <c r="CG23" s="106">
        <f>CF23/8*100</f>
        <v>0</v>
      </c>
      <c r="CH23" s="107">
        <f>SUM(V23:X23)*2</f>
        <v>0</v>
      </c>
      <c r="CI23" s="106">
        <f>CH23/6*100</f>
        <v>0</v>
      </c>
      <c r="CJ23" s="107">
        <f>SUM(Y23:AB23)*2</f>
        <v>0</v>
      </c>
      <c r="CK23" s="106">
        <f>CJ23/8*100</f>
        <v>0</v>
      </c>
      <c r="CL23" s="107">
        <f>SUM(AC23:AE23)*2</f>
        <v>0</v>
      </c>
      <c r="CM23" s="106">
        <f>CL23/6*100</f>
        <v>0</v>
      </c>
      <c r="CN23" s="107">
        <f>SUM(AF23:AH23)*2</f>
        <v>0</v>
      </c>
      <c r="CO23" s="106">
        <f>CN23/6*100</f>
        <v>0</v>
      </c>
      <c r="CP23" s="107">
        <f>SUM(AI23:AK23)*2</f>
        <v>0</v>
      </c>
      <c r="CQ23" s="106">
        <f>CP23/6*100</f>
        <v>0</v>
      </c>
      <c r="CR23" s="107">
        <f>SUM(AL23:AM23)*2</f>
        <v>0</v>
      </c>
      <c r="CS23" s="278">
        <f>CR23/4*100</f>
        <v>0</v>
      </c>
      <c r="CT23" s="105">
        <f>SUM(AN23:AP23)*2</f>
        <v>0</v>
      </c>
      <c r="CU23" s="106">
        <f>CT23/6*100</f>
        <v>0</v>
      </c>
      <c r="CV23" s="107">
        <f>SUM(AQ23:AS23)*2</f>
        <v>0</v>
      </c>
      <c r="CW23" s="106">
        <f>CV23/6*100</f>
        <v>0</v>
      </c>
      <c r="CX23" s="107">
        <f>SUM(AT23:AU23)*2</f>
        <v>0</v>
      </c>
      <c r="CY23" s="106">
        <f>CX23/4*100</f>
        <v>0</v>
      </c>
      <c r="CZ23" s="107">
        <f>SUM(AV23:AW23)*2</f>
        <v>0</v>
      </c>
      <c r="DA23" s="106">
        <f>CZ23/4*100</f>
        <v>0</v>
      </c>
      <c r="DB23" s="107">
        <f>SUM(AX23:AZ23)*2</f>
        <v>0</v>
      </c>
      <c r="DC23" s="106">
        <f>DB23/6*100</f>
        <v>0</v>
      </c>
      <c r="DD23" s="107">
        <f>BA23*2</f>
        <v>0</v>
      </c>
      <c r="DE23" s="278">
        <f>DD23/2*100</f>
        <v>0</v>
      </c>
      <c r="DF23" s="107">
        <f>BB23*2</f>
        <v>0</v>
      </c>
      <c r="DG23" s="109">
        <f>DF23/2*100</f>
        <v>0</v>
      </c>
      <c r="DH23" s="273"/>
      <c r="DI23" s="461">
        <v>1</v>
      </c>
      <c r="DJ23" s="462">
        <f>A23</f>
        <v>0</v>
      </c>
      <c r="DK23" s="384">
        <f>B23</f>
        <v>0</v>
      </c>
      <c r="DL23" s="387">
        <f>BK23</f>
        <v>0</v>
      </c>
      <c r="DM23" s="294">
        <f>BL23</f>
        <v>7.6368876080691734</v>
      </c>
      <c r="DN23" s="113"/>
      <c r="DO23" s="665"/>
      <c r="DP23" s="665"/>
      <c r="DQ23" s="666"/>
      <c r="DR23" s="666"/>
      <c r="DS23" s="37"/>
      <c r="DT23" s="37"/>
      <c r="EB23" s="114">
        <f>A23</f>
        <v>0</v>
      </c>
      <c r="EC23" s="115">
        <f>B23</f>
        <v>0</v>
      </c>
      <c r="ED23" s="296">
        <f>BK23</f>
        <v>0</v>
      </c>
      <c r="EE23" s="391" t="e">
        <f>BK23-$BK$64</f>
        <v>#DIV/0!</v>
      </c>
      <c r="EF23" s="392" t="e">
        <f>EE23^2</f>
        <v>#DIV/0!</v>
      </c>
      <c r="EH23" s="652" t="s">
        <v>121</v>
      </c>
      <c r="EI23" s="652"/>
      <c r="EJ23" s="652"/>
      <c r="EK23" s="119"/>
      <c r="EL23" s="119"/>
      <c r="EM23" s="119"/>
    </row>
    <row r="24" spans="1:143" ht="13.2" customHeight="1" x14ac:dyDescent="0.2">
      <c r="A24" s="120"/>
      <c r="B24" s="121"/>
      <c r="C24" s="122"/>
      <c r="D24" s="479" t="str">
        <f>IF(C24&gt;=10,"A",IF(C24&gt;=4,"B","C"))</f>
        <v>C</v>
      </c>
      <c r="E24" s="321"/>
      <c r="F24" s="322"/>
      <c r="G24" s="323"/>
      <c r="H24" s="345"/>
      <c r="I24" s="322"/>
      <c r="J24" s="322"/>
      <c r="K24" s="323"/>
      <c r="L24" s="124"/>
      <c r="M24" s="345"/>
      <c r="N24" s="322"/>
      <c r="O24" s="322"/>
      <c r="P24" s="322"/>
      <c r="Q24" s="323"/>
      <c r="R24" s="345"/>
      <c r="S24" s="322"/>
      <c r="T24" s="322"/>
      <c r="U24" s="323"/>
      <c r="V24" s="345"/>
      <c r="W24" s="322"/>
      <c r="X24" s="323"/>
      <c r="Y24" s="345"/>
      <c r="Z24" s="322"/>
      <c r="AA24" s="322"/>
      <c r="AB24" s="323"/>
      <c r="AC24" s="345"/>
      <c r="AD24" s="322"/>
      <c r="AE24" s="323"/>
      <c r="AF24" s="345"/>
      <c r="AG24" s="322"/>
      <c r="AH24" s="323"/>
      <c r="AI24" s="345"/>
      <c r="AJ24" s="322"/>
      <c r="AK24" s="323"/>
      <c r="AL24" s="345"/>
      <c r="AM24" s="375"/>
      <c r="AN24" s="321"/>
      <c r="AO24" s="322"/>
      <c r="AP24" s="323"/>
      <c r="AQ24" s="345"/>
      <c r="AR24" s="322"/>
      <c r="AS24" s="323"/>
      <c r="AT24" s="345"/>
      <c r="AU24" s="323"/>
      <c r="AV24" s="345"/>
      <c r="AW24" s="323"/>
      <c r="AX24" s="345"/>
      <c r="AY24" s="322"/>
      <c r="AZ24" s="323"/>
      <c r="BA24" s="126"/>
      <c r="BB24" s="126"/>
      <c r="BC24" s="127">
        <f>SUM(E24:AM24)*2</f>
        <v>0</v>
      </c>
      <c r="BD24" s="476" t="str">
        <f>IF(BC24&gt;=60,"A",IF(BC24&gt;=36,"B","C"))</f>
        <v>C</v>
      </c>
      <c r="BE24" s="128">
        <f>SUM(AN24:BB24)*2</f>
        <v>0</v>
      </c>
      <c r="BF24" s="479" t="str">
        <f>IF(BE24&gt;=26,"A",IF(BE24&gt;=16,"B","C"))</f>
        <v>C</v>
      </c>
      <c r="BG24" s="127">
        <f>SUM(R24:U24)*2+SUM(AT24:AU24)*2+BB24*2</f>
        <v>0</v>
      </c>
      <c r="BH24" s="128">
        <f>SUM(M24:Q24)*2+SUM(AC24:AE24)*2+SUM(AI24:AK24)*2+SUM(AQ24:AS24)*2+SUM(AV24:AZ24)*2</f>
        <v>0</v>
      </c>
      <c r="BI24" s="128">
        <f>SUM(H24:K24)*2+SUM(Y24:AB24)*2+SUM(AF24:AH24)*2</f>
        <v>0</v>
      </c>
      <c r="BJ24" s="129">
        <f>SUM(E24:G24)*2+L24*2+SUM(V24:X24)*2+SUM(AL24:AP24)*2+BA24*2</f>
        <v>0</v>
      </c>
      <c r="BK24" s="130">
        <f t="shared" si="1"/>
        <v>0</v>
      </c>
      <c r="BL24" s="131">
        <f>(BK24-73.5)/17.35*10+50</f>
        <v>7.6368876080691734</v>
      </c>
      <c r="BM24" s="272"/>
      <c r="BN24" s="120">
        <f>A24</f>
        <v>0</v>
      </c>
      <c r="BO24" s="121">
        <f t="shared" ref="BO24:BO62" si="2">B24</f>
        <v>0</v>
      </c>
      <c r="BP24" s="132">
        <f>BC24/70*100</f>
        <v>0</v>
      </c>
      <c r="BQ24" s="133" t="str">
        <f>BD24</f>
        <v>C</v>
      </c>
      <c r="BR24" s="134">
        <f>BE24/30*100</f>
        <v>0</v>
      </c>
      <c r="BS24" s="123" t="str">
        <f>BF24</f>
        <v>C</v>
      </c>
      <c r="BT24" s="132">
        <f>BG24/14*100</f>
        <v>0</v>
      </c>
      <c r="BU24" s="134">
        <f>BH24/38*100</f>
        <v>0</v>
      </c>
      <c r="BV24" s="134">
        <f>BI24/22*100</f>
        <v>0</v>
      </c>
      <c r="BW24" s="135">
        <f>BJ24/26*100</f>
        <v>0</v>
      </c>
      <c r="BX24" s="136">
        <f>SUM(E24:G24)*2</f>
        <v>0</v>
      </c>
      <c r="BY24" s="137">
        <f>BX24/6*100</f>
        <v>0</v>
      </c>
      <c r="BZ24" s="138">
        <f>SUM(H24:K24)*2</f>
        <v>0</v>
      </c>
      <c r="CA24" s="137">
        <f>BZ24/8*100</f>
        <v>0</v>
      </c>
      <c r="CB24" s="138">
        <f>L24*2</f>
        <v>0</v>
      </c>
      <c r="CC24" s="137">
        <f>CB24/2*100</f>
        <v>0</v>
      </c>
      <c r="CD24" s="305">
        <f>SUM(M24:Q24)*2</f>
        <v>0</v>
      </c>
      <c r="CE24" s="304">
        <f>CD24/10*100</f>
        <v>0</v>
      </c>
      <c r="CF24" s="305">
        <f>SUM(R24:U24)*2</f>
        <v>0</v>
      </c>
      <c r="CG24" s="304">
        <f>CF24/8*100</f>
        <v>0</v>
      </c>
      <c r="CH24" s="305">
        <f>SUM(V24:X24)*2</f>
        <v>0</v>
      </c>
      <c r="CI24" s="304">
        <f>CH24/6*100</f>
        <v>0</v>
      </c>
      <c r="CJ24" s="305">
        <f>SUM(Y24:AB24)*2</f>
        <v>0</v>
      </c>
      <c r="CK24" s="304">
        <f>CJ24/8*100</f>
        <v>0</v>
      </c>
      <c r="CL24" s="305">
        <f>SUM(AC24:AE24)*2</f>
        <v>0</v>
      </c>
      <c r="CM24" s="304">
        <f>CL24/6*100</f>
        <v>0</v>
      </c>
      <c r="CN24" s="305">
        <f>SUM(AF24:AH24)*2</f>
        <v>0</v>
      </c>
      <c r="CO24" s="304">
        <f>CN24/6*100</f>
        <v>0</v>
      </c>
      <c r="CP24" s="305">
        <f>SUM(AI24:AK24)*2</f>
        <v>0</v>
      </c>
      <c r="CQ24" s="304">
        <f>CP24/6*100</f>
        <v>0</v>
      </c>
      <c r="CR24" s="305">
        <f>SUM(AL24:AM24)*2</f>
        <v>0</v>
      </c>
      <c r="CS24" s="306">
        <f>CR24/4*100</f>
        <v>0</v>
      </c>
      <c r="CT24" s="303">
        <f>SUM(AN24:AP24)*2</f>
        <v>0</v>
      </c>
      <c r="CU24" s="304">
        <f>CT24/6*100</f>
        <v>0</v>
      </c>
      <c r="CV24" s="305">
        <f>SUM(AQ24:AS24)*2</f>
        <v>0</v>
      </c>
      <c r="CW24" s="304">
        <f>CV24/6*100</f>
        <v>0</v>
      </c>
      <c r="CX24" s="305">
        <f>SUM(AT24:AU24)*2</f>
        <v>0</v>
      </c>
      <c r="CY24" s="304">
        <f>CX24/4*100</f>
        <v>0</v>
      </c>
      <c r="CZ24" s="305">
        <f>SUM(AV24:AW24)*2</f>
        <v>0</v>
      </c>
      <c r="DA24" s="304">
        <f>CZ24/4*100</f>
        <v>0</v>
      </c>
      <c r="DB24" s="305">
        <f>SUM(AX24:AZ24)*2</f>
        <v>0</v>
      </c>
      <c r="DC24" s="304">
        <f>DB24/6*100</f>
        <v>0</v>
      </c>
      <c r="DD24" s="305">
        <f>BA24*2</f>
        <v>0</v>
      </c>
      <c r="DE24" s="306">
        <f>DD24/2*100</f>
        <v>0</v>
      </c>
      <c r="DF24" s="305">
        <f>BB24*2</f>
        <v>0</v>
      </c>
      <c r="DG24" s="308">
        <f>DF24/2*100</f>
        <v>0</v>
      </c>
      <c r="DH24" s="273"/>
      <c r="DI24" s="463">
        <v>2</v>
      </c>
      <c r="DJ24" s="462">
        <f t="shared" ref="DJ24:DJ62" si="3">A24</f>
        <v>0</v>
      </c>
      <c r="DK24" s="385">
        <f t="shared" ref="DK24:DK62" si="4">B24</f>
        <v>0</v>
      </c>
      <c r="DL24" s="139">
        <f t="shared" ref="DL24:DL62" si="5">BK24</f>
        <v>0</v>
      </c>
      <c r="DM24" s="388">
        <f t="shared" ref="DM24:DM62" si="6">BL24</f>
        <v>7.6368876080691734</v>
      </c>
      <c r="DN24" s="113"/>
      <c r="DO24" s="37"/>
      <c r="DP24" s="37"/>
      <c r="DQ24" s="37"/>
      <c r="DR24" s="37"/>
      <c r="DS24" s="37"/>
      <c r="DT24" s="37"/>
      <c r="EB24" s="140">
        <f>A24</f>
        <v>0</v>
      </c>
      <c r="EC24" s="141">
        <f>B24</f>
        <v>0</v>
      </c>
      <c r="ED24" s="4">
        <f t="shared" ref="ED24:ED62" si="7">BK24</f>
        <v>0</v>
      </c>
      <c r="EE24" s="142" t="e">
        <f t="shared" ref="EE24:EE62" si="8">BK24-$BK$64</f>
        <v>#DIV/0!</v>
      </c>
      <c r="EF24" s="143" t="e">
        <f t="shared" ref="EF24:EF62" si="9">EE24^2</f>
        <v>#DIV/0!</v>
      </c>
      <c r="EH24" s="119"/>
      <c r="EI24" s="119"/>
      <c r="EJ24" s="119"/>
      <c r="EK24" s="119"/>
      <c r="EL24" s="119"/>
      <c r="EM24" s="119"/>
    </row>
    <row r="25" spans="1:143" ht="13.2" customHeight="1" x14ac:dyDescent="0.2">
      <c r="A25" s="55"/>
      <c r="B25" s="144"/>
      <c r="C25" s="145"/>
      <c r="D25" s="480" t="str">
        <f t="shared" ref="D25:D62" si="10">IF(C25&gt;=10,"A",IF(C25&gt;=4,"B","C"))</f>
        <v>C</v>
      </c>
      <c r="E25" s="324"/>
      <c r="F25" s="325"/>
      <c r="G25" s="326"/>
      <c r="H25" s="346"/>
      <c r="I25" s="325"/>
      <c r="J25" s="325"/>
      <c r="K25" s="326"/>
      <c r="L25" s="147"/>
      <c r="M25" s="346"/>
      <c r="N25" s="325"/>
      <c r="O25" s="325"/>
      <c r="P25" s="325"/>
      <c r="Q25" s="326"/>
      <c r="R25" s="346"/>
      <c r="S25" s="325"/>
      <c r="T25" s="325"/>
      <c r="U25" s="326"/>
      <c r="V25" s="346"/>
      <c r="W25" s="325"/>
      <c r="X25" s="326"/>
      <c r="Y25" s="346"/>
      <c r="Z25" s="325"/>
      <c r="AA25" s="325"/>
      <c r="AB25" s="326"/>
      <c r="AC25" s="346"/>
      <c r="AD25" s="325"/>
      <c r="AE25" s="326"/>
      <c r="AF25" s="346"/>
      <c r="AG25" s="325"/>
      <c r="AH25" s="326"/>
      <c r="AI25" s="346"/>
      <c r="AJ25" s="325"/>
      <c r="AK25" s="326"/>
      <c r="AL25" s="346"/>
      <c r="AM25" s="376"/>
      <c r="AN25" s="324"/>
      <c r="AO25" s="325"/>
      <c r="AP25" s="326"/>
      <c r="AQ25" s="346"/>
      <c r="AR25" s="325"/>
      <c r="AS25" s="326"/>
      <c r="AT25" s="346"/>
      <c r="AU25" s="326"/>
      <c r="AV25" s="346"/>
      <c r="AW25" s="326"/>
      <c r="AX25" s="346"/>
      <c r="AY25" s="325"/>
      <c r="AZ25" s="326"/>
      <c r="BA25" s="149"/>
      <c r="BB25" s="149"/>
      <c r="BC25" s="150">
        <f t="shared" ref="BC25:BC62" si="11">SUM(E25:AM25)*2</f>
        <v>0</v>
      </c>
      <c r="BD25" s="477" t="str">
        <f t="shared" ref="BD25:BD62" si="12">IF(BC25&gt;=60,"A",IF(BC25&gt;=36,"B","C"))</f>
        <v>C</v>
      </c>
      <c r="BE25" s="151">
        <f t="shared" ref="BE25:BE62" si="13">SUM(AN25:BB25)*2</f>
        <v>0</v>
      </c>
      <c r="BF25" s="480" t="str">
        <f t="shared" ref="BF25:BF62" si="14">IF(BE25&gt;=26,"A",IF(BE25&gt;=16,"B","C"))</f>
        <v>C</v>
      </c>
      <c r="BG25" s="150">
        <f t="shared" ref="BG25:BG62" si="15">SUM(R25:U25)*2+SUM(AT25:AU25)*2+BB25*2</f>
        <v>0</v>
      </c>
      <c r="BH25" s="151">
        <f t="shared" ref="BH25:BH62" si="16">SUM(M25:Q25)*2+SUM(AC25:AE25)*2+SUM(AI25:AK25)*2+SUM(AQ25:AS25)*2+SUM(AV25:AZ25)*2</f>
        <v>0</v>
      </c>
      <c r="BI25" s="151">
        <f t="shared" ref="BI25:BI62" si="17">SUM(H25:K25)*2+SUM(Y25:AB25)*2+SUM(AF25:AH25)*2</f>
        <v>0</v>
      </c>
      <c r="BJ25" s="152">
        <f t="shared" ref="BJ25:BJ62" si="18">SUM(E25:G25)*2+L25*2+SUM(V25:X25)*2+SUM(AL25:AP25)*2+BA25*2</f>
        <v>0</v>
      </c>
      <c r="BK25" s="153">
        <f t="shared" si="1"/>
        <v>0</v>
      </c>
      <c r="BL25" s="154">
        <f t="shared" ref="BL25:BL62" si="19">(BK25-73.5)/17.35*10+50</f>
        <v>7.6368876080691734</v>
      </c>
      <c r="BM25" s="272"/>
      <c r="BN25" s="55">
        <f t="shared" ref="BN25:BN62" si="20">A25</f>
        <v>0</v>
      </c>
      <c r="BO25" s="144">
        <f t="shared" si="2"/>
        <v>0</v>
      </c>
      <c r="BP25" s="155">
        <f t="shared" ref="BP25:BP62" si="21">BC25/70*100</f>
        <v>0</v>
      </c>
      <c r="BQ25" s="156" t="str">
        <f t="shared" ref="BQ25:BQ62" si="22">BD25</f>
        <v>C</v>
      </c>
      <c r="BR25" s="157">
        <f t="shared" ref="BR25:BR62" si="23">BE25/30*100</f>
        <v>0</v>
      </c>
      <c r="BS25" s="146" t="str">
        <f t="shared" ref="BS25:BS62" si="24">BF25</f>
        <v>C</v>
      </c>
      <c r="BT25" s="155">
        <f t="shared" ref="BT25:BT62" si="25">BG25/14*100</f>
        <v>0</v>
      </c>
      <c r="BU25" s="157">
        <f t="shared" ref="BU25:BU62" si="26">BH25/38*100</f>
        <v>0</v>
      </c>
      <c r="BV25" s="157">
        <f t="shared" ref="BV25:BV62" si="27">BI25/22*100</f>
        <v>0</v>
      </c>
      <c r="BW25" s="158">
        <f t="shared" ref="BW25:BW62" si="28">BJ25/26*100</f>
        <v>0</v>
      </c>
      <c r="BX25" s="105">
        <f t="shared" ref="BX25:BX62" si="29">SUM(E25:G25)*2</f>
        <v>0</v>
      </c>
      <c r="BY25" s="106">
        <f t="shared" ref="BY25:BY62" si="30">BX25/6*100</f>
        <v>0</v>
      </c>
      <c r="BZ25" s="107">
        <f t="shared" ref="BZ25:BZ62" si="31">SUM(H25:K25)*2</f>
        <v>0</v>
      </c>
      <c r="CA25" s="106">
        <f t="shared" ref="CA25:CA62" si="32">BZ25/8*100</f>
        <v>0</v>
      </c>
      <c r="CB25" s="107">
        <f t="shared" ref="CB25:CB62" si="33">L25*2</f>
        <v>0</v>
      </c>
      <c r="CC25" s="106">
        <f t="shared" ref="CC25:CC62" si="34">CB25/2*100</f>
        <v>0</v>
      </c>
      <c r="CD25" s="107">
        <f t="shared" ref="CD25:CD62" si="35">SUM(M25:Q25)*2</f>
        <v>0</v>
      </c>
      <c r="CE25" s="106">
        <f t="shared" ref="CE25:CE62" si="36">CD25/10*100</f>
        <v>0</v>
      </c>
      <c r="CF25" s="107">
        <f t="shared" ref="CF25:CF62" si="37">SUM(R25:U25)*2</f>
        <v>0</v>
      </c>
      <c r="CG25" s="106">
        <f t="shared" ref="CG25:CG62" si="38">CF25/8*100</f>
        <v>0</v>
      </c>
      <c r="CH25" s="107">
        <f t="shared" ref="CH25:CH62" si="39">SUM(V25:X25)*2</f>
        <v>0</v>
      </c>
      <c r="CI25" s="106">
        <f t="shared" ref="CI25:CI62" si="40">CH25/6*100</f>
        <v>0</v>
      </c>
      <c r="CJ25" s="107">
        <f t="shared" ref="CJ25:CJ62" si="41">SUM(Y25:AB25)*2</f>
        <v>0</v>
      </c>
      <c r="CK25" s="106">
        <f t="shared" ref="CK25:CK62" si="42">CJ25/8*100</f>
        <v>0</v>
      </c>
      <c r="CL25" s="107">
        <f t="shared" ref="CL25:CL62" si="43">SUM(AC25:AE25)*2</f>
        <v>0</v>
      </c>
      <c r="CM25" s="106">
        <f t="shared" ref="CM25:CM62" si="44">CL25/6*100</f>
        <v>0</v>
      </c>
      <c r="CN25" s="107">
        <f t="shared" ref="CN25:CN62" si="45">SUM(AF25:AH25)*2</f>
        <v>0</v>
      </c>
      <c r="CO25" s="106">
        <f t="shared" ref="CO25:CO62" si="46">CN25/6*100</f>
        <v>0</v>
      </c>
      <c r="CP25" s="107">
        <f t="shared" ref="CP25:CP62" si="47">SUM(AI25:AK25)*2</f>
        <v>0</v>
      </c>
      <c r="CQ25" s="106">
        <f t="shared" ref="CQ25:CQ62" si="48">CP25/6*100</f>
        <v>0</v>
      </c>
      <c r="CR25" s="107">
        <f t="shared" ref="CR25:CR62" si="49">SUM(AL25:AM25)*2</f>
        <v>0</v>
      </c>
      <c r="CS25" s="278">
        <f t="shared" ref="CS25:CS62" si="50">CR25/4*100</f>
        <v>0</v>
      </c>
      <c r="CT25" s="105">
        <f t="shared" ref="CT25:CT62" si="51">SUM(AN25:AP25)*2</f>
        <v>0</v>
      </c>
      <c r="CU25" s="106">
        <f t="shared" ref="CU25:CU62" si="52">CT25/6*100</f>
        <v>0</v>
      </c>
      <c r="CV25" s="107">
        <f t="shared" ref="CV25:CV62" si="53">SUM(AQ25:AS25)*2</f>
        <v>0</v>
      </c>
      <c r="CW25" s="106">
        <f t="shared" ref="CW25:CW62" si="54">CV25/6*100</f>
        <v>0</v>
      </c>
      <c r="CX25" s="107">
        <f t="shared" ref="CX25:CX62" si="55">SUM(AT25:AU25)*2</f>
        <v>0</v>
      </c>
      <c r="CY25" s="106">
        <f t="shared" ref="CY25:CY62" si="56">CX25/4*100</f>
        <v>0</v>
      </c>
      <c r="CZ25" s="107">
        <f t="shared" ref="CZ25:CZ62" si="57">SUM(AV25:AW25)*2</f>
        <v>0</v>
      </c>
      <c r="DA25" s="106">
        <f t="shared" ref="DA25:DA62" si="58">CZ25/4*100</f>
        <v>0</v>
      </c>
      <c r="DB25" s="107">
        <f t="shared" ref="DB25:DB62" si="59">SUM(AX25:AZ25)*2</f>
        <v>0</v>
      </c>
      <c r="DC25" s="106">
        <f t="shared" ref="DC25:DC62" si="60">DB25/6*100</f>
        <v>0</v>
      </c>
      <c r="DD25" s="107">
        <f t="shared" ref="DD25:DD62" si="61">BA25*2</f>
        <v>0</v>
      </c>
      <c r="DE25" s="278">
        <f t="shared" ref="DE25:DE62" si="62">DD25/2*100</f>
        <v>0</v>
      </c>
      <c r="DF25" s="107">
        <f t="shared" ref="DF25:DF62" si="63">BB25*2</f>
        <v>0</v>
      </c>
      <c r="DG25" s="109">
        <f t="shared" ref="DG25:DG62" si="64">DF25/2*100</f>
        <v>0</v>
      </c>
      <c r="DH25" s="273"/>
      <c r="DI25" s="463">
        <v>3</v>
      </c>
      <c r="DJ25" s="462">
        <f t="shared" si="3"/>
        <v>0</v>
      </c>
      <c r="DK25" s="385">
        <f t="shared" si="4"/>
        <v>0</v>
      </c>
      <c r="DL25" s="139">
        <f t="shared" si="5"/>
        <v>0</v>
      </c>
      <c r="DM25" s="388">
        <f t="shared" si="6"/>
        <v>7.6368876080691734</v>
      </c>
      <c r="DN25" s="113"/>
      <c r="DO25" s="667" t="s">
        <v>122</v>
      </c>
      <c r="DP25" s="668"/>
      <c r="DQ25" s="412">
        <v>5</v>
      </c>
      <c r="DR25" s="159">
        <v>15</v>
      </c>
      <c r="DS25" s="159">
        <v>25</v>
      </c>
      <c r="DT25" s="159">
        <v>35</v>
      </c>
      <c r="DU25" s="159">
        <v>45</v>
      </c>
      <c r="DV25" s="412">
        <v>55</v>
      </c>
      <c r="DW25" s="159">
        <v>65</v>
      </c>
      <c r="DX25" s="159">
        <v>75</v>
      </c>
      <c r="DY25" s="159">
        <v>85</v>
      </c>
      <c r="DZ25" s="159">
        <v>95</v>
      </c>
      <c r="EB25" s="140">
        <f t="shared" ref="EB25:EC62" si="65">A25</f>
        <v>0</v>
      </c>
      <c r="EC25" s="141">
        <f t="shared" si="65"/>
        <v>0</v>
      </c>
      <c r="ED25" s="4">
        <f t="shared" si="7"/>
        <v>0</v>
      </c>
      <c r="EE25" s="142" t="e">
        <f t="shared" si="8"/>
        <v>#DIV/0!</v>
      </c>
      <c r="EF25" s="143" t="e">
        <f t="shared" si="9"/>
        <v>#DIV/0!</v>
      </c>
      <c r="EH25" s="652" t="s">
        <v>123</v>
      </c>
      <c r="EI25" s="652"/>
      <c r="EJ25" s="652"/>
      <c r="EK25" s="652"/>
      <c r="EL25" s="160" t="e">
        <f>SUM(EF23:EF62)/$D$63</f>
        <v>#DIV/0!</v>
      </c>
    </row>
    <row r="26" spans="1:143" ht="13.2" customHeight="1" x14ac:dyDescent="0.2">
      <c r="A26" s="120"/>
      <c r="B26" s="121"/>
      <c r="C26" s="122"/>
      <c r="D26" s="479" t="str">
        <f t="shared" si="10"/>
        <v>C</v>
      </c>
      <c r="E26" s="321"/>
      <c r="F26" s="322"/>
      <c r="G26" s="323"/>
      <c r="H26" s="345"/>
      <c r="I26" s="322"/>
      <c r="J26" s="322"/>
      <c r="K26" s="323"/>
      <c r="L26" s="124"/>
      <c r="M26" s="345"/>
      <c r="N26" s="322"/>
      <c r="O26" s="322"/>
      <c r="P26" s="322"/>
      <c r="Q26" s="323"/>
      <c r="R26" s="345"/>
      <c r="S26" s="322"/>
      <c r="T26" s="322"/>
      <c r="U26" s="323"/>
      <c r="V26" s="345"/>
      <c r="W26" s="322"/>
      <c r="X26" s="323"/>
      <c r="Y26" s="345"/>
      <c r="Z26" s="322"/>
      <c r="AA26" s="322"/>
      <c r="AB26" s="323"/>
      <c r="AC26" s="345"/>
      <c r="AD26" s="322"/>
      <c r="AE26" s="323"/>
      <c r="AF26" s="345"/>
      <c r="AG26" s="322"/>
      <c r="AH26" s="323"/>
      <c r="AI26" s="345"/>
      <c r="AJ26" s="322"/>
      <c r="AK26" s="323"/>
      <c r="AL26" s="345"/>
      <c r="AM26" s="375"/>
      <c r="AN26" s="321"/>
      <c r="AO26" s="322"/>
      <c r="AP26" s="323"/>
      <c r="AQ26" s="345"/>
      <c r="AR26" s="322"/>
      <c r="AS26" s="323"/>
      <c r="AT26" s="345"/>
      <c r="AU26" s="323"/>
      <c r="AV26" s="345"/>
      <c r="AW26" s="323"/>
      <c r="AX26" s="345"/>
      <c r="AY26" s="322"/>
      <c r="AZ26" s="323"/>
      <c r="BA26" s="126"/>
      <c r="BB26" s="126"/>
      <c r="BC26" s="127">
        <f t="shared" si="11"/>
        <v>0</v>
      </c>
      <c r="BD26" s="476" t="str">
        <f t="shared" si="12"/>
        <v>C</v>
      </c>
      <c r="BE26" s="128">
        <f t="shared" si="13"/>
        <v>0</v>
      </c>
      <c r="BF26" s="479" t="str">
        <f t="shared" si="14"/>
        <v>C</v>
      </c>
      <c r="BG26" s="127">
        <f t="shared" si="15"/>
        <v>0</v>
      </c>
      <c r="BH26" s="128">
        <f t="shared" si="16"/>
        <v>0</v>
      </c>
      <c r="BI26" s="128">
        <f t="shared" si="17"/>
        <v>0</v>
      </c>
      <c r="BJ26" s="129">
        <f t="shared" si="18"/>
        <v>0</v>
      </c>
      <c r="BK26" s="130">
        <f t="shared" si="1"/>
        <v>0</v>
      </c>
      <c r="BL26" s="131">
        <f t="shared" si="19"/>
        <v>7.6368876080691734</v>
      </c>
      <c r="BM26" s="272"/>
      <c r="BN26" s="120">
        <f t="shared" si="20"/>
        <v>0</v>
      </c>
      <c r="BO26" s="121">
        <f t="shared" si="2"/>
        <v>0</v>
      </c>
      <c r="BP26" s="132">
        <f t="shared" si="21"/>
        <v>0</v>
      </c>
      <c r="BQ26" s="133" t="str">
        <f t="shared" si="22"/>
        <v>C</v>
      </c>
      <c r="BR26" s="134">
        <f t="shared" si="23"/>
        <v>0</v>
      </c>
      <c r="BS26" s="123" t="str">
        <f t="shared" si="24"/>
        <v>C</v>
      </c>
      <c r="BT26" s="132">
        <f t="shared" si="25"/>
        <v>0</v>
      </c>
      <c r="BU26" s="134">
        <f t="shared" si="26"/>
        <v>0</v>
      </c>
      <c r="BV26" s="134">
        <f t="shared" si="27"/>
        <v>0</v>
      </c>
      <c r="BW26" s="135">
        <f t="shared" si="28"/>
        <v>0</v>
      </c>
      <c r="BX26" s="136">
        <f t="shared" si="29"/>
        <v>0</v>
      </c>
      <c r="BY26" s="137">
        <f t="shared" si="30"/>
        <v>0</v>
      </c>
      <c r="BZ26" s="138">
        <f t="shared" si="31"/>
        <v>0</v>
      </c>
      <c r="CA26" s="137">
        <f t="shared" si="32"/>
        <v>0</v>
      </c>
      <c r="CB26" s="138">
        <f t="shared" si="33"/>
        <v>0</v>
      </c>
      <c r="CC26" s="137">
        <f t="shared" si="34"/>
        <v>0</v>
      </c>
      <c r="CD26" s="305">
        <f t="shared" si="35"/>
        <v>0</v>
      </c>
      <c r="CE26" s="304">
        <f t="shared" si="36"/>
        <v>0</v>
      </c>
      <c r="CF26" s="305">
        <f t="shared" si="37"/>
        <v>0</v>
      </c>
      <c r="CG26" s="304">
        <f t="shared" si="38"/>
        <v>0</v>
      </c>
      <c r="CH26" s="305">
        <f t="shared" si="39"/>
        <v>0</v>
      </c>
      <c r="CI26" s="304">
        <f t="shared" si="40"/>
        <v>0</v>
      </c>
      <c r="CJ26" s="305">
        <f t="shared" si="41"/>
        <v>0</v>
      </c>
      <c r="CK26" s="304">
        <f t="shared" si="42"/>
        <v>0</v>
      </c>
      <c r="CL26" s="305">
        <f t="shared" si="43"/>
        <v>0</v>
      </c>
      <c r="CM26" s="304">
        <f t="shared" si="44"/>
        <v>0</v>
      </c>
      <c r="CN26" s="305">
        <f t="shared" si="45"/>
        <v>0</v>
      </c>
      <c r="CO26" s="304">
        <f t="shared" si="46"/>
        <v>0</v>
      </c>
      <c r="CP26" s="305">
        <f t="shared" si="47"/>
        <v>0</v>
      </c>
      <c r="CQ26" s="304">
        <f t="shared" si="48"/>
        <v>0</v>
      </c>
      <c r="CR26" s="305">
        <f t="shared" si="49"/>
        <v>0</v>
      </c>
      <c r="CS26" s="306">
        <f t="shared" si="50"/>
        <v>0</v>
      </c>
      <c r="CT26" s="303">
        <f t="shared" si="51"/>
        <v>0</v>
      </c>
      <c r="CU26" s="304">
        <f t="shared" si="52"/>
        <v>0</v>
      </c>
      <c r="CV26" s="305">
        <f t="shared" si="53"/>
        <v>0</v>
      </c>
      <c r="CW26" s="304">
        <f t="shared" si="54"/>
        <v>0</v>
      </c>
      <c r="CX26" s="305">
        <f t="shared" si="55"/>
        <v>0</v>
      </c>
      <c r="CY26" s="304">
        <f t="shared" si="56"/>
        <v>0</v>
      </c>
      <c r="CZ26" s="305">
        <f t="shared" si="57"/>
        <v>0</v>
      </c>
      <c r="DA26" s="304">
        <f t="shared" si="58"/>
        <v>0</v>
      </c>
      <c r="DB26" s="305">
        <f t="shared" si="59"/>
        <v>0</v>
      </c>
      <c r="DC26" s="304">
        <f t="shared" si="60"/>
        <v>0</v>
      </c>
      <c r="DD26" s="305">
        <f t="shared" si="61"/>
        <v>0</v>
      </c>
      <c r="DE26" s="306">
        <f t="shared" si="62"/>
        <v>0</v>
      </c>
      <c r="DF26" s="305">
        <f t="shared" si="63"/>
        <v>0</v>
      </c>
      <c r="DG26" s="308">
        <f t="shared" si="64"/>
        <v>0</v>
      </c>
      <c r="DH26" s="273"/>
      <c r="DI26" s="463">
        <v>4</v>
      </c>
      <c r="DJ26" s="462">
        <f t="shared" si="3"/>
        <v>0</v>
      </c>
      <c r="DK26" s="385">
        <f t="shared" si="4"/>
        <v>0</v>
      </c>
      <c r="DL26" s="139">
        <f t="shared" si="5"/>
        <v>0</v>
      </c>
      <c r="DM26" s="388">
        <f t="shared" si="6"/>
        <v>7.6368876080691734</v>
      </c>
      <c r="DN26" s="113"/>
      <c r="DO26" s="650" t="s">
        <v>124</v>
      </c>
      <c r="DP26" s="651"/>
      <c r="DQ26" s="159"/>
      <c r="DR26" s="162"/>
      <c r="DS26" s="162"/>
      <c r="DT26" s="162"/>
      <c r="DU26" s="162"/>
      <c r="DV26" s="163"/>
      <c r="DW26" s="2"/>
      <c r="DX26" s="2"/>
      <c r="DY26" s="2"/>
      <c r="DZ26" s="2"/>
      <c r="EB26" s="140">
        <f t="shared" si="65"/>
        <v>0</v>
      </c>
      <c r="EC26" s="141">
        <f t="shared" si="65"/>
        <v>0</v>
      </c>
      <c r="ED26" s="4">
        <f t="shared" si="7"/>
        <v>0</v>
      </c>
      <c r="EE26" s="142" t="e">
        <f t="shared" si="8"/>
        <v>#DIV/0!</v>
      </c>
      <c r="EF26" s="143" t="e">
        <f t="shared" si="9"/>
        <v>#DIV/0!</v>
      </c>
      <c r="EH26" s="119"/>
      <c r="EI26" s="119"/>
      <c r="EJ26" s="119"/>
      <c r="EK26" s="119"/>
      <c r="EL26" s="119"/>
      <c r="EM26" s="119"/>
    </row>
    <row r="27" spans="1:143" ht="13.2" customHeight="1" x14ac:dyDescent="0.2">
      <c r="A27" s="55"/>
      <c r="B27" s="144"/>
      <c r="C27" s="145"/>
      <c r="D27" s="480" t="str">
        <f t="shared" si="10"/>
        <v>C</v>
      </c>
      <c r="E27" s="324"/>
      <c r="F27" s="325"/>
      <c r="G27" s="326"/>
      <c r="H27" s="346"/>
      <c r="I27" s="325"/>
      <c r="J27" s="325"/>
      <c r="K27" s="326"/>
      <c r="L27" s="147"/>
      <c r="M27" s="346"/>
      <c r="N27" s="325"/>
      <c r="O27" s="325"/>
      <c r="P27" s="325"/>
      <c r="Q27" s="326"/>
      <c r="R27" s="346"/>
      <c r="S27" s="325"/>
      <c r="T27" s="325"/>
      <c r="U27" s="326"/>
      <c r="V27" s="346"/>
      <c r="W27" s="325"/>
      <c r="X27" s="326"/>
      <c r="Y27" s="346"/>
      <c r="Z27" s="325"/>
      <c r="AA27" s="325"/>
      <c r="AB27" s="326"/>
      <c r="AC27" s="346"/>
      <c r="AD27" s="325"/>
      <c r="AE27" s="326"/>
      <c r="AF27" s="346"/>
      <c r="AG27" s="325"/>
      <c r="AH27" s="326"/>
      <c r="AI27" s="346"/>
      <c r="AJ27" s="325"/>
      <c r="AK27" s="326"/>
      <c r="AL27" s="346"/>
      <c r="AM27" s="376"/>
      <c r="AN27" s="324"/>
      <c r="AO27" s="325"/>
      <c r="AP27" s="326"/>
      <c r="AQ27" s="346"/>
      <c r="AR27" s="325"/>
      <c r="AS27" s="326"/>
      <c r="AT27" s="346"/>
      <c r="AU27" s="326"/>
      <c r="AV27" s="346"/>
      <c r="AW27" s="326"/>
      <c r="AX27" s="346"/>
      <c r="AY27" s="325"/>
      <c r="AZ27" s="326"/>
      <c r="BA27" s="149"/>
      <c r="BB27" s="149"/>
      <c r="BC27" s="150">
        <f t="shared" si="11"/>
        <v>0</v>
      </c>
      <c r="BD27" s="477" t="str">
        <f t="shared" si="12"/>
        <v>C</v>
      </c>
      <c r="BE27" s="151">
        <f t="shared" si="13"/>
        <v>0</v>
      </c>
      <c r="BF27" s="480" t="str">
        <f t="shared" si="14"/>
        <v>C</v>
      </c>
      <c r="BG27" s="150">
        <f t="shared" si="15"/>
        <v>0</v>
      </c>
      <c r="BH27" s="151">
        <f t="shared" si="16"/>
        <v>0</v>
      </c>
      <c r="BI27" s="151">
        <f t="shared" si="17"/>
        <v>0</v>
      </c>
      <c r="BJ27" s="152">
        <f t="shared" si="18"/>
        <v>0</v>
      </c>
      <c r="BK27" s="153">
        <f t="shared" si="1"/>
        <v>0</v>
      </c>
      <c r="BL27" s="154">
        <f t="shared" si="19"/>
        <v>7.6368876080691734</v>
      </c>
      <c r="BM27" s="272"/>
      <c r="BN27" s="55">
        <f t="shared" si="20"/>
        <v>0</v>
      </c>
      <c r="BO27" s="144">
        <f t="shared" si="2"/>
        <v>0</v>
      </c>
      <c r="BP27" s="155">
        <f t="shared" si="21"/>
        <v>0</v>
      </c>
      <c r="BQ27" s="156" t="str">
        <f t="shared" si="22"/>
        <v>C</v>
      </c>
      <c r="BR27" s="157">
        <f t="shared" si="23"/>
        <v>0</v>
      </c>
      <c r="BS27" s="146" t="str">
        <f t="shared" si="24"/>
        <v>C</v>
      </c>
      <c r="BT27" s="155">
        <f t="shared" si="25"/>
        <v>0</v>
      </c>
      <c r="BU27" s="157">
        <f t="shared" si="26"/>
        <v>0</v>
      </c>
      <c r="BV27" s="157">
        <f t="shared" si="27"/>
        <v>0</v>
      </c>
      <c r="BW27" s="158">
        <f t="shared" si="28"/>
        <v>0</v>
      </c>
      <c r="BX27" s="105">
        <f t="shared" si="29"/>
        <v>0</v>
      </c>
      <c r="BY27" s="106">
        <f t="shared" si="30"/>
        <v>0</v>
      </c>
      <c r="BZ27" s="107">
        <f t="shared" si="31"/>
        <v>0</v>
      </c>
      <c r="CA27" s="106">
        <f t="shared" si="32"/>
        <v>0</v>
      </c>
      <c r="CB27" s="107">
        <f t="shared" si="33"/>
        <v>0</v>
      </c>
      <c r="CC27" s="106">
        <f t="shared" si="34"/>
        <v>0</v>
      </c>
      <c r="CD27" s="107">
        <f t="shared" si="35"/>
        <v>0</v>
      </c>
      <c r="CE27" s="106">
        <f t="shared" si="36"/>
        <v>0</v>
      </c>
      <c r="CF27" s="107">
        <f t="shared" si="37"/>
        <v>0</v>
      </c>
      <c r="CG27" s="106">
        <f t="shared" si="38"/>
        <v>0</v>
      </c>
      <c r="CH27" s="107">
        <f t="shared" si="39"/>
        <v>0</v>
      </c>
      <c r="CI27" s="106">
        <f t="shared" si="40"/>
        <v>0</v>
      </c>
      <c r="CJ27" s="107">
        <f t="shared" si="41"/>
        <v>0</v>
      </c>
      <c r="CK27" s="106">
        <f t="shared" si="42"/>
        <v>0</v>
      </c>
      <c r="CL27" s="107">
        <f t="shared" si="43"/>
        <v>0</v>
      </c>
      <c r="CM27" s="106">
        <f t="shared" si="44"/>
        <v>0</v>
      </c>
      <c r="CN27" s="107">
        <f t="shared" si="45"/>
        <v>0</v>
      </c>
      <c r="CO27" s="106">
        <f t="shared" si="46"/>
        <v>0</v>
      </c>
      <c r="CP27" s="107">
        <f t="shared" si="47"/>
        <v>0</v>
      </c>
      <c r="CQ27" s="106">
        <f t="shared" si="48"/>
        <v>0</v>
      </c>
      <c r="CR27" s="107">
        <f t="shared" si="49"/>
        <v>0</v>
      </c>
      <c r="CS27" s="278">
        <f t="shared" si="50"/>
        <v>0</v>
      </c>
      <c r="CT27" s="105">
        <f t="shared" si="51"/>
        <v>0</v>
      </c>
      <c r="CU27" s="106">
        <f t="shared" si="52"/>
        <v>0</v>
      </c>
      <c r="CV27" s="107">
        <f t="shared" si="53"/>
        <v>0</v>
      </c>
      <c r="CW27" s="106">
        <f t="shared" si="54"/>
        <v>0</v>
      </c>
      <c r="CX27" s="107">
        <f t="shared" si="55"/>
        <v>0</v>
      </c>
      <c r="CY27" s="106">
        <f t="shared" si="56"/>
        <v>0</v>
      </c>
      <c r="CZ27" s="107">
        <f t="shared" si="57"/>
        <v>0</v>
      </c>
      <c r="DA27" s="106">
        <f t="shared" si="58"/>
        <v>0</v>
      </c>
      <c r="DB27" s="107">
        <f t="shared" si="59"/>
        <v>0</v>
      </c>
      <c r="DC27" s="106">
        <f t="shared" si="60"/>
        <v>0</v>
      </c>
      <c r="DD27" s="107">
        <f t="shared" si="61"/>
        <v>0</v>
      </c>
      <c r="DE27" s="278">
        <f t="shared" si="62"/>
        <v>0</v>
      </c>
      <c r="DF27" s="107">
        <f t="shared" si="63"/>
        <v>0</v>
      </c>
      <c r="DG27" s="109">
        <f t="shared" si="64"/>
        <v>0</v>
      </c>
      <c r="DH27" s="273"/>
      <c r="DI27" s="463">
        <v>5</v>
      </c>
      <c r="DJ27" s="462">
        <f t="shared" si="3"/>
        <v>0</v>
      </c>
      <c r="DK27" s="385">
        <f t="shared" si="4"/>
        <v>0</v>
      </c>
      <c r="DL27" s="139">
        <f t="shared" si="5"/>
        <v>0</v>
      </c>
      <c r="DM27" s="388">
        <f t="shared" si="6"/>
        <v>7.6368876080691734</v>
      </c>
      <c r="DN27" s="113"/>
      <c r="DO27" s="164"/>
      <c r="DP27" s="164"/>
      <c r="DQ27" s="164"/>
      <c r="DR27" s="164"/>
      <c r="DS27" s="164"/>
      <c r="DT27" s="164"/>
      <c r="EB27" s="140">
        <f t="shared" si="65"/>
        <v>0</v>
      </c>
      <c r="EC27" s="141">
        <f t="shared" si="65"/>
        <v>0</v>
      </c>
      <c r="ED27" s="4">
        <f t="shared" si="7"/>
        <v>0</v>
      </c>
      <c r="EE27" s="142" t="e">
        <f t="shared" si="8"/>
        <v>#DIV/0!</v>
      </c>
      <c r="EF27" s="143" t="e">
        <f t="shared" si="9"/>
        <v>#DIV/0!</v>
      </c>
      <c r="EH27" s="652" t="s">
        <v>125</v>
      </c>
      <c r="EI27" s="652"/>
      <c r="EJ27" s="652"/>
      <c r="EK27" s="652"/>
      <c r="EL27" s="652"/>
      <c r="EM27" s="165" t="e">
        <f>EL25^(1/2)</f>
        <v>#DIV/0!</v>
      </c>
    </row>
    <row r="28" spans="1:143" ht="13.2" customHeight="1" x14ac:dyDescent="0.2">
      <c r="A28" s="120"/>
      <c r="B28" s="121"/>
      <c r="C28" s="122"/>
      <c r="D28" s="479" t="str">
        <f t="shared" si="10"/>
        <v>C</v>
      </c>
      <c r="E28" s="321"/>
      <c r="F28" s="322"/>
      <c r="G28" s="323"/>
      <c r="H28" s="345"/>
      <c r="I28" s="322"/>
      <c r="J28" s="322"/>
      <c r="K28" s="323"/>
      <c r="L28" s="124"/>
      <c r="M28" s="345"/>
      <c r="N28" s="322"/>
      <c r="O28" s="322"/>
      <c r="P28" s="322"/>
      <c r="Q28" s="323"/>
      <c r="R28" s="345"/>
      <c r="S28" s="322"/>
      <c r="T28" s="322"/>
      <c r="U28" s="323"/>
      <c r="V28" s="345"/>
      <c r="W28" s="322"/>
      <c r="X28" s="323"/>
      <c r="Y28" s="345"/>
      <c r="Z28" s="322"/>
      <c r="AA28" s="322"/>
      <c r="AB28" s="323"/>
      <c r="AC28" s="345"/>
      <c r="AD28" s="322"/>
      <c r="AE28" s="323"/>
      <c r="AF28" s="345"/>
      <c r="AG28" s="322"/>
      <c r="AH28" s="323"/>
      <c r="AI28" s="345"/>
      <c r="AJ28" s="322"/>
      <c r="AK28" s="323"/>
      <c r="AL28" s="345"/>
      <c r="AM28" s="375"/>
      <c r="AN28" s="321"/>
      <c r="AO28" s="322"/>
      <c r="AP28" s="323"/>
      <c r="AQ28" s="345"/>
      <c r="AR28" s="322"/>
      <c r="AS28" s="323"/>
      <c r="AT28" s="345"/>
      <c r="AU28" s="323"/>
      <c r="AV28" s="345"/>
      <c r="AW28" s="323"/>
      <c r="AX28" s="345"/>
      <c r="AY28" s="322"/>
      <c r="AZ28" s="323"/>
      <c r="BA28" s="126"/>
      <c r="BB28" s="126"/>
      <c r="BC28" s="127">
        <f t="shared" si="11"/>
        <v>0</v>
      </c>
      <c r="BD28" s="476" t="str">
        <f t="shared" si="12"/>
        <v>C</v>
      </c>
      <c r="BE28" s="128">
        <f t="shared" si="13"/>
        <v>0</v>
      </c>
      <c r="BF28" s="479" t="str">
        <f t="shared" si="14"/>
        <v>C</v>
      </c>
      <c r="BG28" s="127">
        <f t="shared" si="15"/>
        <v>0</v>
      </c>
      <c r="BH28" s="128">
        <f t="shared" si="16"/>
        <v>0</v>
      </c>
      <c r="BI28" s="128">
        <f t="shared" si="17"/>
        <v>0</v>
      </c>
      <c r="BJ28" s="129">
        <f t="shared" si="18"/>
        <v>0</v>
      </c>
      <c r="BK28" s="130">
        <f t="shared" si="1"/>
        <v>0</v>
      </c>
      <c r="BL28" s="131">
        <f t="shared" si="19"/>
        <v>7.6368876080691734</v>
      </c>
      <c r="BM28" s="272"/>
      <c r="BN28" s="120">
        <f t="shared" si="20"/>
        <v>0</v>
      </c>
      <c r="BO28" s="121">
        <f t="shared" si="2"/>
        <v>0</v>
      </c>
      <c r="BP28" s="132">
        <f t="shared" si="21"/>
        <v>0</v>
      </c>
      <c r="BQ28" s="133" t="str">
        <f t="shared" si="22"/>
        <v>C</v>
      </c>
      <c r="BR28" s="134">
        <f t="shared" si="23"/>
        <v>0</v>
      </c>
      <c r="BS28" s="123" t="str">
        <f t="shared" si="24"/>
        <v>C</v>
      </c>
      <c r="BT28" s="132">
        <f t="shared" si="25"/>
        <v>0</v>
      </c>
      <c r="BU28" s="134">
        <f t="shared" si="26"/>
        <v>0</v>
      </c>
      <c r="BV28" s="134">
        <f t="shared" si="27"/>
        <v>0</v>
      </c>
      <c r="BW28" s="135">
        <f t="shared" si="28"/>
        <v>0</v>
      </c>
      <c r="BX28" s="136">
        <f t="shared" si="29"/>
        <v>0</v>
      </c>
      <c r="BY28" s="137">
        <f t="shared" si="30"/>
        <v>0</v>
      </c>
      <c r="BZ28" s="138">
        <f t="shared" si="31"/>
        <v>0</v>
      </c>
      <c r="CA28" s="137">
        <f t="shared" si="32"/>
        <v>0</v>
      </c>
      <c r="CB28" s="138">
        <f t="shared" si="33"/>
        <v>0</v>
      </c>
      <c r="CC28" s="137">
        <f t="shared" si="34"/>
        <v>0</v>
      </c>
      <c r="CD28" s="305">
        <f t="shared" si="35"/>
        <v>0</v>
      </c>
      <c r="CE28" s="304">
        <f t="shared" si="36"/>
        <v>0</v>
      </c>
      <c r="CF28" s="305">
        <f t="shared" si="37"/>
        <v>0</v>
      </c>
      <c r="CG28" s="304">
        <f t="shared" si="38"/>
        <v>0</v>
      </c>
      <c r="CH28" s="305">
        <f t="shared" si="39"/>
        <v>0</v>
      </c>
      <c r="CI28" s="304">
        <f t="shared" si="40"/>
        <v>0</v>
      </c>
      <c r="CJ28" s="305">
        <f t="shared" si="41"/>
        <v>0</v>
      </c>
      <c r="CK28" s="304">
        <f t="shared" si="42"/>
        <v>0</v>
      </c>
      <c r="CL28" s="305">
        <f t="shared" si="43"/>
        <v>0</v>
      </c>
      <c r="CM28" s="304">
        <f t="shared" si="44"/>
        <v>0</v>
      </c>
      <c r="CN28" s="305">
        <f t="shared" si="45"/>
        <v>0</v>
      </c>
      <c r="CO28" s="304">
        <f t="shared" si="46"/>
        <v>0</v>
      </c>
      <c r="CP28" s="305">
        <f t="shared" si="47"/>
        <v>0</v>
      </c>
      <c r="CQ28" s="304">
        <f t="shared" si="48"/>
        <v>0</v>
      </c>
      <c r="CR28" s="305">
        <f t="shared" si="49"/>
        <v>0</v>
      </c>
      <c r="CS28" s="306">
        <f t="shared" si="50"/>
        <v>0</v>
      </c>
      <c r="CT28" s="303">
        <f t="shared" si="51"/>
        <v>0</v>
      </c>
      <c r="CU28" s="304">
        <f t="shared" si="52"/>
        <v>0</v>
      </c>
      <c r="CV28" s="305">
        <f t="shared" si="53"/>
        <v>0</v>
      </c>
      <c r="CW28" s="304">
        <f t="shared" si="54"/>
        <v>0</v>
      </c>
      <c r="CX28" s="305">
        <f t="shared" si="55"/>
        <v>0</v>
      </c>
      <c r="CY28" s="304">
        <f t="shared" si="56"/>
        <v>0</v>
      </c>
      <c r="CZ28" s="305">
        <f t="shared" si="57"/>
        <v>0</v>
      </c>
      <c r="DA28" s="304">
        <f t="shared" si="58"/>
        <v>0</v>
      </c>
      <c r="DB28" s="305">
        <f t="shared" si="59"/>
        <v>0</v>
      </c>
      <c r="DC28" s="304">
        <f t="shared" si="60"/>
        <v>0</v>
      </c>
      <c r="DD28" s="305">
        <f t="shared" si="61"/>
        <v>0</v>
      </c>
      <c r="DE28" s="306">
        <f t="shared" si="62"/>
        <v>0</v>
      </c>
      <c r="DF28" s="305">
        <f t="shared" si="63"/>
        <v>0</v>
      </c>
      <c r="DG28" s="308">
        <f t="shared" si="64"/>
        <v>0</v>
      </c>
      <c r="DH28" s="273"/>
      <c r="DI28" s="463">
        <v>6</v>
      </c>
      <c r="DJ28" s="462">
        <f t="shared" si="3"/>
        <v>0</v>
      </c>
      <c r="DK28" s="385">
        <f t="shared" si="4"/>
        <v>0</v>
      </c>
      <c r="DL28" s="139">
        <f t="shared" si="5"/>
        <v>0</v>
      </c>
      <c r="DM28" s="388">
        <f t="shared" si="6"/>
        <v>7.6368876080691734</v>
      </c>
      <c r="DN28" s="113"/>
      <c r="DO28" s="166" t="s">
        <v>126</v>
      </c>
      <c r="DP28" s="164"/>
      <c r="DQ28" s="164">
        <v>5</v>
      </c>
      <c r="DR28" s="653" t="s">
        <v>127</v>
      </c>
      <c r="DS28" s="653"/>
      <c r="DT28" s="164"/>
      <c r="DU28" s="167">
        <v>55</v>
      </c>
      <c r="DV28" s="654" t="s">
        <v>128</v>
      </c>
      <c r="DW28" s="654"/>
      <c r="EB28" s="140">
        <f t="shared" si="65"/>
        <v>0</v>
      </c>
      <c r="EC28" s="141">
        <f t="shared" si="65"/>
        <v>0</v>
      </c>
      <c r="ED28" s="4">
        <f t="shared" si="7"/>
        <v>0</v>
      </c>
      <c r="EE28" s="142" t="e">
        <f t="shared" si="8"/>
        <v>#DIV/0!</v>
      </c>
      <c r="EF28" s="143" t="e">
        <f t="shared" si="9"/>
        <v>#DIV/0!</v>
      </c>
    </row>
    <row r="29" spans="1:143" ht="13.2" customHeight="1" x14ac:dyDescent="0.2">
      <c r="A29" s="55"/>
      <c r="B29" s="144"/>
      <c r="C29" s="145"/>
      <c r="D29" s="480" t="str">
        <f t="shared" si="10"/>
        <v>C</v>
      </c>
      <c r="E29" s="324"/>
      <c r="F29" s="325"/>
      <c r="G29" s="326"/>
      <c r="H29" s="346"/>
      <c r="I29" s="325"/>
      <c r="J29" s="325"/>
      <c r="K29" s="326"/>
      <c r="L29" s="147"/>
      <c r="M29" s="346"/>
      <c r="N29" s="325"/>
      <c r="O29" s="325"/>
      <c r="P29" s="325"/>
      <c r="Q29" s="326"/>
      <c r="R29" s="346"/>
      <c r="S29" s="325"/>
      <c r="T29" s="325"/>
      <c r="U29" s="326"/>
      <c r="V29" s="346"/>
      <c r="W29" s="325"/>
      <c r="X29" s="326"/>
      <c r="Y29" s="346"/>
      <c r="Z29" s="325"/>
      <c r="AA29" s="325"/>
      <c r="AB29" s="326"/>
      <c r="AC29" s="346"/>
      <c r="AD29" s="325"/>
      <c r="AE29" s="326"/>
      <c r="AF29" s="346"/>
      <c r="AG29" s="325"/>
      <c r="AH29" s="326"/>
      <c r="AI29" s="346"/>
      <c r="AJ29" s="325"/>
      <c r="AK29" s="326"/>
      <c r="AL29" s="346"/>
      <c r="AM29" s="376"/>
      <c r="AN29" s="324"/>
      <c r="AO29" s="325"/>
      <c r="AP29" s="326"/>
      <c r="AQ29" s="346"/>
      <c r="AR29" s="325"/>
      <c r="AS29" s="326"/>
      <c r="AT29" s="346"/>
      <c r="AU29" s="326"/>
      <c r="AV29" s="346"/>
      <c r="AW29" s="326"/>
      <c r="AX29" s="346"/>
      <c r="AY29" s="325"/>
      <c r="AZ29" s="326"/>
      <c r="BA29" s="149"/>
      <c r="BB29" s="149"/>
      <c r="BC29" s="150">
        <f t="shared" si="11"/>
        <v>0</v>
      </c>
      <c r="BD29" s="477" t="str">
        <f t="shared" si="12"/>
        <v>C</v>
      </c>
      <c r="BE29" s="151">
        <f t="shared" si="13"/>
        <v>0</v>
      </c>
      <c r="BF29" s="480" t="str">
        <f t="shared" si="14"/>
        <v>C</v>
      </c>
      <c r="BG29" s="150">
        <f t="shared" si="15"/>
        <v>0</v>
      </c>
      <c r="BH29" s="151">
        <f t="shared" si="16"/>
        <v>0</v>
      </c>
      <c r="BI29" s="151">
        <f t="shared" si="17"/>
        <v>0</v>
      </c>
      <c r="BJ29" s="152">
        <f t="shared" si="18"/>
        <v>0</v>
      </c>
      <c r="BK29" s="153">
        <f t="shared" si="1"/>
        <v>0</v>
      </c>
      <c r="BL29" s="154">
        <f t="shared" si="19"/>
        <v>7.6368876080691734</v>
      </c>
      <c r="BM29" s="272"/>
      <c r="BN29" s="55">
        <f t="shared" si="20"/>
        <v>0</v>
      </c>
      <c r="BO29" s="144">
        <f t="shared" si="2"/>
        <v>0</v>
      </c>
      <c r="BP29" s="155">
        <f t="shared" si="21"/>
        <v>0</v>
      </c>
      <c r="BQ29" s="156" t="str">
        <f t="shared" si="22"/>
        <v>C</v>
      </c>
      <c r="BR29" s="157">
        <f t="shared" si="23"/>
        <v>0</v>
      </c>
      <c r="BS29" s="146" t="str">
        <f t="shared" si="24"/>
        <v>C</v>
      </c>
      <c r="BT29" s="155">
        <f t="shared" si="25"/>
        <v>0</v>
      </c>
      <c r="BU29" s="157">
        <f t="shared" si="26"/>
        <v>0</v>
      </c>
      <c r="BV29" s="157">
        <f t="shared" si="27"/>
        <v>0</v>
      </c>
      <c r="BW29" s="158">
        <f t="shared" si="28"/>
        <v>0</v>
      </c>
      <c r="BX29" s="105">
        <f t="shared" si="29"/>
        <v>0</v>
      </c>
      <c r="BY29" s="106">
        <f t="shared" si="30"/>
        <v>0</v>
      </c>
      <c r="BZ29" s="107">
        <f t="shared" si="31"/>
        <v>0</v>
      </c>
      <c r="CA29" s="106">
        <f t="shared" si="32"/>
        <v>0</v>
      </c>
      <c r="CB29" s="107">
        <f t="shared" si="33"/>
        <v>0</v>
      </c>
      <c r="CC29" s="106">
        <f t="shared" si="34"/>
        <v>0</v>
      </c>
      <c r="CD29" s="107">
        <f t="shared" si="35"/>
        <v>0</v>
      </c>
      <c r="CE29" s="106">
        <f t="shared" si="36"/>
        <v>0</v>
      </c>
      <c r="CF29" s="107">
        <f t="shared" si="37"/>
        <v>0</v>
      </c>
      <c r="CG29" s="106">
        <f t="shared" si="38"/>
        <v>0</v>
      </c>
      <c r="CH29" s="107">
        <f t="shared" si="39"/>
        <v>0</v>
      </c>
      <c r="CI29" s="106">
        <f t="shared" si="40"/>
        <v>0</v>
      </c>
      <c r="CJ29" s="107">
        <f t="shared" si="41"/>
        <v>0</v>
      </c>
      <c r="CK29" s="106">
        <f t="shared" si="42"/>
        <v>0</v>
      </c>
      <c r="CL29" s="107">
        <f t="shared" si="43"/>
        <v>0</v>
      </c>
      <c r="CM29" s="106">
        <f t="shared" si="44"/>
        <v>0</v>
      </c>
      <c r="CN29" s="107">
        <f t="shared" si="45"/>
        <v>0</v>
      </c>
      <c r="CO29" s="106">
        <f t="shared" si="46"/>
        <v>0</v>
      </c>
      <c r="CP29" s="107">
        <f t="shared" si="47"/>
        <v>0</v>
      </c>
      <c r="CQ29" s="106">
        <f t="shared" si="48"/>
        <v>0</v>
      </c>
      <c r="CR29" s="107">
        <f t="shared" si="49"/>
        <v>0</v>
      </c>
      <c r="CS29" s="278">
        <f t="shared" si="50"/>
        <v>0</v>
      </c>
      <c r="CT29" s="105">
        <f t="shared" si="51"/>
        <v>0</v>
      </c>
      <c r="CU29" s="106">
        <f t="shared" si="52"/>
        <v>0</v>
      </c>
      <c r="CV29" s="107">
        <f t="shared" si="53"/>
        <v>0</v>
      </c>
      <c r="CW29" s="106">
        <f t="shared" si="54"/>
        <v>0</v>
      </c>
      <c r="CX29" s="107">
        <f t="shared" si="55"/>
        <v>0</v>
      </c>
      <c r="CY29" s="106">
        <f t="shared" si="56"/>
        <v>0</v>
      </c>
      <c r="CZ29" s="107">
        <f t="shared" si="57"/>
        <v>0</v>
      </c>
      <c r="DA29" s="106">
        <f t="shared" si="58"/>
        <v>0</v>
      </c>
      <c r="DB29" s="107">
        <f t="shared" si="59"/>
        <v>0</v>
      </c>
      <c r="DC29" s="106">
        <f t="shared" si="60"/>
        <v>0</v>
      </c>
      <c r="DD29" s="107">
        <f t="shared" si="61"/>
        <v>0</v>
      </c>
      <c r="DE29" s="278">
        <f t="shared" si="62"/>
        <v>0</v>
      </c>
      <c r="DF29" s="107">
        <f t="shared" si="63"/>
        <v>0</v>
      </c>
      <c r="DG29" s="109">
        <f t="shared" si="64"/>
        <v>0</v>
      </c>
      <c r="DH29" s="273"/>
      <c r="DI29" s="463">
        <v>7</v>
      </c>
      <c r="DJ29" s="462">
        <f t="shared" si="3"/>
        <v>0</v>
      </c>
      <c r="DK29" s="385">
        <f t="shared" si="4"/>
        <v>0</v>
      </c>
      <c r="DL29" s="139">
        <f t="shared" si="5"/>
        <v>0</v>
      </c>
      <c r="DM29" s="388">
        <f t="shared" si="6"/>
        <v>7.6368876080691734</v>
      </c>
      <c r="DN29" s="113"/>
      <c r="DO29" s="164"/>
      <c r="DP29" s="164"/>
      <c r="DQ29" s="164">
        <v>15</v>
      </c>
      <c r="DR29" s="653" t="s">
        <v>129</v>
      </c>
      <c r="DS29" s="653"/>
      <c r="DT29" s="164"/>
      <c r="DU29" s="167">
        <v>65</v>
      </c>
      <c r="DV29" s="682" t="s">
        <v>130</v>
      </c>
      <c r="DW29" s="682"/>
      <c r="EB29" s="140">
        <f t="shared" si="65"/>
        <v>0</v>
      </c>
      <c r="EC29" s="141">
        <f t="shared" si="65"/>
        <v>0</v>
      </c>
      <c r="ED29" s="4">
        <f t="shared" si="7"/>
        <v>0</v>
      </c>
      <c r="EE29" s="142" t="e">
        <f t="shared" si="8"/>
        <v>#DIV/0!</v>
      </c>
      <c r="EF29" s="143" t="e">
        <f t="shared" si="9"/>
        <v>#DIV/0!</v>
      </c>
      <c r="EI29" s="168" t="s">
        <v>131</v>
      </c>
      <c r="EJ29" s="169" t="s">
        <v>132</v>
      </c>
      <c r="EK29" s="170" t="s">
        <v>133</v>
      </c>
    </row>
    <row r="30" spans="1:143" ht="13.2" customHeight="1" x14ac:dyDescent="0.2">
      <c r="A30" s="120"/>
      <c r="B30" s="121"/>
      <c r="C30" s="122"/>
      <c r="D30" s="479" t="str">
        <f t="shared" si="10"/>
        <v>C</v>
      </c>
      <c r="E30" s="321"/>
      <c r="F30" s="322"/>
      <c r="G30" s="323"/>
      <c r="H30" s="345"/>
      <c r="I30" s="322"/>
      <c r="J30" s="322"/>
      <c r="K30" s="323"/>
      <c r="L30" s="124"/>
      <c r="M30" s="345"/>
      <c r="N30" s="322"/>
      <c r="O30" s="322"/>
      <c r="P30" s="322"/>
      <c r="Q30" s="323"/>
      <c r="R30" s="345"/>
      <c r="S30" s="322"/>
      <c r="T30" s="322"/>
      <c r="U30" s="323"/>
      <c r="V30" s="345"/>
      <c r="W30" s="322"/>
      <c r="X30" s="323"/>
      <c r="Y30" s="345"/>
      <c r="Z30" s="322"/>
      <c r="AA30" s="322"/>
      <c r="AB30" s="323"/>
      <c r="AC30" s="345"/>
      <c r="AD30" s="322"/>
      <c r="AE30" s="323"/>
      <c r="AF30" s="345"/>
      <c r="AG30" s="322"/>
      <c r="AH30" s="323"/>
      <c r="AI30" s="345"/>
      <c r="AJ30" s="322"/>
      <c r="AK30" s="323"/>
      <c r="AL30" s="345"/>
      <c r="AM30" s="375"/>
      <c r="AN30" s="321"/>
      <c r="AO30" s="322"/>
      <c r="AP30" s="323"/>
      <c r="AQ30" s="345"/>
      <c r="AR30" s="322"/>
      <c r="AS30" s="323"/>
      <c r="AT30" s="345"/>
      <c r="AU30" s="323"/>
      <c r="AV30" s="345"/>
      <c r="AW30" s="323"/>
      <c r="AX30" s="345"/>
      <c r="AY30" s="322"/>
      <c r="AZ30" s="323"/>
      <c r="BA30" s="126"/>
      <c r="BB30" s="126"/>
      <c r="BC30" s="127">
        <f t="shared" si="11"/>
        <v>0</v>
      </c>
      <c r="BD30" s="476" t="str">
        <f t="shared" si="12"/>
        <v>C</v>
      </c>
      <c r="BE30" s="128">
        <f t="shared" si="13"/>
        <v>0</v>
      </c>
      <c r="BF30" s="479" t="str">
        <f t="shared" si="14"/>
        <v>C</v>
      </c>
      <c r="BG30" s="127">
        <f t="shared" si="15"/>
        <v>0</v>
      </c>
      <c r="BH30" s="128">
        <f t="shared" si="16"/>
        <v>0</v>
      </c>
      <c r="BI30" s="128">
        <f t="shared" si="17"/>
        <v>0</v>
      </c>
      <c r="BJ30" s="129">
        <f t="shared" si="18"/>
        <v>0</v>
      </c>
      <c r="BK30" s="130">
        <f t="shared" si="1"/>
        <v>0</v>
      </c>
      <c r="BL30" s="131">
        <f t="shared" si="19"/>
        <v>7.6368876080691734</v>
      </c>
      <c r="BM30" s="272"/>
      <c r="BN30" s="120">
        <f t="shared" si="20"/>
        <v>0</v>
      </c>
      <c r="BO30" s="121">
        <f t="shared" si="2"/>
        <v>0</v>
      </c>
      <c r="BP30" s="132">
        <f t="shared" si="21"/>
        <v>0</v>
      </c>
      <c r="BQ30" s="133" t="str">
        <f t="shared" si="22"/>
        <v>C</v>
      </c>
      <c r="BR30" s="134">
        <f t="shared" si="23"/>
        <v>0</v>
      </c>
      <c r="BS30" s="123" t="str">
        <f t="shared" si="24"/>
        <v>C</v>
      </c>
      <c r="BT30" s="132">
        <f t="shared" si="25"/>
        <v>0</v>
      </c>
      <c r="BU30" s="134">
        <f t="shared" si="26"/>
        <v>0</v>
      </c>
      <c r="BV30" s="134">
        <f t="shared" si="27"/>
        <v>0</v>
      </c>
      <c r="BW30" s="135">
        <f t="shared" si="28"/>
        <v>0</v>
      </c>
      <c r="BX30" s="136">
        <f t="shared" si="29"/>
        <v>0</v>
      </c>
      <c r="BY30" s="137">
        <f t="shared" si="30"/>
        <v>0</v>
      </c>
      <c r="BZ30" s="138">
        <f t="shared" si="31"/>
        <v>0</v>
      </c>
      <c r="CA30" s="137">
        <f t="shared" si="32"/>
        <v>0</v>
      </c>
      <c r="CB30" s="138">
        <f t="shared" si="33"/>
        <v>0</v>
      </c>
      <c r="CC30" s="137">
        <f t="shared" si="34"/>
        <v>0</v>
      </c>
      <c r="CD30" s="305">
        <f t="shared" si="35"/>
        <v>0</v>
      </c>
      <c r="CE30" s="304">
        <f t="shared" si="36"/>
        <v>0</v>
      </c>
      <c r="CF30" s="305">
        <f t="shared" si="37"/>
        <v>0</v>
      </c>
      <c r="CG30" s="304">
        <f t="shared" si="38"/>
        <v>0</v>
      </c>
      <c r="CH30" s="305">
        <f t="shared" si="39"/>
        <v>0</v>
      </c>
      <c r="CI30" s="304">
        <f t="shared" si="40"/>
        <v>0</v>
      </c>
      <c r="CJ30" s="305">
        <f t="shared" si="41"/>
        <v>0</v>
      </c>
      <c r="CK30" s="304">
        <f t="shared" si="42"/>
        <v>0</v>
      </c>
      <c r="CL30" s="305">
        <f t="shared" si="43"/>
        <v>0</v>
      </c>
      <c r="CM30" s="304">
        <f t="shared" si="44"/>
        <v>0</v>
      </c>
      <c r="CN30" s="305">
        <f t="shared" si="45"/>
        <v>0</v>
      </c>
      <c r="CO30" s="304">
        <f t="shared" si="46"/>
        <v>0</v>
      </c>
      <c r="CP30" s="305">
        <f t="shared" si="47"/>
        <v>0</v>
      </c>
      <c r="CQ30" s="304">
        <f t="shared" si="48"/>
        <v>0</v>
      </c>
      <c r="CR30" s="305">
        <f t="shared" si="49"/>
        <v>0</v>
      </c>
      <c r="CS30" s="306">
        <f t="shared" si="50"/>
        <v>0</v>
      </c>
      <c r="CT30" s="303">
        <f t="shared" si="51"/>
        <v>0</v>
      </c>
      <c r="CU30" s="304">
        <f t="shared" si="52"/>
        <v>0</v>
      </c>
      <c r="CV30" s="305">
        <f t="shared" si="53"/>
        <v>0</v>
      </c>
      <c r="CW30" s="304">
        <f t="shared" si="54"/>
        <v>0</v>
      </c>
      <c r="CX30" s="305">
        <f t="shared" si="55"/>
        <v>0</v>
      </c>
      <c r="CY30" s="304">
        <f t="shared" si="56"/>
        <v>0</v>
      </c>
      <c r="CZ30" s="305">
        <f t="shared" si="57"/>
        <v>0</v>
      </c>
      <c r="DA30" s="304">
        <f t="shared" si="58"/>
        <v>0</v>
      </c>
      <c r="DB30" s="305">
        <f t="shared" si="59"/>
        <v>0</v>
      </c>
      <c r="DC30" s="304">
        <f t="shared" si="60"/>
        <v>0</v>
      </c>
      <c r="DD30" s="305">
        <f t="shared" si="61"/>
        <v>0</v>
      </c>
      <c r="DE30" s="306">
        <f t="shared" si="62"/>
        <v>0</v>
      </c>
      <c r="DF30" s="305">
        <f t="shared" si="63"/>
        <v>0</v>
      </c>
      <c r="DG30" s="308">
        <f t="shared" si="64"/>
        <v>0</v>
      </c>
      <c r="DH30" s="273"/>
      <c r="DI30" s="463">
        <v>8</v>
      </c>
      <c r="DJ30" s="462">
        <f t="shared" si="3"/>
        <v>0</v>
      </c>
      <c r="DK30" s="385">
        <f t="shared" si="4"/>
        <v>0</v>
      </c>
      <c r="DL30" s="139">
        <f t="shared" si="5"/>
        <v>0</v>
      </c>
      <c r="DM30" s="388">
        <f t="shared" si="6"/>
        <v>7.6368876080691734</v>
      </c>
      <c r="DN30" s="113"/>
      <c r="DO30" s="164"/>
      <c r="DP30" s="164"/>
      <c r="DQ30" s="164">
        <v>25</v>
      </c>
      <c r="DR30" s="653" t="s">
        <v>134</v>
      </c>
      <c r="DS30" s="653"/>
      <c r="DT30" s="164"/>
      <c r="DU30" s="167">
        <v>75</v>
      </c>
      <c r="DV30" s="682" t="s">
        <v>135</v>
      </c>
      <c r="DW30" s="682"/>
      <c r="EB30" s="140">
        <f t="shared" si="65"/>
        <v>0</v>
      </c>
      <c r="EC30" s="141">
        <f t="shared" si="65"/>
        <v>0</v>
      </c>
      <c r="ED30" s="4">
        <f t="shared" si="7"/>
        <v>0</v>
      </c>
      <c r="EE30" s="142" t="e">
        <f t="shared" si="8"/>
        <v>#DIV/0!</v>
      </c>
      <c r="EF30" s="143" t="e">
        <f t="shared" si="9"/>
        <v>#DIV/0!</v>
      </c>
    </row>
    <row r="31" spans="1:143" ht="13.2" customHeight="1" x14ac:dyDescent="0.2">
      <c r="A31" s="55"/>
      <c r="B31" s="144"/>
      <c r="C31" s="145"/>
      <c r="D31" s="480" t="str">
        <f t="shared" si="10"/>
        <v>C</v>
      </c>
      <c r="E31" s="324"/>
      <c r="F31" s="325"/>
      <c r="G31" s="326"/>
      <c r="H31" s="346"/>
      <c r="I31" s="325"/>
      <c r="J31" s="325"/>
      <c r="K31" s="326"/>
      <c r="L31" s="147"/>
      <c r="M31" s="346"/>
      <c r="N31" s="325"/>
      <c r="O31" s="325"/>
      <c r="P31" s="325"/>
      <c r="Q31" s="326"/>
      <c r="R31" s="346"/>
      <c r="S31" s="325"/>
      <c r="T31" s="325"/>
      <c r="U31" s="326"/>
      <c r="V31" s="346"/>
      <c r="W31" s="325"/>
      <c r="X31" s="326"/>
      <c r="Y31" s="346"/>
      <c r="Z31" s="325"/>
      <c r="AA31" s="325"/>
      <c r="AB31" s="326"/>
      <c r="AC31" s="346"/>
      <c r="AD31" s="325"/>
      <c r="AE31" s="326"/>
      <c r="AF31" s="346"/>
      <c r="AG31" s="325"/>
      <c r="AH31" s="326"/>
      <c r="AI31" s="346"/>
      <c r="AJ31" s="325"/>
      <c r="AK31" s="326"/>
      <c r="AL31" s="346"/>
      <c r="AM31" s="376"/>
      <c r="AN31" s="324"/>
      <c r="AO31" s="325"/>
      <c r="AP31" s="326"/>
      <c r="AQ31" s="346"/>
      <c r="AR31" s="325"/>
      <c r="AS31" s="326"/>
      <c r="AT31" s="346"/>
      <c r="AU31" s="326"/>
      <c r="AV31" s="346"/>
      <c r="AW31" s="326"/>
      <c r="AX31" s="346"/>
      <c r="AY31" s="325"/>
      <c r="AZ31" s="326"/>
      <c r="BA31" s="149"/>
      <c r="BB31" s="149"/>
      <c r="BC31" s="150">
        <f t="shared" si="11"/>
        <v>0</v>
      </c>
      <c r="BD31" s="477" t="str">
        <f t="shared" si="12"/>
        <v>C</v>
      </c>
      <c r="BE31" s="151">
        <f t="shared" si="13"/>
        <v>0</v>
      </c>
      <c r="BF31" s="480" t="str">
        <f t="shared" si="14"/>
        <v>C</v>
      </c>
      <c r="BG31" s="150">
        <f t="shared" si="15"/>
        <v>0</v>
      </c>
      <c r="BH31" s="151">
        <f t="shared" si="16"/>
        <v>0</v>
      </c>
      <c r="BI31" s="151">
        <f t="shared" si="17"/>
        <v>0</v>
      </c>
      <c r="BJ31" s="152">
        <f t="shared" si="18"/>
        <v>0</v>
      </c>
      <c r="BK31" s="153">
        <f t="shared" si="1"/>
        <v>0</v>
      </c>
      <c r="BL31" s="154">
        <f t="shared" si="19"/>
        <v>7.6368876080691734</v>
      </c>
      <c r="BM31" s="272"/>
      <c r="BN31" s="55">
        <f t="shared" si="20"/>
        <v>0</v>
      </c>
      <c r="BO31" s="144">
        <f t="shared" si="2"/>
        <v>0</v>
      </c>
      <c r="BP31" s="155">
        <f t="shared" si="21"/>
        <v>0</v>
      </c>
      <c r="BQ31" s="156" t="str">
        <f t="shared" si="22"/>
        <v>C</v>
      </c>
      <c r="BR31" s="157">
        <f t="shared" si="23"/>
        <v>0</v>
      </c>
      <c r="BS31" s="146" t="str">
        <f t="shared" si="24"/>
        <v>C</v>
      </c>
      <c r="BT31" s="155">
        <f t="shared" si="25"/>
        <v>0</v>
      </c>
      <c r="BU31" s="157">
        <f t="shared" si="26"/>
        <v>0</v>
      </c>
      <c r="BV31" s="157">
        <f t="shared" si="27"/>
        <v>0</v>
      </c>
      <c r="BW31" s="158">
        <f t="shared" si="28"/>
        <v>0</v>
      </c>
      <c r="BX31" s="105">
        <f t="shared" si="29"/>
        <v>0</v>
      </c>
      <c r="BY31" s="106">
        <f t="shared" si="30"/>
        <v>0</v>
      </c>
      <c r="BZ31" s="107">
        <f t="shared" si="31"/>
        <v>0</v>
      </c>
      <c r="CA31" s="106">
        <f t="shared" si="32"/>
        <v>0</v>
      </c>
      <c r="CB31" s="107">
        <f t="shared" si="33"/>
        <v>0</v>
      </c>
      <c r="CC31" s="106">
        <f t="shared" si="34"/>
        <v>0</v>
      </c>
      <c r="CD31" s="107">
        <f t="shared" si="35"/>
        <v>0</v>
      </c>
      <c r="CE31" s="106">
        <f t="shared" si="36"/>
        <v>0</v>
      </c>
      <c r="CF31" s="107">
        <f t="shared" si="37"/>
        <v>0</v>
      </c>
      <c r="CG31" s="106">
        <f t="shared" si="38"/>
        <v>0</v>
      </c>
      <c r="CH31" s="107">
        <f t="shared" si="39"/>
        <v>0</v>
      </c>
      <c r="CI31" s="106">
        <f t="shared" si="40"/>
        <v>0</v>
      </c>
      <c r="CJ31" s="107">
        <f t="shared" si="41"/>
        <v>0</v>
      </c>
      <c r="CK31" s="106">
        <f t="shared" si="42"/>
        <v>0</v>
      </c>
      <c r="CL31" s="107">
        <f t="shared" si="43"/>
        <v>0</v>
      </c>
      <c r="CM31" s="106">
        <f t="shared" si="44"/>
        <v>0</v>
      </c>
      <c r="CN31" s="107">
        <f t="shared" si="45"/>
        <v>0</v>
      </c>
      <c r="CO31" s="106">
        <f t="shared" si="46"/>
        <v>0</v>
      </c>
      <c r="CP31" s="107">
        <f t="shared" si="47"/>
        <v>0</v>
      </c>
      <c r="CQ31" s="106">
        <f t="shared" si="48"/>
        <v>0</v>
      </c>
      <c r="CR31" s="107">
        <f t="shared" si="49"/>
        <v>0</v>
      </c>
      <c r="CS31" s="278">
        <f t="shared" si="50"/>
        <v>0</v>
      </c>
      <c r="CT31" s="105">
        <f t="shared" si="51"/>
        <v>0</v>
      </c>
      <c r="CU31" s="106">
        <f t="shared" si="52"/>
        <v>0</v>
      </c>
      <c r="CV31" s="107">
        <f t="shared" si="53"/>
        <v>0</v>
      </c>
      <c r="CW31" s="106">
        <f t="shared" si="54"/>
        <v>0</v>
      </c>
      <c r="CX31" s="107">
        <f t="shared" si="55"/>
        <v>0</v>
      </c>
      <c r="CY31" s="106">
        <f t="shared" si="56"/>
        <v>0</v>
      </c>
      <c r="CZ31" s="107">
        <f t="shared" si="57"/>
        <v>0</v>
      </c>
      <c r="DA31" s="106">
        <f t="shared" si="58"/>
        <v>0</v>
      </c>
      <c r="DB31" s="107">
        <f t="shared" si="59"/>
        <v>0</v>
      </c>
      <c r="DC31" s="106">
        <f t="shared" si="60"/>
        <v>0</v>
      </c>
      <c r="DD31" s="107">
        <f t="shared" si="61"/>
        <v>0</v>
      </c>
      <c r="DE31" s="278">
        <f t="shared" si="62"/>
        <v>0</v>
      </c>
      <c r="DF31" s="107">
        <f t="shared" si="63"/>
        <v>0</v>
      </c>
      <c r="DG31" s="109">
        <f t="shared" si="64"/>
        <v>0</v>
      </c>
      <c r="DH31" s="273"/>
      <c r="DI31" s="463">
        <v>9</v>
      </c>
      <c r="DJ31" s="462">
        <f t="shared" si="3"/>
        <v>0</v>
      </c>
      <c r="DK31" s="385">
        <f t="shared" si="4"/>
        <v>0</v>
      </c>
      <c r="DL31" s="139">
        <f t="shared" si="5"/>
        <v>0</v>
      </c>
      <c r="DM31" s="388">
        <f t="shared" si="6"/>
        <v>7.6368876080691734</v>
      </c>
      <c r="DN31" s="113"/>
      <c r="DO31" s="164"/>
      <c r="DP31" s="171"/>
      <c r="DQ31" s="164">
        <v>35</v>
      </c>
      <c r="DR31" s="653" t="s">
        <v>136</v>
      </c>
      <c r="DS31" s="653"/>
      <c r="DT31" s="164"/>
      <c r="DU31" s="167">
        <v>85</v>
      </c>
      <c r="DV31" s="682" t="s">
        <v>137</v>
      </c>
      <c r="DW31" s="683"/>
      <c r="EB31" s="140">
        <f t="shared" si="65"/>
        <v>0</v>
      </c>
      <c r="EC31" s="141">
        <f t="shared" si="65"/>
        <v>0</v>
      </c>
      <c r="ED31" s="4">
        <f t="shared" si="7"/>
        <v>0</v>
      </c>
      <c r="EE31" s="142" t="e">
        <f t="shared" si="8"/>
        <v>#DIV/0!</v>
      </c>
      <c r="EF31" s="143" t="e">
        <f t="shared" si="9"/>
        <v>#DIV/0!</v>
      </c>
    </row>
    <row r="32" spans="1:143" ht="13.2" customHeight="1" x14ac:dyDescent="0.2">
      <c r="A32" s="172"/>
      <c r="B32" s="173"/>
      <c r="C32" s="174"/>
      <c r="D32" s="479" t="str">
        <f t="shared" si="10"/>
        <v>C</v>
      </c>
      <c r="E32" s="327"/>
      <c r="F32" s="328"/>
      <c r="G32" s="329"/>
      <c r="H32" s="347"/>
      <c r="I32" s="328"/>
      <c r="J32" s="328"/>
      <c r="K32" s="329"/>
      <c r="L32" s="175"/>
      <c r="M32" s="347"/>
      <c r="N32" s="328"/>
      <c r="O32" s="328"/>
      <c r="P32" s="328"/>
      <c r="Q32" s="329"/>
      <c r="R32" s="347"/>
      <c r="S32" s="328"/>
      <c r="T32" s="328"/>
      <c r="U32" s="329"/>
      <c r="V32" s="347"/>
      <c r="W32" s="328"/>
      <c r="X32" s="329"/>
      <c r="Y32" s="347"/>
      <c r="Z32" s="328"/>
      <c r="AA32" s="328"/>
      <c r="AB32" s="329"/>
      <c r="AC32" s="347"/>
      <c r="AD32" s="328"/>
      <c r="AE32" s="329"/>
      <c r="AF32" s="347"/>
      <c r="AG32" s="328"/>
      <c r="AH32" s="329"/>
      <c r="AI32" s="347"/>
      <c r="AJ32" s="328"/>
      <c r="AK32" s="329"/>
      <c r="AL32" s="347"/>
      <c r="AM32" s="377"/>
      <c r="AN32" s="327"/>
      <c r="AO32" s="328"/>
      <c r="AP32" s="329"/>
      <c r="AQ32" s="347"/>
      <c r="AR32" s="328"/>
      <c r="AS32" s="329"/>
      <c r="AT32" s="347"/>
      <c r="AU32" s="329"/>
      <c r="AV32" s="347"/>
      <c r="AW32" s="329"/>
      <c r="AX32" s="347"/>
      <c r="AY32" s="328"/>
      <c r="AZ32" s="329"/>
      <c r="BA32" s="176"/>
      <c r="BB32" s="176"/>
      <c r="BC32" s="127">
        <f t="shared" si="11"/>
        <v>0</v>
      </c>
      <c r="BD32" s="476" t="str">
        <f t="shared" si="12"/>
        <v>C</v>
      </c>
      <c r="BE32" s="128">
        <f t="shared" si="13"/>
        <v>0</v>
      </c>
      <c r="BF32" s="479" t="str">
        <f t="shared" si="14"/>
        <v>C</v>
      </c>
      <c r="BG32" s="127">
        <f t="shared" si="15"/>
        <v>0</v>
      </c>
      <c r="BH32" s="128">
        <f t="shared" si="16"/>
        <v>0</v>
      </c>
      <c r="BI32" s="128">
        <f t="shared" si="17"/>
        <v>0</v>
      </c>
      <c r="BJ32" s="129">
        <f t="shared" si="18"/>
        <v>0</v>
      </c>
      <c r="BK32" s="130">
        <f t="shared" si="1"/>
        <v>0</v>
      </c>
      <c r="BL32" s="131">
        <f t="shared" si="19"/>
        <v>7.6368876080691734</v>
      </c>
      <c r="BM32" s="272"/>
      <c r="BN32" s="120">
        <f t="shared" si="20"/>
        <v>0</v>
      </c>
      <c r="BO32" s="121">
        <f t="shared" si="2"/>
        <v>0</v>
      </c>
      <c r="BP32" s="132">
        <f t="shared" si="21"/>
        <v>0</v>
      </c>
      <c r="BQ32" s="133" t="str">
        <f t="shared" si="22"/>
        <v>C</v>
      </c>
      <c r="BR32" s="134">
        <f t="shared" si="23"/>
        <v>0</v>
      </c>
      <c r="BS32" s="123" t="str">
        <f t="shared" si="24"/>
        <v>C</v>
      </c>
      <c r="BT32" s="132">
        <f t="shared" si="25"/>
        <v>0</v>
      </c>
      <c r="BU32" s="134">
        <f t="shared" si="26"/>
        <v>0</v>
      </c>
      <c r="BV32" s="134">
        <f t="shared" si="27"/>
        <v>0</v>
      </c>
      <c r="BW32" s="135">
        <f t="shared" si="28"/>
        <v>0</v>
      </c>
      <c r="BX32" s="136">
        <f t="shared" si="29"/>
        <v>0</v>
      </c>
      <c r="BY32" s="137">
        <f t="shared" si="30"/>
        <v>0</v>
      </c>
      <c r="BZ32" s="138">
        <f t="shared" si="31"/>
        <v>0</v>
      </c>
      <c r="CA32" s="137">
        <f t="shared" si="32"/>
        <v>0</v>
      </c>
      <c r="CB32" s="138">
        <f t="shared" si="33"/>
        <v>0</v>
      </c>
      <c r="CC32" s="137">
        <f t="shared" si="34"/>
        <v>0</v>
      </c>
      <c r="CD32" s="305">
        <f t="shared" si="35"/>
        <v>0</v>
      </c>
      <c r="CE32" s="304">
        <f t="shared" si="36"/>
        <v>0</v>
      </c>
      <c r="CF32" s="305">
        <f t="shared" si="37"/>
        <v>0</v>
      </c>
      <c r="CG32" s="304">
        <f t="shared" si="38"/>
        <v>0</v>
      </c>
      <c r="CH32" s="305">
        <f t="shared" si="39"/>
        <v>0</v>
      </c>
      <c r="CI32" s="304">
        <f t="shared" si="40"/>
        <v>0</v>
      </c>
      <c r="CJ32" s="305">
        <f t="shared" si="41"/>
        <v>0</v>
      </c>
      <c r="CK32" s="304">
        <f t="shared" si="42"/>
        <v>0</v>
      </c>
      <c r="CL32" s="305">
        <f t="shared" si="43"/>
        <v>0</v>
      </c>
      <c r="CM32" s="304">
        <f t="shared" si="44"/>
        <v>0</v>
      </c>
      <c r="CN32" s="305">
        <f t="shared" si="45"/>
        <v>0</v>
      </c>
      <c r="CO32" s="304">
        <f t="shared" si="46"/>
        <v>0</v>
      </c>
      <c r="CP32" s="305">
        <f t="shared" si="47"/>
        <v>0</v>
      </c>
      <c r="CQ32" s="304">
        <f t="shared" si="48"/>
        <v>0</v>
      </c>
      <c r="CR32" s="305">
        <f t="shared" si="49"/>
        <v>0</v>
      </c>
      <c r="CS32" s="306">
        <f t="shared" si="50"/>
        <v>0</v>
      </c>
      <c r="CT32" s="303">
        <f t="shared" si="51"/>
        <v>0</v>
      </c>
      <c r="CU32" s="304">
        <f t="shared" si="52"/>
        <v>0</v>
      </c>
      <c r="CV32" s="305">
        <f t="shared" si="53"/>
        <v>0</v>
      </c>
      <c r="CW32" s="304">
        <f t="shared" si="54"/>
        <v>0</v>
      </c>
      <c r="CX32" s="305">
        <f t="shared" si="55"/>
        <v>0</v>
      </c>
      <c r="CY32" s="304">
        <f t="shared" si="56"/>
        <v>0</v>
      </c>
      <c r="CZ32" s="305">
        <f t="shared" si="57"/>
        <v>0</v>
      </c>
      <c r="DA32" s="304">
        <f t="shared" si="58"/>
        <v>0</v>
      </c>
      <c r="DB32" s="305">
        <f t="shared" si="59"/>
        <v>0</v>
      </c>
      <c r="DC32" s="304">
        <f t="shared" si="60"/>
        <v>0</v>
      </c>
      <c r="DD32" s="305">
        <f t="shared" si="61"/>
        <v>0</v>
      </c>
      <c r="DE32" s="306">
        <f t="shared" si="62"/>
        <v>0</v>
      </c>
      <c r="DF32" s="305">
        <f t="shared" si="63"/>
        <v>0</v>
      </c>
      <c r="DG32" s="308">
        <f t="shared" si="64"/>
        <v>0</v>
      </c>
      <c r="DH32" s="273"/>
      <c r="DI32" s="463">
        <v>10</v>
      </c>
      <c r="DJ32" s="462">
        <f t="shared" si="3"/>
        <v>0</v>
      </c>
      <c r="DK32" s="385">
        <f t="shared" si="4"/>
        <v>0</v>
      </c>
      <c r="DL32" s="139">
        <f t="shared" si="5"/>
        <v>0</v>
      </c>
      <c r="DM32" s="388">
        <f t="shared" si="6"/>
        <v>7.6368876080691734</v>
      </c>
      <c r="DN32" s="113"/>
      <c r="DO32" s="164"/>
      <c r="DP32" s="164"/>
      <c r="DQ32" s="164">
        <v>45</v>
      </c>
      <c r="DR32" s="692" t="s">
        <v>138</v>
      </c>
      <c r="DS32" s="692"/>
      <c r="DT32" s="164"/>
      <c r="DU32" s="167">
        <v>95</v>
      </c>
      <c r="DV32" s="693" t="s">
        <v>139</v>
      </c>
      <c r="DW32" s="693"/>
      <c r="DX32" s="693"/>
      <c r="DY32" s="693"/>
      <c r="EB32" s="140">
        <f t="shared" si="65"/>
        <v>0</v>
      </c>
      <c r="EC32" s="141">
        <f t="shared" si="65"/>
        <v>0</v>
      </c>
      <c r="ED32" s="4">
        <f t="shared" si="7"/>
        <v>0</v>
      </c>
      <c r="EE32" s="142" t="e">
        <f t="shared" si="8"/>
        <v>#DIV/0!</v>
      </c>
      <c r="EF32" s="143" t="e">
        <f t="shared" si="9"/>
        <v>#DIV/0!</v>
      </c>
    </row>
    <row r="33" spans="1:147" ht="13.2" customHeight="1" x14ac:dyDescent="0.2">
      <c r="A33" s="72"/>
      <c r="B33" s="177"/>
      <c r="C33" s="178"/>
      <c r="D33" s="480" t="str">
        <f t="shared" si="10"/>
        <v>C</v>
      </c>
      <c r="E33" s="330"/>
      <c r="F33" s="331"/>
      <c r="G33" s="332"/>
      <c r="H33" s="348"/>
      <c r="I33" s="331"/>
      <c r="J33" s="331"/>
      <c r="K33" s="332"/>
      <c r="L33" s="179"/>
      <c r="M33" s="348"/>
      <c r="N33" s="331"/>
      <c r="O33" s="331"/>
      <c r="P33" s="331"/>
      <c r="Q33" s="332"/>
      <c r="R33" s="348"/>
      <c r="S33" s="331"/>
      <c r="T33" s="331"/>
      <c r="U33" s="332"/>
      <c r="V33" s="348"/>
      <c r="W33" s="331"/>
      <c r="X33" s="332"/>
      <c r="Y33" s="348"/>
      <c r="Z33" s="331"/>
      <c r="AA33" s="331"/>
      <c r="AB33" s="332"/>
      <c r="AC33" s="348"/>
      <c r="AD33" s="331"/>
      <c r="AE33" s="332"/>
      <c r="AF33" s="348"/>
      <c r="AG33" s="331"/>
      <c r="AH33" s="332"/>
      <c r="AI33" s="348"/>
      <c r="AJ33" s="331"/>
      <c r="AK33" s="332"/>
      <c r="AL33" s="348"/>
      <c r="AM33" s="378"/>
      <c r="AN33" s="330"/>
      <c r="AO33" s="331"/>
      <c r="AP33" s="332"/>
      <c r="AQ33" s="348"/>
      <c r="AR33" s="331"/>
      <c r="AS33" s="332"/>
      <c r="AT33" s="348"/>
      <c r="AU33" s="332"/>
      <c r="AV33" s="348"/>
      <c r="AW33" s="332"/>
      <c r="AX33" s="348"/>
      <c r="AY33" s="331"/>
      <c r="AZ33" s="332"/>
      <c r="BA33" s="180"/>
      <c r="BB33" s="180"/>
      <c r="BC33" s="150">
        <f t="shared" si="11"/>
        <v>0</v>
      </c>
      <c r="BD33" s="477" t="str">
        <f t="shared" si="12"/>
        <v>C</v>
      </c>
      <c r="BE33" s="151">
        <f t="shared" si="13"/>
        <v>0</v>
      </c>
      <c r="BF33" s="480" t="str">
        <f t="shared" si="14"/>
        <v>C</v>
      </c>
      <c r="BG33" s="150">
        <f t="shared" si="15"/>
        <v>0</v>
      </c>
      <c r="BH33" s="151">
        <f t="shared" si="16"/>
        <v>0</v>
      </c>
      <c r="BI33" s="151">
        <f t="shared" si="17"/>
        <v>0</v>
      </c>
      <c r="BJ33" s="152">
        <f t="shared" si="18"/>
        <v>0</v>
      </c>
      <c r="BK33" s="153">
        <f t="shared" si="1"/>
        <v>0</v>
      </c>
      <c r="BL33" s="154">
        <f t="shared" si="19"/>
        <v>7.6368876080691734</v>
      </c>
      <c r="BM33" s="272"/>
      <c r="BN33" s="55">
        <f t="shared" si="20"/>
        <v>0</v>
      </c>
      <c r="BO33" s="144">
        <f t="shared" si="2"/>
        <v>0</v>
      </c>
      <c r="BP33" s="155">
        <f t="shared" si="21"/>
        <v>0</v>
      </c>
      <c r="BQ33" s="156" t="str">
        <f t="shared" si="22"/>
        <v>C</v>
      </c>
      <c r="BR33" s="157">
        <f t="shared" si="23"/>
        <v>0</v>
      </c>
      <c r="BS33" s="146" t="str">
        <f t="shared" si="24"/>
        <v>C</v>
      </c>
      <c r="BT33" s="155">
        <f t="shared" si="25"/>
        <v>0</v>
      </c>
      <c r="BU33" s="157">
        <f t="shared" si="26"/>
        <v>0</v>
      </c>
      <c r="BV33" s="157">
        <f t="shared" si="27"/>
        <v>0</v>
      </c>
      <c r="BW33" s="158">
        <f t="shared" si="28"/>
        <v>0</v>
      </c>
      <c r="BX33" s="105">
        <f t="shared" si="29"/>
        <v>0</v>
      </c>
      <c r="BY33" s="106">
        <f t="shared" si="30"/>
        <v>0</v>
      </c>
      <c r="BZ33" s="107">
        <f t="shared" si="31"/>
        <v>0</v>
      </c>
      <c r="CA33" s="106">
        <f t="shared" si="32"/>
        <v>0</v>
      </c>
      <c r="CB33" s="107">
        <f t="shared" si="33"/>
        <v>0</v>
      </c>
      <c r="CC33" s="106">
        <f t="shared" si="34"/>
        <v>0</v>
      </c>
      <c r="CD33" s="107">
        <f t="shared" si="35"/>
        <v>0</v>
      </c>
      <c r="CE33" s="106">
        <f t="shared" si="36"/>
        <v>0</v>
      </c>
      <c r="CF33" s="107">
        <f t="shared" si="37"/>
        <v>0</v>
      </c>
      <c r="CG33" s="106">
        <f t="shared" si="38"/>
        <v>0</v>
      </c>
      <c r="CH33" s="107">
        <f t="shared" si="39"/>
        <v>0</v>
      </c>
      <c r="CI33" s="106">
        <f t="shared" si="40"/>
        <v>0</v>
      </c>
      <c r="CJ33" s="107">
        <f t="shared" si="41"/>
        <v>0</v>
      </c>
      <c r="CK33" s="106">
        <f t="shared" si="42"/>
        <v>0</v>
      </c>
      <c r="CL33" s="107">
        <f t="shared" si="43"/>
        <v>0</v>
      </c>
      <c r="CM33" s="106">
        <f t="shared" si="44"/>
        <v>0</v>
      </c>
      <c r="CN33" s="107">
        <f t="shared" si="45"/>
        <v>0</v>
      </c>
      <c r="CO33" s="106">
        <f t="shared" si="46"/>
        <v>0</v>
      </c>
      <c r="CP33" s="107">
        <f t="shared" si="47"/>
        <v>0</v>
      </c>
      <c r="CQ33" s="106">
        <f t="shared" si="48"/>
        <v>0</v>
      </c>
      <c r="CR33" s="107">
        <f t="shared" si="49"/>
        <v>0</v>
      </c>
      <c r="CS33" s="278">
        <f t="shared" si="50"/>
        <v>0</v>
      </c>
      <c r="CT33" s="105">
        <f t="shared" si="51"/>
        <v>0</v>
      </c>
      <c r="CU33" s="106">
        <f t="shared" si="52"/>
        <v>0</v>
      </c>
      <c r="CV33" s="107">
        <f t="shared" si="53"/>
        <v>0</v>
      </c>
      <c r="CW33" s="106">
        <f t="shared" si="54"/>
        <v>0</v>
      </c>
      <c r="CX33" s="107">
        <f t="shared" si="55"/>
        <v>0</v>
      </c>
      <c r="CY33" s="106">
        <f t="shared" si="56"/>
        <v>0</v>
      </c>
      <c r="CZ33" s="107">
        <f t="shared" si="57"/>
        <v>0</v>
      </c>
      <c r="DA33" s="106">
        <f t="shared" si="58"/>
        <v>0</v>
      </c>
      <c r="DB33" s="107">
        <f t="shared" si="59"/>
        <v>0</v>
      </c>
      <c r="DC33" s="106">
        <f t="shared" si="60"/>
        <v>0</v>
      </c>
      <c r="DD33" s="107">
        <f t="shared" si="61"/>
        <v>0</v>
      </c>
      <c r="DE33" s="278">
        <f t="shared" si="62"/>
        <v>0</v>
      </c>
      <c r="DF33" s="107">
        <f t="shared" si="63"/>
        <v>0</v>
      </c>
      <c r="DG33" s="109">
        <f t="shared" si="64"/>
        <v>0</v>
      </c>
      <c r="DH33" s="273"/>
      <c r="DI33" s="463">
        <v>11</v>
      </c>
      <c r="DJ33" s="462">
        <f t="shared" si="3"/>
        <v>0</v>
      </c>
      <c r="DK33" s="385">
        <f t="shared" si="4"/>
        <v>0</v>
      </c>
      <c r="DL33" s="139">
        <f t="shared" si="5"/>
        <v>0</v>
      </c>
      <c r="DM33" s="388">
        <f t="shared" si="6"/>
        <v>7.6368876080691734</v>
      </c>
      <c r="DN33" s="181"/>
      <c r="EB33" s="140">
        <f t="shared" si="65"/>
        <v>0</v>
      </c>
      <c r="EC33" s="141">
        <f t="shared" si="65"/>
        <v>0</v>
      </c>
      <c r="ED33" s="4">
        <f t="shared" si="7"/>
        <v>0</v>
      </c>
      <c r="EE33" s="142" t="e">
        <f t="shared" si="8"/>
        <v>#DIV/0!</v>
      </c>
      <c r="EF33" s="143" t="e">
        <f t="shared" si="9"/>
        <v>#DIV/0!</v>
      </c>
    </row>
    <row r="34" spans="1:147" ht="13.2" customHeight="1" x14ac:dyDescent="0.2">
      <c r="A34" s="172"/>
      <c r="B34" s="173"/>
      <c r="C34" s="174"/>
      <c r="D34" s="479" t="str">
        <f t="shared" si="10"/>
        <v>C</v>
      </c>
      <c r="E34" s="327"/>
      <c r="F34" s="328"/>
      <c r="G34" s="329"/>
      <c r="H34" s="347"/>
      <c r="I34" s="328"/>
      <c r="J34" s="328"/>
      <c r="K34" s="329"/>
      <c r="L34" s="175"/>
      <c r="M34" s="347"/>
      <c r="N34" s="328"/>
      <c r="O34" s="328"/>
      <c r="P34" s="328"/>
      <c r="Q34" s="329"/>
      <c r="R34" s="347"/>
      <c r="S34" s="328"/>
      <c r="T34" s="328"/>
      <c r="U34" s="329"/>
      <c r="V34" s="347"/>
      <c r="W34" s="328"/>
      <c r="X34" s="329"/>
      <c r="Y34" s="347"/>
      <c r="Z34" s="328"/>
      <c r="AA34" s="328"/>
      <c r="AB34" s="329"/>
      <c r="AC34" s="347"/>
      <c r="AD34" s="328"/>
      <c r="AE34" s="329"/>
      <c r="AF34" s="347"/>
      <c r="AG34" s="328"/>
      <c r="AH34" s="329"/>
      <c r="AI34" s="347"/>
      <c r="AJ34" s="328"/>
      <c r="AK34" s="329"/>
      <c r="AL34" s="347"/>
      <c r="AM34" s="377"/>
      <c r="AN34" s="327"/>
      <c r="AO34" s="328"/>
      <c r="AP34" s="329"/>
      <c r="AQ34" s="347"/>
      <c r="AR34" s="328"/>
      <c r="AS34" s="329"/>
      <c r="AT34" s="347"/>
      <c r="AU34" s="329"/>
      <c r="AV34" s="347"/>
      <c r="AW34" s="329"/>
      <c r="AX34" s="347"/>
      <c r="AY34" s="328"/>
      <c r="AZ34" s="329"/>
      <c r="BA34" s="176"/>
      <c r="BB34" s="176"/>
      <c r="BC34" s="127">
        <f t="shared" si="11"/>
        <v>0</v>
      </c>
      <c r="BD34" s="476" t="str">
        <f t="shared" si="12"/>
        <v>C</v>
      </c>
      <c r="BE34" s="128">
        <f t="shared" si="13"/>
        <v>0</v>
      </c>
      <c r="BF34" s="479" t="str">
        <f t="shared" si="14"/>
        <v>C</v>
      </c>
      <c r="BG34" s="127">
        <f t="shared" si="15"/>
        <v>0</v>
      </c>
      <c r="BH34" s="128">
        <f t="shared" si="16"/>
        <v>0</v>
      </c>
      <c r="BI34" s="128">
        <f t="shared" si="17"/>
        <v>0</v>
      </c>
      <c r="BJ34" s="129">
        <f t="shared" si="18"/>
        <v>0</v>
      </c>
      <c r="BK34" s="130">
        <f t="shared" si="1"/>
        <v>0</v>
      </c>
      <c r="BL34" s="131">
        <f t="shared" si="19"/>
        <v>7.6368876080691734</v>
      </c>
      <c r="BM34" s="272"/>
      <c r="BN34" s="120">
        <f t="shared" si="20"/>
        <v>0</v>
      </c>
      <c r="BO34" s="121">
        <f t="shared" si="2"/>
        <v>0</v>
      </c>
      <c r="BP34" s="132">
        <f t="shared" si="21"/>
        <v>0</v>
      </c>
      <c r="BQ34" s="133" t="str">
        <f t="shared" si="22"/>
        <v>C</v>
      </c>
      <c r="BR34" s="134">
        <f t="shared" si="23"/>
        <v>0</v>
      </c>
      <c r="BS34" s="123" t="str">
        <f t="shared" si="24"/>
        <v>C</v>
      </c>
      <c r="BT34" s="132">
        <f t="shared" si="25"/>
        <v>0</v>
      </c>
      <c r="BU34" s="134">
        <f t="shared" si="26"/>
        <v>0</v>
      </c>
      <c r="BV34" s="134">
        <f t="shared" si="27"/>
        <v>0</v>
      </c>
      <c r="BW34" s="135">
        <f t="shared" si="28"/>
        <v>0</v>
      </c>
      <c r="BX34" s="136">
        <f t="shared" si="29"/>
        <v>0</v>
      </c>
      <c r="BY34" s="137">
        <f t="shared" si="30"/>
        <v>0</v>
      </c>
      <c r="BZ34" s="138">
        <f t="shared" si="31"/>
        <v>0</v>
      </c>
      <c r="CA34" s="137">
        <f t="shared" si="32"/>
        <v>0</v>
      </c>
      <c r="CB34" s="138">
        <f t="shared" si="33"/>
        <v>0</v>
      </c>
      <c r="CC34" s="137">
        <f t="shared" si="34"/>
        <v>0</v>
      </c>
      <c r="CD34" s="305">
        <f t="shared" si="35"/>
        <v>0</v>
      </c>
      <c r="CE34" s="304">
        <f t="shared" si="36"/>
        <v>0</v>
      </c>
      <c r="CF34" s="305">
        <f t="shared" si="37"/>
        <v>0</v>
      </c>
      <c r="CG34" s="304">
        <f t="shared" si="38"/>
        <v>0</v>
      </c>
      <c r="CH34" s="305">
        <f t="shared" si="39"/>
        <v>0</v>
      </c>
      <c r="CI34" s="304">
        <f t="shared" si="40"/>
        <v>0</v>
      </c>
      <c r="CJ34" s="305">
        <f t="shared" si="41"/>
        <v>0</v>
      </c>
      <c r="CK34" s="304">
        <f t="shared" si="42"/>
        <v>0</v>
      </c>
      <c r="CL34" s="305">
        <f t="shared" si="43"/>
        <v>0</v>
      </c>
      <c r="CM34" s="304">
        <f t="shared" si="44"/>
        <v>0</v>
      </c>
      <c r="CN34" s="305">
        <f t="shared" si="45"/>
        <v>0</v>
      </c>
      <c r="CO34" s="304">
        <f t="shared" si="46"/>
        <v>0</v>
      </c>
      <c r="CP34" s="305">
        <f t="shared" si="47"/>
        <v>0</v>
      </c>
      <c r="CQ34" s="304">
        <f t="shared" si="48"/>
        <v>0</v>
      </c>
      <c r="CR34" s="305">
        <f t="shared" si="49"/>
        <v>0</v>
      </c>
      <c r="CS34" s="306">
        <f t="shared" si="50"/>
        <v>0</v>
      </c>
      <c r="CT34" s="303">
        <f t="shared" si="51"/>
        <v>0</v>
      </c>
      <c r="CU34" s="304">
        <f t="shared" si="52"/>
        <v>0</v>
      </c>
      <c r="CV34" s="305">
        <f t="shared" si="53"/>
        <v>0</v>
      </c>
      <c r="CW34" s="304">
        <f t="shared" si="54"/>
        <v>0</v>
      </c>
      <c r="CX34" s="305">
        <f t="shared" si="55"/>
        <v>0</v>
      </c>
      <c r="CY34" s="304">
        <f t="shared" si="56"/>
        <v>0</v>
      </c>
      <c r="CZ34" s="305">
        <f t="shared" si="57"/>
        <v>0</v>
      </c>
      <c r="DA34" s="304">
        <f t="shared" si="58"/>
        <v>0</v>
      </c>
      <c r="DB34" s="305">
        <f t="shared" si="59"/>
        <v>0</v>
      </c>
      <c r="DC34" s="304">
        <f t="shared" si="60"/>
        <v>0</v>
      </c>
      <c r="DD34" s="305">
        <f t="shared" si="61"/>
        <v>0</v>
      </c>
      <c r="DE34" s="306">
        <f t="shared" si="62"/>
        <v>0</v>
      </c>
      <c r="DF34" s="305">
        <f t="shared" si="63"/>
        <v>0</v>
      </c>
      <c r="DG34" s="308">
        <f t="shared" si="64"/>
        <v>0</v>
      </c>
      <c r="DH34" s="273"/>
      <c r="DI34" s="463">
        <v>12</v>
      </c>
      <c r="DJ34" s="462">
        <f t="shared" si="3"/>
        <v>0</v>
      </c>
      <c r="DK34" s="385">
        <f t="shared" si="4"/>
        <v>0</v>
      </c>
      <c r="DL34" s="139">
        <f t="shared" si="5"/>
        <v>0</v>
      </c>
      <c r="DM34" s="388">
        <f t="shared" si="6"/>
        <v>7.6368876080691734</v>
      </c>
      <c r="DN34" s="181"/>
      <c r="EB34" s="140">
        <f t="shared" si="65"/>
        <v>0</v>
      </c>
      <c r="EC34" s="141">
        <f t="shared" si="65"/>
        <v>0</v>
      </c>
      <c r="ED34" s="4">
        <f t="shared" si="7"/>
        <v>0</v>
      </c>
      <c r="EE34" s="142" t="e">
        <f t="shared" si="8"/>
        <v>#DIV/0!</v>
      </c>
      <c r="EF34" s="143" t="e">
        <f t="shared" si="9"/>
        <v>#DIV/0!</v>
      </c>
      <c r="EH34" s="182" t="s">
        <v>140</v>
      </c>
    </row>
    <row r="35" spans="1:147" ht="13.2" customHeight="1" x14ac:dyDescent="0.2">
      <c r="A35" s="72"/>
      <c r="B35" s="177"/>
      <c r="C35" s="178"/>
      <c r="D35" s="480" t="str">
        <f t="shared" si="10"/>
        <v>C</v>
      </c>
      <c r="E35" s="330"/>
      <c r="F35" s="331"/>
      <c r="G35" s="332"/>
      <c r="H35" s="348"/>
      <c r="I35" s="331"/>
      <c r="J35" s="331"/>
      <c r="K35" s="332"/>
      <c r="L35" s="179"/>
      <c r="M35" s="348"/>
      <c r="N35" s="331"/>
      <c r="O35" s="331"/>
      <c r="P35" s="331"/>
      <c r="Q35" s="332"/>
      <c r="R35" s="348"/>
      <c r="S35" s="331"/>
      <c r="T35" s="331"/>
      <c r="U35" s="332"/>
      <c r="V35" s="348"/>
      <c r="W35" s="331"/>
      <c r="X35" s="332"/>
      <c r="Y35" s="348"/>
      <c r="Z35" s="331"/>
      <c r="AA35" s="331"/>
      <c r="AB35" s="332"/>
      <c r="AC35" s="348"/>
      <c r="AD35" s="331"/>
      <c r="AE35" s="332"/>
      <c r="AF35" s="348"/>
      <c r="AG35" s="331"/>
      <c r="AH35" s="332"/>
      <c r="AI35" s="348"/>
      <c r="AJ35" s="331"/>
      <c r="AK35" s="332"/>
      <c r="AL35" s="348"/>
      <c r="AM35" s="378"/>
      <c r="AN35" s="330"/>
      <c r="AO35" s="331"/>
      <c r="AP35" s="332"/>
      <c r="AQ35" s="348"/>
      <c r="AR35" s="331"/>
      <c r="AS35" s="332"/>
      <c r="AT35" s="348"/>
      <c r="AU35" s="332"/>
      <c r="AV35" s="348"/>
      <c r="AW35" s="332"/>
      <c r="AX35" s="348"/>
      <c r="AY35" s="331"/>
      <c r="AZ35" s="332"/>
      <c r="BA35" s="180"/>
      <c r="BB35" s="180"/>
      <c r="BC35" s="150">
        <f t="shared" si="11"/>
        <v>0</v>
      </c>
      <c r="BD35" s="477" t="str">
        <f t="shared" si="12"/>
        <v>C</v>
      </c>
      <c r="BE35" s="151">
        <f t="shared" si="13"/>
        <v>0</v>
      </c>
      <c r="BF35" s="480" t="str">
        <f t="shared" si="14"/>
        <v>C</v>
      </c>
      <c r="BG35" s="150">
        <f t="shared" si="15"/>
        <v>0</v>
      </c>
      <c r="BH35" s="151">
        <f t="shared" si="16"/>
        <v>0</v>
      </c>
      <c r="BI35" s="151">
        <f t="shared" si="17"/>
        <v>0</v>
      </c>
      <c r="BJ35" s="152">
        <f t="shared" si="18"/>
        <v>0</v>
      </c>
      <c r="BK35" s="153">
        <f t="shared" si="1"/>
        <v>0</v>
      </c>
      <c r="BL35" s="154">
        <f t="shared" si="19"/>
        <v>7.6368876080691734</v>
      </c>
      <c r="BM35" s="272"/>
      <c r="BN35" s="55">
        <f t="shared" si="20"/>
        <v>0</v>
      </c>
      <c r="BO35" s="144">
        <f t="shared" si="2"/>
        <v>0</v>
      </c>
      <c r="BP35" s="155">
        <f t="shared" si="21"/>
        <v>0</v>
      </c>
      <c r="BQ35" s="156" t="str">
        <f t="shared" si="22"/>
        <v>C</v>
      </c>
      <c r="BR35" s="157">
        <f t="shared" si="23"/>
        <v>0</v>
      </c>
      <c r="BS35" s="146" t="str">
        <f t="shared" si="24"/>
        <v>C</v>
      </c>
      <c r="BT35" s="155">
        <f t="shared" si="25"/>
        <v>0</v>
      </c>
      <c r="BU35" s="157">
        <f t="shared" si="26"/>
        <v>0</v>
      </c>
      <c r="BV35" s="157">
        <f t="shared" si="27"/>
        <v>0</v>
      </c>
      <c r="BW35" s="158">
        <f t="shared" si="28"/>
        <v>0</v>
      </c>
      <c r="BX35" s="105">
        <f t="shared" si="29"/>
        <v>0</v>
      </c>
      <c r="BY35" s="106">
        <f t="shared" si="30"/>
        <v>0</v>
      </c>
      <c r="BZ35" s="107">
        <f t="shared" si="31"/>
        <v>0</v>
      </c>
      <c r="CA35" s="106">
        <f t="shared" si="32"/>
        <v>0</v>
      </c>
      <c r="CB35" s="107">
        <f t="shared" si="33"/>
        <v>0</v>
      </c>
      <c r="CC35" s="106">
        <f t="shared" si="34"/>
        <v>0</v>
      </c>
      <c r="CD35" s="107">
        <f t="shared" si="35"/>
        <v>0</v>
      </c>
      <c r="CE35" s="106">
        <f t="shared" si="36"/>
        <v>0</v>
      </c>
      <c r="CF35" s="107">
        <f t="shared" si="37"/>
        <v>0</v>
      </c>
      <c r="CG35" s="106">
        <f t="shared" si="38"/>
        <v>0</v>
      </c>
      <c r="CH35" s="107">
        <f t="shared" si="39"/>
        <v>0</v>
      </c>
      <c r="CI35" s="106">
        <f t="shared" si="40"/>
        <v>0</v>
      </c>
      <c r="CJ35" s="107">
        <f t="shared" si="41"/>
        <v>0</v>
      </c>
      <c r="CK35" s="106">
        <f t="shared" si="42"/>
        <v>0</v>
      </c>
      <c r="CL35" s="107">
        <f t="shared" si="43"/>
        <v>0</v>
      </c>
      <c r="CM35" s="106">
        <f t="shared" si="44"/>
        <v>0</v>
      </c>
      <c r="CN35" s="107">
        <f t="shared" si="45"/>
        <v>0</v>
      </c>
      <c r="CO35" s="106">
        <f t="shared" si="46"/>
        <v>0</v>
      </c>
      <c r="CP35" s="107">
        <f t="shared" si="47"/>
        <v>0</v>
      </c>
      <c r="CQ35" s="106">
        <f t="shared" si="48"/>
        <v>0</v>
      </c>
      <c r="CR35" s="107">
        <f t="shared" si="49"/>
        <v>0</v>
      </c>
      <c r="CS35" s="278">
        <f t="shared" si="50"/>
        <v>0</v>
      </c>
      <c r="CT35" s="105">
        <f t="shared" si="51"/>
        <v>0</v>
      </c>
      <c r="CU35" s="106">
        <f t="shared" si="52"/>
        <v>0</v>
      </c>
      <c r="CV35" s="107">
        <f t="shared" si="53"/>
        <v>0</v>
      </c>
      <c r="CW35" s="106">
        <f t="shared" si="54"/>
        <v>0</v>
      </c>
      <c r="CX35" s="107">
        <f t="shared" si="55"/>
        <v>0</v>
      </c>
      <c r="CY35" s="106">
        <f t="shared" si="56"/>
        <v>0</v>
      </c>
      <c r="CZ35" s="107">
        <f t="shared" si="57"/>
        <v>0</v>
      </c>
      <c r="DA35" s="106">
        <f t="shared" si="58"/>
        <v>0</v>
      </c>
      <c r="DB35" s="107">
        <f t="shared" si="59"/>
        <v>0</v>
      </c>
      <c r="DC35" s="106">
        <f t="shared" si="60"/>
        <v>0</v>
      </c>
      <c r="DD35" s="107">
        <f t="shared" si="61"/>
        <v>0</v>
      </c>
      <c r="DE35" s="278">
        <f t="shared" si="62"/>
        <v>0</v>
      </c>
      <c r="DF35" s="107">
        <f t="shared" si="63"/>
        <v>0</v>
      </c>
      <c r="DG35" s="109">
        <f t="shared" si="64"/>
        <v>0</v>
      </c>
      <c r="DH35" s="273"/>
      <c r="DI35" s="463">
        <v>13</v>
      </c>
      <c r="DJ35" s="462">
        <f t="shared" si="3"/>
        <v>0</v>
      </c>
      <c r="DK35" s="385">
        <f t="shared" si="4"/>
        <v>0</v>
      </c>
      <c r="DL35" s="139">
        <f t="shared" si="5"/>
        <v>0</v>
      </c>
      <c r="DM35" s="388">
        <f t="shared" si="6"/>
        <v>7.6368876080691734</v>
      </c>
      <c r="DN35" s="181"/>
      <c r="DO35" s="694" t="s">
        <v>141</v>
      </c>
      <c r="DP35" s="694"/>
      <c r="DQ35" s="694"/>
      <c r="EB35" s="140">
        <f t="shared" si="65"/>
        <v>0</v>
      </c>
      <c r="EC35" s="141">
        <f t="shared" si="65"/>
        <v>0</v>
      </c>
      <c r="ED35" s="4">
        <f t="shared" si="7"/>
        <v>0</v>
      </c>
      <c r="EE35" s="142" t="e">
        <f t="shared" si="8"/>
        <v>#DIV/0!</v>
      </c>
      <c r="EF35" s="143" t="e">
        <f t="shared" si="9"/>
        <v>#DIV/0!</v>
      </c>
      <c r="EH35" s="166" t="s">
        <v>142</v>
      </c>
    </row>
    <row r="36" spans="1:147" ht="13.2" customHeight="1" x14ac:dyDescent="0.2">
      <c r="A36" s="172"/>
      <c r="B36" s="173"/>
      <c r="C36" s="174"/>
      <c r="D36" s="479" t="str">
        <f t="shared" si="10"/>
        <v>C</v>
      </c>
      <c r="E36" s="327"/>
      <c r="F36" s="328"/>
      <c r="G36" s="329"/>
      <c r="H36" s="347"/>
      <c r="I36" s="328"/>
      <c r="J36" s="328"/>
      <c r="K36" s="329"/>
      <c r="L36" s="175"/>
      <c r="M36" s="347"/>
      <c r="N36" s="328"/>
      <c r="O36" s="328"/>
      <c r="P36" s="328"/>
      <c r="Q36" s="329"/>
      <c r="R36" s="347"/>
      <c r="S36" s="328"/>
      <c r="T36" s="328"/>
      <c r="U36" s="329"/>
      <c r="V36" s="347"/>
      <c r="W36" s="328"/>
      <c r="X36" s="329"/>
      <c r="Y36" s="347"/>
      <c r="Z36" s="328"/>
      <c r="AA36" s="328"/>
      <c r="AB36" s="329"/>
      <c r="AC36" s="347"/>
      <c r="AD36" s="328"/>
      <c r="AE36" s="329"/>
      <c r="AF36" s="347"/>
      <c r="AG36" s="328"/>
      <c r="AH36" s="329"/>
      <c r="AI36" s="347"/>
      <c r="AJ36" s="328"/>
      <c r="AK36" s="329"/>
      <c r="AL36" s="347"/>
      <c r="AM36" s="377"/>
      <c r="AN36" s="327"/>
      <c r="AO36" s="328"/>
      <c r="AP36" s="329"/>
      <c r="AQ36" s="347"/>
      <c r="AR36" s="328"/>
      <c r="AS36" s="329"/>
      <c r="AT36" s="347"/>
      <c r="AU36" s="329"/>
      <c r="AV36" s="347"/>
      <c r="AW36" s="329"/>
      <c r="AX36" s="347"/>
      <c r="AY36" s="328"/>
      <c r="AZ36" s="329"/>
      <c r="BA36" s="176"/>
      <c r="BB36" s="176"/>
      <c r="BC36" s="127">
        <f t="shared" si="11"/>
        <v>0</v>
      </c>
      <c r="BD36" s="476" t="str">
        <f t="shared" si="12"/>
        <v>C</v>
      </c>
      <c r="BE36" s="128">
        <f t="shared" si="13"/>
        <v>0</v>
      </c>
      <c r="BF36" s="479" t="str">
        <f t="shared" si="14"/>
        <v>C</v>
      </c>
      <c r="BG36" s="127">
        <f t="shared" si="15"/>
        <v>0</v>
      </c>
      <c r="BH36" s="128">
        <f t="shared" si="16"/>
        <v>0</v>
      </c>
      <c r="BI36" s="128">
        <f t="shared" si="17"/>
        <v>0</v>
      </c>
      <c r="BJ36" s="129">
        <f t="shared" si="18"/>
        <v>0</v>
      </c>
      <c r="BK36" s="130">
        <f t="shared" si="1"/>
        <v>0</v>
      </c>
      <c r="BL36" s="131">
        <f t="shared" si="19"/>
        <v>7.6368876080691734</v>
      </c>
      <c r="BM36" s="272"/>
      <c r="BN36" s="120">
        <f t="shared" si="20"/>
        <v>0</v>
      </c>
      <c r="BO36" s="121">
        <f t="shared" si="2"/>
        <v>0</v>
      </c>
      <c r="BP36" s="132">
        <f t="shared" si="21"/>
        <v>0</v>
      </c>
      <c r="BQ36" s="133" t="str">
        <f t="shared" si="22"/>
        <v>C</v>
      </c>
      <c r="BR36" s="134">
        <f t="shared" si="23"/>
        <v>0</v>
      </c>
      <c r="BS36" s="123" t="str">
        <f t="shared" si="24"/>
        <v>C</v>
      </c>
      <c r="BT36" s="132">
        <f t="shared" si="25"/>
        <v>0</v>
      </c>
      <c r="BU36" s="134">
        <f t="shared" si="26"/>
        <v>0</v>
      </c>
      <c r="BV36" s="134">
        <f t="shared" si="27"/>
        <v>0</v>
      </c>
      <c r="BW36" s="135">
        <f t="shared" si="28"/>
        <v>0</v>
      </c>
      <c r="BX36" s="136">
        <f t="shared" si="29"/>
        <v>0</v>
      </c>
      <c r="BY36" s="137">
        <f t="shared" si="30"/>
        <v>0</v>
      </c>
      <c r="BZ36" s="138">
        <f t="shared" si="31"/>
        <v>0</v>
      </c>
      <c r="CA36" s="137">
        <f t="shared" si="32"/>
        <v>0</v>
      </c>
      <c r="CB36" s="138">
        <f t="shared" si="33"/>
        <v>0</v>
      </c>
      <c r="CC36" s="137">
        <f t="shared" si="34"/>
        <v>0</v>
      </c>
      <c r="CD36" s="305">
        <f t="shared" si="35"/>
        <v>0</v>
      </c>
      <c r="CE36" s="304">
        <f t="shared" si="36"/>
        <v>0</v>
      </c>
      <c r="CF36" s="305">
        <f t="shared" si="37"/>
        <v>0</v>
      </c>
      <c r="CG36" s="304">
        <f t="shared" si="38"/>
        <v>0</v>
      </c>
      <c r="CH36" s="305">
        <f t="shared" si="39"/>
        <v>0</v>
      </c>
      <c r="CI36" s="304">
        <f t="shared" si="40"/>
        <v>0</v>
      </c>
      <c r="CJ36" s="305">
        <f t="shared" si="41"/>
        <v>0</v>
      </c>
      <c r="CK36" s="304">
        <f t="shared" si="42"/>
        <v>0</v>
      </c>
      <c r="CL36" s="305">
        <f t="shared" si="43"/>
        <v>0</v>
      </c>
      <c r="CM36" s="304">
        <f t="shared" si="44"/>
        <v>0</v>
      </c>
      <c r="CN36" s="305">
        <f t="shared" si="45"/>
        <v>0</v>
      </c>
      <c r="CO36" s="304">
        <f t="shared" si="46"/>
        <v>0</v>
      </c>
      <c r="CP36" s="305">
        <f t="shared" si="47"/>
        <v>0</v>
      </c>
      <c r="CQ36" s="304">
        <f t="shared" si="48"/>
        <v>0</v>
      </c>
      <c r="CR36" s="305">
        <f t="shared" si="49"/>
        <v>0</v>
      </c>
      <c r="CS36" s="306">
        <f t="shared" si="50"/>
        <v>0</v>
      </c>
      <c r="CT36" s="303">
        <f t="shared" si="51"/>
        <v>0</v>
      </c>
      <c r="CU36" s="304">
        <f t="shared" si="52"/>
        <v>0</v>
      </c>
      <c r="CV36" s="305">
        <f t="shared" si="53"/>
        <v>0</v>
      </c>
      <c r="CW36" s="304">
        <f t="shared" si="54"/>
        <v>0</v>
      </c>
      <c r="CX36" s="305">
        <f t="shared" si="55"/>
        <v>0</v>
      </c>
      <c r="CY36" s="304">
        <f t="shared" si="56"/>
        <v>0</v>
      </c>
      <c r="CZ36" s="305">
        <f t="shared" si="57"/>
        <v>0</v>
      </c>
      <c r="DA36" s="304">
        <f t="shared" si="58"/>
        <v>0</v>
      </c>
      <c r="DB36" s="305">
        <f t="shared" si="59"/>
        <v>0</v>
      </c>
      <c r="DC36" s="304">
        <f t="shared" si="60"/>
        <v>0</v>
      </c>
      <c r="DD36" s="305">
        <f t="shared" si="61"/>
        <v>0</v>
      </c>
      <c r="DE36" s="306">
        <f t="shared" si="62"/>
        <v>0</v>
      </c>
      <c r="DF36" s="305">
        <f t="shared" si="63"/>
        <v>0</v>
      </c>
      <c r="DG36" s="308">
        <f t="shared" si="64"/>
        <v>0</v>
      </c>
      <c r="DH36" s="273"/>
      <c r="DI36" s="463">
        <v>14</v>
      </c>
      <c r="DJ36" s="462">
        <f t="shared" si="3"/>
        <v>0</v>
      </c>
      <c r="DK36" s="385">
        <f t="shared" si="4"/>
        <v>0</v>
      </c>
      <c r="DL36" s="139">
        <f t="shared" si="5"/>
        <v>0</v>
      </c>
      <c r="DM36" s="388">
        <f t="shared" si="6"/>
        <v>7.6368876080691734</v>
      </c>
      <c r="DN36" s="181"/>
      <c r="EB36" s="140">
        <f t="shared" si="65"/>
        <v>0</v>
      </c>
      <c r="EC36" s="141">
        <f t="shared" si="65"/>
        <v>0</v>
      </c>
      <c r="ED36" s="4">
        <f t="shared" si="7"/>
        <v>0</v>
      </c>
      <c r="EE36" s="142" t="e">
        <f t="shared" si="8"/>
        <v>#DIV/0!</v>
      </c>
      <c r="EF36" s="143" t="e">
        <f t="shared" si="9"/>
        <v>#DIV/0!</v>
      </c>
    </row>
    <row r="37" spans="1:147" ht="13.2" customHeight="1" x14ac:dyDescent="0.2">
      <c r="A37" s="72"/>
      <c r="B37" s="177"/>
      <c r="C37" s="178"/>
      <c r="D37" s="480" t="str">
        <f t="shared" si="10"/>
        <v>C</v>
      </c>
      <c r="E37" s="330"/>
      <c r="F37" s="331"/>
      <c r="G37" s="332"/>
      <c r="H37" s="348"/>
      <c r="I37" s="331"/>
      <c r="J37" s="331"/>
      <c r="K37" s="332"/>
      <c r="L37" s="179"/>
      <c r="M37" s="348"/>
      <c r="N37" s="331"/>
      <c r="O37" s="331"/>
      <c r="P37" s="331"/>
      <c r="Q37" s="332"/>
      <c r="R37" s="348"/>
      <c r="S37" s="331"/>
      <c r="T37" s="331"/>
      <c r="U37" s="332"/>
      <c r="V37" s="348"/>
      <c r="W37" s="331"/>
      <c r="X37" s="332"/>
      <c r="Y37" s="348"/>
      <c r="Z37" s="331"/>
      <c r="AA37" s="331"/>
      <c r="AB37" s="332"/>
      <c r="AC37" s="348"/>
      <c r="AD37" s="331"/>
      <c r="AE37" s="332"/>
      <c r="AF37" s="348"/>
      <c r="AG37" s="331"/>
      <c r="AH37" s="332"/>
      <c r="AI37" s="348"/>
      <c r="AJ37" s="331"/>
      <c r="AK37" s="332"/>
      <c r="AL37" s="348"/>
      <c r="AM37" s="378"/>
      <c r="AN37" s="330"/>
      <c r="AO37" s="331"/>
      <c r="AP37" s="332"/>
      <c r="AQ37" s="348"/>
      <c r="AR37" s="331"/>
      <c r="AS37" s="332"/>
      <c r="AT37" s="348"/>
      <c r="AU37" s="332"/>
      <c r="AV37" s="348"/>
      <c r="AW37" s="332"/>
      <c r="AX37" s="348"/>
      <c r="AY37" s="331"/>
      <c r="AZ37" s="332"/>
      <c r="BA37" s="180"/>
      <c r="BB37" s="180"/>
      <c r="BC37" s="150">
        <f t="shared" si="11"/>
        <v>0</v>
      </c>
      <c r="BD37" s="477" t="str">
        <f t="shared" si="12"/>
        <v>C</v>
      </c>
      <c r="BE37" s="151">
        <f t="shared" si="13"/>
        <v>0</v>
      </c>
      <c r="BF37" s="480" t="str">
        <f t="shared" si="14"/>
        <v>C</v>
      </c>
      <c r="BG37" s="150">
        <f t="shared" si="15"/>
        <v>0</v>
      </c>
      <c r="BH37" s="151">
        <f t="shared" si="16"/>
        <v>0</v>
      </c>
      <c r="BI37" s="151">
        <f t="shared" si="17"/>
        <v>0</v>
      </c>
      <c r="BJ37" s="152">
        <f t="shared" si="18"/>
        <v>0</v>
      </c>
      <c r="BK37" s="153">
        <f t="shared" si="1"/>
        <v>0</v>
      </c>
      <c r="BL37" s="154">
        <f t="shared" si="19"/>
        <v>7.6368876080691734</v>
      </c>
      <c r="BM37" s="272"/>
      <c r="BN37" s="55">
        <f t="shared" si="20"/>
        <v>0</v>
      </c>
      <c r="BO37" s="144">
        <f t="shared" si="2"/>
        <v>0</v>
      </c>
      <c r="BP37" s="155">
        <f t="shared" si="21"/>
        <v>0</v>
      </c>
      <c r="BQ37" s="156" t="str">
        <f t="shared" si="22"/>
        <v>C</v>
      </c>
      <c r="BR37" s="157">
        <f t="shared" si="23"/>
        <v>0</v>
      </c>
      <c r="BS37" s="146" t="str">
        <f t="shared" si="24"/>
        <v>C</v>
      </c>
      <c r="BT37" s="155">
        <f t="shared" si="25"/>
        <v>0</v>
      </c>
      <c r="BU37" s="157">
        <f t="shared" si="26"/>
        <v>0</v>
      </c>
      <c r="BV37" s="157">
        <f t="shared" si="27"/>
        <v>0</v>
      </c>
      <c r="BW37" s="158">
        <f t="shared" si="28"/>
        <v>0</v>
      </c>
      <c r="BX37" s="105">
        <f t="shared" si="29"/>
        <v>0</v>
      </c>
      <c r="BY37" s="106">
        <f t="shared" si="30"/>
        <v>0</v>
      </c>
      <c r="BZ37" s="107">
        <f t="shared" si="31"/>
        <v>0</v>
      </c>
      <c r="CA37" s="106">
        <f t="shared" si="32"/>
        <v>0</v>
      </c>
      <c r="CB37" s="107">
        <f t="shared" si="33"/>
        <v>0</v>
      </c>
      <c r="CC37" s="106">
        <f t="shared" si="34"/>
        <v>0</v>
      </c>
      <c r="CD37" s="107">
        <f t="shared" si="35"/>
        <v>0</v>
      </c>
      <c r="CE37" s="106">
        <f t="shared" si="36"/>
        <v>0</v>
      </c>
      <c r="CF37" s="107">
        <f t="shared" si="37"/>
        <v>0</v>
      </c>
      <c r="CG37" s="106">
        <f t="shared" si="38"/>
        <v>0</v>
      </c>
      <c r="CH37" s="107">
        <f t="shared" si="39"/>
        <v>0</v>
      </c>
      <c r="CI37" s="106">
        <f t="shared" si="40"/>
        <v>0</v>
      </c>
      <c r="CJ37" s="107">
        <f t="shared" si="41"/>
        <v>0</v>
      </c>
      <c r="CK37" s="106">
        <f t="shared" si="42"/>
        <v>0</v>
      </c>
      <c r="CL37" s="107">
        <f t="shared" si="43"/>
        <v>0</v>
      </c>
      <c r="CM37" s="106">
        <f t="shared" si="44"/>
        <v>0</v>
      </c>
      <c r="CN37" s="107">
        <f t="shared" si="45"/>
        <v>0</v>
      </c>
      <c r="CO37" s="106">
        <f t="shared" si="46"/>
        <v>0</v>
      </c>
      <c r="CP37" s="107">
        <f t="shared" si="47"/>
        <v>0</v>
      </c>
      <c r="CQ37" s="106">
        <f t="shared" si="48"/>
        <v>0</v>
      </c>
      <c r="CR37" s="107">
        <f t="shared" si="49"/>
        <v>0</v>
      </c>
      <c r="CS37" s="278">
        <f t="shared" si="50"/>
        <v>0</v>
      </c>
      <c r="CT37" s="105">
        <f t="shared" si="51"/>
        <v>0</v>
      </c>
      <c r="CU37" s="106">
        <f t="shared" si="52"/>
        <v>0</v>
      </c>
      <c r="CV37" s="107">
        <f t="shared" si="53"/>
        <v>0</v>
      </c>
      <c r="CW37" s="106">
        <f t="shared" si="54"/>
        <v>0</v>
      </c>
      <c r="CX37" s="107">
        <f t="shared" si="55"/>
        <v>0</v>
      </c>
      <c r="CY37" s="106">
        <f t="shared" si="56"/>
        <v>0</v>
      </c>
      <c r="CZ37" s="107">
        <f t="shared" si="57"/>
        <v>0</v>
      </c>
      <c r="DA37" s="106">
        <f t="shared" si="58"/>
        <v>0</v>
      </c>
      <c r="DB37" s="107">
        <f t="shared" si="59"/>
        <v>0</v>
      </c>
      <c r="DC37" s="106">
        <f t="shared" si="60"/>
        <v>0</v>
      </c>
      <c r="DD37" s="107">
        <f t="shared" si="61"/>
        <v>0</v>
      </c>
      <c r="DE37" s="278">
        <f t="shared" si="62"/>
        <v>0</v>
      </c>
      <c r="DF37" s="107">
        <f t="shared" si="63"/>
        <v>0</v>
      </c>
      <c r="DG37" s="109">
        <f t="shared" si="64"/>
        <v>0</v>
      </c>
      <c r="DH37" s="273"/>
      <c r="DI37" s="463">
        <v>15</v>
      </c>
      <c r="DJ37" s="462">
        <f t="shared" si="3"/>
        <v>0</v>
      </c>
      <c r="DK37" s="385">
        <f t="shared" si="4"/>
        <v>0</v>
      </c>
      <c r="DL37" s="139">
        <f t="shared" si="5"/>
        <v>0</v>
      </c>
      <c r="DM37" s="388">
        <f t="shared" si="6"/>
        <v>7.6368876080691734</v>
      </c>
      <c r="DN37" s="181"/>
      <c r="EB37" s="140">
        <f t="shared" si="65"/>
        <v>0</v>
      </c>
      <c r="EC37" s="141">
        <f t="shared" si="65"/>
        <v>0</v>
      </c>
      <c r="ED37" s="4">
        <f t="shared" si="7"/>
        <v>0</v>
      </c>
      <c r="EE37" s="142" t="e">
        <f t="shared" si="8"/>
        <v>#DIV/0!</v>
      </c>
      <c r="EF37" s="143" t="e">
        <f t="shared" si="9"/>
        <v>#DIV/0!</v>
      </c>
    </row>
    <row r="38" spans="1:147" ht="13.2" customHeight="1" x14ac:dyDescent="0.2">
      <c r="A38" s="172"/>
      <c r="B38" s="173"/>
      <c r="C38" s="174"/>
      <c r="D38" s="479" t="str">
        <f t="shared" si="10"/>
        <v>C</v>
      </c>
      <c r="E38" s="327"/>
      <c r="F38" s="328"/>
      <c r="G38" s="329"/>
      <c r="H38" s="347"/>
      <c r="I38" s="328"/>
      <c r="J38" s="328"/>
      <c r="K38" s="329"/>
      <c r="L38" s="175"/>
      <c r="M38" s="347"/>
      <c r="N38" s="328"/>
      <c r="O38" s="328"/>
      <c r="P38" s="328"/>
      <c r="Q38" s="329"/>
      <c r="R38" s="347"/>
      <c r="S38" s="328"/>
      <c r="T38" s="328"/>
      <c r="U38" s="329"/>
      <c r="V38" s="347"/>
      <c r="W38" s="328"/>
      <c r="X38" s="329"/>
      <c r="Y38" s="347"/>
      <c r="Z38" s="328"/>
      <c r="AA38" s="328"/>
      <c r="AB38" s="329"/>
      <c r="AC38" s="347"/>
      <c r="AD38" s="328"/>
      <c r="AE38" s="329"/>
      <c r="AF38" s="347"/>
      <c r="AG38" s="328"/>
      <c r="AH38" s="329"/>
      <c r="AI38" s="347"/>
      <c r="AJ38" s="328"/>
      <c r="AK38" s="329"/>
      <c r="AL38" s="347"/>
      <c r="AM38" s="377"/>
      <c r="AN38" s="327"/>
      <c r="AO38" s="328"/>
      <c r="AP38" s="329"/>
      <c r="AQ38" s="347"/>
      <c r="AR38" s="328"/>
      <c r="AS38" s="329"/>
      <c r="AT38" s="347"/>
      <c r="AU38" s="329"/>
      <c r="AV38" s="347"/>
      <c r="AW38" s="329"/>
      <c r="AX38" s="347"/>
      <c r="AY38" s="328"/>
      <c r="AZ38" s="329"/>
      <c r="BA38" s="176"/>
      <c r="BB38" s="176"/>
      <c r="BC38" s="127">
        <f t="shared" si="11"/>
        <v>0</v>
      </c>
      <c r="BD38" s="476" t="str">
        <f t="shared" si="12"/>
        <v>C</v>
      </c>
      <c r="BE38" s="128">
        <f t="shared" si="13"/>
        <v>0</v>
      </c>
      <c r="BF38" s="479" t="str">
        <f t="shared" si="14"/>
        <v>C</v>
      </c>
      <c r="BG38" s="127">
        <f t="shared" si="15"/>
        <v>0</v>
      </c>
      <c r="BH38" s="128">
        <f t="shared" si="16"/>
        <v>0</v>
      </c>
      <c r="BI38" s="128">
        <f t="shared" si="17"/>
        <v>0</v>
      </c>
      <c r="BJ38" s="129">
        <f t="shared" si="18"/>
        <v>0</v>
      </c>
      <c r="BK38" s="130">
        <f t="shared" si="1"/>
        <v>0</v>
      </c>
      <c r="BL38" s="131">
        <f t="shared" si="19"/>
        <v>7.6368876080691734</v>
      </c>
      <c r="BM38" s="272"/>
      <c r="BN38" s="120">
        <f t="shared" si="20"/>
        <v>0</v>
      </c>
      <c r="BO38" s="121">
        <f t="shared" si="2"/>
        <v>0</v>
      </c>
      <c r="BP38" s="132">
        <f t="shared" si="21"/>
        <v>0</v>
      </c>
      <c r="BQ38" s="133" t="str">
        <f t="shared" si="22"/>
        <v>C</v>
      </c>
      <c r="BR38" s="134">
        <f t="shared" si="23"/>
        <v>0</v>
      </c>
      <c r="BS38" s="123" t="str">
        <f t="shared" si="24"/>
        <v>C</v>
      </c>
      <c r="BT38" s="132">
        <f t="shared" si="25"/>
        <v>0</v>
      </c>
      <c r="BU38" s="134">
        <f t="shared" si="26"/>
        <v>0</v>
      </c>
      <c r="BV38" s="134">
        <f t="shared" si="27"/>
        <v>0</v>
      </c>
      <c r="BW38" s="135">
        <f t="shared" si="28"/>
        <v>0</v>
      </c>
      <c r="BX38" s="136">
        <f t="shared" si="29"/>
        <v>0</v>
      </c>
      <c r="BY38" s="137">
        <f t="shared" si="30"/>
        <v>0</v>
      </c>
      <c r="BZ38" s="138">
        <f t="shared" si="31"/>
        <v>0</v>
      </c>
      <c r="CA38" s="137">
        <f t="shared" si="32"/>
        <v>0</v>
      </c>
      <c r="CB38" s="138">
        <f t="shared" si="33"/>
        <v>0</v>
      </c>
      <c r="CC38" s="137">
        <f t="shared" si="34"/>
        <v>0</v>
      </c>
      <c r="CD38" s="305">
        <f t="shared" si="35"/>
        <v>0</v>
      </c>
      <c r="CE38" s="304">
        <f t="shared" si="36"/>
        <v>0</v>
      </c>
      <c r="CF38" s="305">
        <f t="shared" si="37"/>
        <v>0</v>
      </c>
      <c r="CG38" s="304">
        <f t="shared" si="38"/>
        <v>0</v>
      </c>
      <c r="CH38" s="305">
        <f t="shared" si="39"/>
        <v>0</v>
      </c>
      <c r="CI38" s="304">
        <f t="shared" si="40"/>
        <v>0</v>
      </c>
      <c r="CJ38" s="305">
        <f t="shared" si="41"/>
        <v>0</v>
      </c>
      <c r="CK38" s="304">
        <f t="shared" si="42"/>
        <v>0</v>
      </c>
      <c r="CL38" s="305">
        <f t="shared" si="43"/>
        <v>0</v>
      </c>
      <c r="CM38" s="304">
        <f t="shared" si="44"/>
        <v>0</v>
      </c>
      <c r="CN38" s="305">
        <f t="shared" si="45"/>
        <v>0</v>
      </c>
      <c r="CO38" s="304">
        <f t="shared" si="46"/>
        <v>0</v>
      </c>
      <c r="CP38" s="305">
        <f t="shared" si="47"/>
        <v>0</v>
      </c>
      <c r="CQ38" s="304">
        <f t="shared" si="48"/>
        <v>0</v>
      </c>
      <c r="CR38" s="305">
        <f t="shared" si="49"/>
        <v>0</v>
      </c>
      <c r="CS38" s="306">
        <f t="shared" si="50"/>
        <v>0</v>
      </c>
      <c r="CT38" s="303">
        <f t="shared" si="51"/>
        <v>0</v>
      </c>
      <c r="CU38" s="304">
        <f t="shared" si="52"/>
        <v>0</v>
      </c>
      <c r="CV38" s="305">
        <f t="shared" si="53"/>
        <v>0</v>
      </c>
      <c r="CW38" s="304">
        <f t="shared" si="54"/>
        <v>0</v>
      </c>
      <c r="CX38" s="305">
        <f t="shared" si="55"/>
        <v>0</v>
      </c>
      <c r="CY38" s="304">
        <f t="shared" si="56"/>
        <v>0</v>
      </c>
      <c r="CZ38" s="305">
        <f t="shared" si="57"/>
        <v>0</v>
      </c>
      <c r="DA38" s="304">
        <f t="shared" si="58"/>
        <v>0</v>
      </c>
      <c r="DB38" s="305">
        <f t="shared" si="59"/>
        <v>0</v>
      </c>
      <c r="DC38" s="304">
        <f t="shared" si="60"/>
        <v>0</v>
      </c>
      <c r="DD38" s="305">
        <f t="shared" si="61"/>
        <v>0</v>
      </c>
      <c r="DE38" s="306">
        <f t="shared" si="62"/>
        <v>0</v>
      </c>
      <c r="DF38" s="305">
        <f t="shared" si="63"/>
        <v>0</v>
      </c>
      <c r="DG38" s="308">
        <f t="shared" si="64"/>
        <v>0</v>
      </c>
      <c r="DH38" s="273"/>
      <c r="DI38" s="463">
        <v>16</v>
      </c>
      <c r="DJ38" s="462">
        <f t="shared" si="3"/>
        <v>0</v>
      </c>
      <c r="DK38" s="385">
        <f t="shared" si="4"/>
        <v>0</v>
      </c>
      <c r="DL38" s="139">
        <f t="shared" si="5"/>
        <v>0</v>
      </c>
      <c r="DM38" s="388">
        <f t="shared" si="6"/>
        <v>7.6368876080691734</v>
      </c>
      <c r="DN38" s="181"/>
      <c r="EB38" s="140">
        <f t="shared" si="65"/>
        <v>0</v>
      </c>
      <c r="EC38" s="141">
        <f t="shared" si="65"/>
        <v>0</v>
      </c>
      <c r="ED38" s="4">
        <f t="shared" si="7"/>
        <v>0</v>
      </c>
      <c r="EE38" s="142" t="e">
        <f t="shared" si="8"/>
        <v>#DIV/0!</v>
      </c>
      <c r="EF38" s="143" t="e">
        <f t="shared" si="9"/>
        <v>#DIV/0!</v>
      </c>
    </row>
    <row r="39" spans="1:147" ht="13.2" customHeight="1" x14ac:dyDescent="0.2">
      <c r="A39" s="72"/>
      <c r="B39" s="177"/>
      <c r="C39" s="178"/>
      <c r="D39" s="480" t="str">
        <f t="shared" si="10"/>
        <v>C</v>
      </c>
      <c r="E39" s="330"/>
      <c r="F39" s="331"/>
      <c r="G39" s="332"/>
      <c r="H39" s="348"/>
      <c r="I39" s="331"/>
      <c r="J39" s="331"/>
      <c r="K39" s="332"/>
      <c r="L39" s="179"/>
      <c r="M39" s="348"/>
      <c r="N39" s="331"/>
      <c r="O39" s="331"/>
      <c r="P39" s="331"/>
      <c r="Q39" s="332"/>
      <c r="R39" s="348"/>
      <c r="S39" s="331"/>
      <c r="T39" s="331"/>
      <c r="U39" s="332"/>
      <c r="V39" s="348"/>
      <c r="W39" s="331"/>
      <c r="X39" s="332"/>
      <c r="Y39" s="348"/>
      <c r="Z39" s="331"/>
      <c r="AA39" s="331"/>
      <c r="AB39" s="332"/>
      <c r="AC39" s="348"/>
      <c r="AD39" s="331"/>
      <c r="AE39" s="332"/>
      <c r="AF39" s="348"/>
      <c r="AG39" s="331"/>
      <c r="AH39" s="332"/>
      <c r="AI39" s="348"/>
      <c r="AJ39" s="331"/>
      <c r="AK39" s="332"/>
      <c r="AL39" s="348"/>
      <c r="AM39" s="378"/>
      <c r="AN39" s="330"/>
      <c r="AO39" s="331"/>
      <c r="AP39" s="332"/>
      <c r="AQ39" s="348"/>
      <c r="AR39" s="331"/>
      <c r="AS39" s="332"/>
      <c r="AT39" s="348"/>
      <c r="AU39" s="332"/>
      <c r="AV39" s="348"/>
      <c r="AW39" s="332"/>
      <c r="AX39" s="348"/>
      <c r="AY39" s="331"/>
      <c r="AZ39" s="332"/>
      <c r="BA39" s="180"/>
      <c r="BB39" s="180"/>
      <c r="BC39" s="150">
        <f t="shared" si="11"/>
        <v>0</v>
      </c>
      <c r="BD39" s="477" t="str">
        <f t="shared" si="12"/>
        <v>C</v>
      </c>
      <c r="BE39" s="151">
        <f t="shared" si="13"/>
        <v>0</v>
      </c>
      <c r="BF39" s="480" t="str">
        <f t="shared" si="14"/>
        <v>C</v>
      </c>
      <c r="BG39" s="150">
        <f t="shared" si="15"/>
        <v>0</v>
      </c>
      <c r="BH39" s="151">
        <f t="shared" si="16"/>
        <v>0</v>
      </c>
      <c r="BI39" s="151">
        <f t="shared" si="17"/>
        <v>0</v>
      </c>
      <c r="BJ39" s="152">
        <f t="shared" si="18"/>
        <v>0</v>
      </c>
      <c r="BK39" s="153">
        <f t="shared" si="1"/>
        <v>0</v>
      </c>
      <c r="BL39" s="154">
        <f t="shared" si="19"/>
        <v>7.6368876080691734</v>
      </c>
      <c r="BM39" s="272"/>
      <c r="BN39" s="55">
        <f t="shared" si="20"/>
        <v>0</v>
      </c>
      <c r="BO39" s="144">
        <f t="shared" si="2"/>
        <v>0</v>
      </c>
      <c r="BP39" s="155">
        <f t="shared" si="21"/>
        <v>0</v>
      </c>
      <c r="BQ39" s="156" t="str">
        <f t="shared" si="22"/>
        <v>C</v>
      </c>
      <c r="BR39" s="157">
        <f t="shared" si="23"/>
        <v>0</v>
      </c>
      <c r="BS39" s="146" t="str">
        <f t="shared" si="24"/>
        <v>C</v>
      </c>
      <c r="BT39" s="155">
        <f t="shared" si="25"/>
        <v>0</v>
      </c>
      <c r="BU39" s="157">
        <f t="shared" si="26"/>
        <v>0</v>
      </c>
      <c r="BV39" s="157">
        <f t="shared" si="27"/>
        <v>0</v>
      </c>
      <c r="BW39" s="158">
        <f t="shared" si="28"/>
        <v>0</v>
      </c>
      <c r="BX39" s="105">
        <f t="shared" si="29"/>
        <v>0</v>
      </c>
      <c r="BY39" s="106">
        <f t="shared" si="30"/>
        <v>0</v>
      </c>
      <c r="BZ39" s="107">
        <f t="shared" si="31"/>
        <v>0</v>
      </c>
      <c r="CA39" s="106">
        <f t="shared" si="32"/>
        <v>0</v>
      </c>
      <c r="CB39" s="107">
        <f t="shared" si="33"/>
        <v>0</v>
      </c>
      <c r="CC39" s="106">
        <f t="shared" si="34"/>
        <v>0</v>
      </c>
      <c r="CD39" s="107">
        <f t="shared" si="35"/>
        <v>0</v>
      </c>
      <c r="CE39" s="106">
        <f t="shared" si="36"/>
        <v>0</v>
      </c>
      <c r="CF39" s="107">
        <f t="shared" si="37"/>
        <v>0</v>
      </c>
      <c r="CG39" s="106">
        <f t="shared" si="38"/>
        <v>0</v>
      </c>
      <c r="CH39" s="107">
        <f t="shared" si="39"/>
        <v>0</v>
      </c>
      <c r="CI39" s="106">
        <f t="shared" si="40"/>
        <v>0</v>
      </c>
      <c r="CJ39" s="107">
        <f t="shared" si="41"/>
        <v>0</v>
      </c>
      <c r="CK39" s="106">
        <f t="shared" si="42"/>
        <v>0</v>
      </c>
      <c r="CL39" s="107">
        <f t="shared" si="43"/>
        <v>0</v>
      </c>
      <c r="CM39" s="106">
        <f t="shared" si="44"/>
        <v>0</v>
      </c>
      <c r="CN39" s="107">
        <f t="shared" si="45"/>
        <v>0</v>
      </c>
      <c r="CO39" s="106">
        <f t="shared" si="46"/>
        <v>0</v>
      </c>
      <c r="CP39" s="107">
        <f t="shared" si="47"/>
        <v>0</v>
      </c>
      <c r="CQ39" s="106">
        <f t="shared" si="48"/>
        <v>0</v>
      </c>
      <c r="CR39" s="107">
        <f t="shared" si="49"/>
        <v>0</v>
      </c>
      <c r="CS39" s="278">
        <f t="shared" si="50"/>
        <v>0</v>
      </c>
      <c r="CT39" s="105">
        <f t="shared" si="51"/>
        <v>0</v>
      </c>
      <c r="CU39" s="106">
        <f t="shared" si="52"/>
        <v>0</v>
      </c>
      <c r="CV39" s="107">
        <f t="shared" si="53"/>
        <v>0</v>
      </c>
      <c r="CW39" s="106">
        <f t="shared" si="54"/>
        <v>0</v>
      </c>
      <c r="CX39" s="107">
        <f t="shared" si="55"/>
        <v>0</v>
      </c>
      <c r="CY39" s="106">
        <f t="shared" si="56"/>
        <v>0</v>
      </c>
      <c r="CZ39" s="107">
        <f t="shared" si="57"/>
        <v>0</v>
      </c>
      <c r="DA39" s="106">
        <f t="shared" si="58"/>
        <v>0</v>
      </c>
      <c r="DB39" s="107">
        <f t="shared" si="59"/>
        <v>0</v>
      </c>
      <c r="DC39" s="106">
        <f t="shared" si="60"/>
        <v>0</v>
      </c>
      <c r="DD39" s="107">
        <f t="shared" si="61"/>
        <v>0</v>
      </c>
      <c r="DE39" s="278">
        <f t="shared" si="62"/>
        <v>0</v>
      </c>
      <c r="DF39" s="107">
        <f t="shared" si="63"/>
        <v>0</v>
      </c>
      <c r="DG39" s="109">
        <f t="shared" si="64"/>
        <v>0</v>
      </c>
      <c r="DH39" s="273"/>
      <c r="DI39" s="463">
        <v>17</v>
      </c>
      <c r="DJ39" s="462">
        <f t="shared" si="3"/>
        <v>0</v>
      </c>
      <c r="DK39" s="385">
        <f t="shared" si="4"/>
        <v>0</v>
      </c>
      <c r="DL39" s="139">
        <f t="shared" si="5"/>
        <v>0</v>
      </c>
      <c r="DM39" s="388">
        <f t="shared" si="6"/>
        <v>7.6368876080691734</v>
      </c>
      <c r="DN39" s="181"/>
      <c r="EB39" s="140">
        <f t="shared" si="65"/>
        <v>0</v>
      </c>
      <c r="EC39" s="141">
        <f t="shared" si="65"/>
        <v>0</v>
      </c>
      <c r="ED39" s="4">
        <f t="shared" si="7"/>
        <v>0</v>
      </c>
      <c r="EE39" s="142" t="e">
        <f t="shared" si="8"/>
        <v>#DIV/0!</v>
      </c>
      <c r="EF39" s="143" t="e">
        <f t="shared" si="9"/>
        <v>#DIV/0!</v>
      </c>
    </row>
    <row r="40" spans="1:147" ht="13.2" customHeight="1" x14ac:dyDescent="0.2">
      <c r="A40" s="172"/>
      <c r="B40" s="173"/>
      <c r="C40" s="174"/>
      <c r="D40" s="479" t="str">
        <f t="shared" si="10"/>
        <v>C</v>
      </c>
      <c r="E40" s="327"/>
      <c r="F40" s="328"/>
      <c r="G40" s="329"/>
      <c r="H40" s="347"/>
      <c r="I40" s="328"/>
      <c r="J40" s="328"/>
      <c r="K40" s="329"/>
      <c r="L40" s="175"/>
      <c r="M40" s="347"/>
      <c r="N40" s="328"/>
      <c r="O40" s="328"/>
      <c r="P40" s="328"/>
      <c r="Q40" s="329"/>
      <c r="R40" s="347"/>
      <c r="S40" s="328"/>
      <c r="T40" s="328"/>
      <c r="U40" s="329"/>
      <c r="V40" s="347"/>
      <c r="W40" s="328"/>
      <c r="X40" s="329"/>
      <c r="Y40" s="347"/>
      <c r="Z40" s="328"/>
      <c r="AA40" s="328"/>
      <c r="AB40" s="329"/>
      <c r="AC40" s="347"/>
      <c r="AD40" s="328"/>
      <c r="AE40" s="329"/>
      <c r="AF40" s="347"/>
      <c r="AG40" s="328"/>
      <c r="AH40" s="329"/>
      <c r="AI40" s="347"/>
      <c r="AJ40" s="328"/>
      <c r="AK40" s="329"/>
      <c r="AL40" s="347"/>
      <c r="AM40" s="377"/>
      <c r="AN40" s="327"/>
      <c r="AO40" s="328"/>
      <c r="AP40" s="329"/>
      <c r="AQ40" s="347"/>
      <c r="AR40" s="328"/>
      <c r="AS40" s="329"/>
      <c r="AT40" s="347"/>
      <c r="AU40" s="329"/>
      <c r="AV40" s="347"/>
      <c r="AW40" s="329"/>
      <c r="AX40" s="347"/>
      <c r="AY40" s="328"/>
      <c r="AZ40" s="329"/>
      <c r="BA40" s="176"/>
      <c r="BB40" s="176"/>
      <c r="BC40" s="127">
        <f t="shared" si="11"/>
        <v>0</v>
      </c>
      <c r="BD40" s="476" t="str">
        <f t="shared" si="12"/>
        <v>C</v>
      </c>
      <c r="BE40" s="128">
        <f t="shared" si="13"/>
        <v>0</v>
      </c>
      <c r="BF40" s="479" t="str">
        <f t="shared" si="14"/>
        <v>C</v>
      </c>
      <c r="BG40" s="127">
        <f t="shared" si="15"/>
        <v>0</v>
      </c>
      <c r="BH40" s="128">
        <f t="shared" si="16"/>
        <v>0</v>
      </c>
      <c r="BI40" s="128">
        <f t="shared" si="17"/>
        <v>0</v>
      </c>
      <c r="BJ40" s="129">
        <f t="shared" si="18"/>
        <v>0</v>
      </c>
      <c r="BK40" s="130">
        <f t="shared" si="1"/>
        <v>0</v>
      </c>
      <c r="BL40" s="131">
        <f t="shared" si="19"/>
        <v>7.6368876080691734</v>
      </c>
      <c r="BM40" s="272"/>
      <c r="BN40" s="120">
        <f t="shared" si="20"/>
        <v>0</v>
      </c>
      <c r="BO40" s="121">
        <f t="shared" si="2"/>
        <v>0</v>
      </c>
      <c r="BP40" s="132">
        <f t="shared" si="21"/>
        <v>0</v>
      </c>
      <c r="BQ40" s="133" t="str">
        <f t="shared" si="22"/>
        <v>C</v>
      </c>
      <c r="BR40" s="134">
        <f t="shared" si="23"/>
        <v>0</v>
      </c>
      <c r="BS40" s="123" t="str">
        <f t="shared" si="24"/>
        <v>C</v>
      </c>
      <c r="BT40" s="132">
        <f t="shared" si="25"/>
        <v>0</v>
      </c>
      <c r="BU40" s="134">
        <f t="shared" si="26"/>
        <v>0</v>
      </c>
      <c r="BV40" s="134">
        <f t="shared" si="27"/>
        <v>0</v>
      </c>
      <c r="BW40" s="135">
        <f t="shared" si="28"/>
        <v>0</v>
      </c>
      <c r="BX40" s="136">
        <f t="shared" si="29"/>
        <v>0</v>
      </c>
      <c r="BY40" s="137">
        <f t="shared" si="30"/>
        <v>0</v>
      </c>
      <c r="BZ40" s="138">
        <f t="shared" si="31"/>
        <v>0</v>
      </c>
      <c r="CA40" s="137">
        <f t="shared" si="32"/>
        <v>0</v>
      </c>
      <c r="CB40" s="138">
        <f t="shared" si="33"/>
        <v>0</v>
      </c>
      <c r="CC40" s="137">
        <f t="shared" si="34"/>
        <v>0</v>
      </c>
      <c r="CD40" s="305">
        <f t="shared" si="35"/>
        <v>0</v>
      </c>
      <c r="CE40" s="304">
        <f t="shared" si="36"/>
        <v>0</v>
      </c>
      <c r="CF40" s="305">
        <f t="shared" si="37"/>
        <v>0</v>
      </c>
      <c r="CG40" s="304">
        <f t="shared" si="38"/>
        <v>0</v>
      </c>
      <c r="CH40" s="305">
        <f t="shared" si="39"/>
        <v>0</v>
      </c>
      <c r="CI40" s="304">
        <f t="shared" si="40"/>
        <v>0</v>
      </c>
      <c r="CJ40" s="305">
        <f t="shared" si="41"/>
        <v>0</v>
      </c>
      <c r="CK40" s="304">
        <f t="shared" si="42"/>
        <v>0</v>
      </c>
      <c r="CL40" s="305">
        <f t="shared" si="43"/>
        <v>0</v>
      </c>
      <c r="CM40" s="304">
        <f t="shared" si="44"/>
        <v>0</v>
      </c>
      <c r="CN40" s="305">
        <f t="shared" si="45"/>
        <v>0</v>
      </c>
      <c r="CO40" s="304">
        <f t="shared" si="46"/>
        <v>0</v>
      </c>
      <c r="CP40" s="305">
        <f t="shared" si="47"/>
        <v>0</v>
      </c>
      <c r="CQ40" s="304">
        <f t="shared" si="48"/>
        <v>0</v>
      </c>
      <c r="CR40" s="305">
        <f t="shared" si="49"/>
        <v>0</v>
      </c>
      <c r="CS40" s="306">
        <f t="shared" si="50"/>
        <v>0</v>
      </c>
      <c r="CT40" s="303">
        <f t="shared" si="51"/>
        <v>0</v>
      </c>
      <c r="CU40" s="304">
        <f t="shared" si="52"/>
        <v>0</v>
      </c>
      <c r="CV40" s="305">
        <f t="shared" si="53"/>
        <v>0</v>
      </c>
      <c r="CW40" s="304">
        <f t="shared" si="54"/>
        <v>0</v>
      </c>
      <c r="CX40" s="305">
        <f t="shared" si="55"/>
        <v>0</v>
      </c>
      <c r="CY40" s="304">
        <f t="shared" si="56"/>
        <v>0</v>
      </c>
      <c r="CZ40" s="305">
        <f t="shared" si="57"/>
        <v>0</v>
      </c>
      <c r="DA40" s="304">
        <f t="shared" si="58"/>
        <v>0</v>
      </c>
      <c r="DB40" s="305">
        <f t="shared" si="59"/>
        <v>0</v>
      </c>
      <c r="DC40" s="304">
        <f t="shared" si="60"/>
        <v>0</v>
      </c>
      <c r="DD40" s="305">
        <f t="shared" si="61"/>
        <v>0</v>
      </c>
      <c r="DE40" s="306">
        <f t="shared" si="62"/>
        <v>0</v>
      </c>
      <c r="DF40" s="305">
        <f t="shared" si="63"/>
        <v>0</v>
      </c>
      <c r="DG40" s="308">
        <f t="shared" si="64"/>
        <v>0</v>
      </c>
      <c r="DH40" s="273"/>
      <c r="DI40" s="463">
        <v>18</v>
      </c>
      <c r="DJ40" s="462">
        <f t="shared" si="3"/>
        <v>0</v>
      </c>
      <c r="DK40" s="385">
        <f t="shared" si="4"/>
        <v>0</v>
      </c>
      <c r="DL40" s="139">
        <f t="shared" si="5"/>
        <v>0</v>
      </c>
      <c r="DM40" s="388">
        <f t="shared" si="6"/>
        <v>7.6368876080691734</v>
      </c>
      <c r="DN40" s="181"/>
      <c r="EB40" s="140">
        <f t="shared" si="65"/>
        <v>0</v>
      </c>
      <c r="EC40" s="141">
        <f t="shared" si="65"/>
        <v>0</v>
      </c>
      <c r="ED40" s="4">
        <f t="shared" si="7"/>
        <v>0</v>
      </c>
      <c r="EE40" s="142" t="e">
        <f t="shared" si="8"/>
        <v>#DIV/0!</v>
      </c>
      <c r="EF40" s="143" t="e">
        <f t="shared" si="9"/>
        <v>#DIV/0!</v>
      </c>
      <c r="EH40" s="669" t="s">
        <v>182</v>
      </c>
      <c r="EI40" s="669"/>
      <c r="EJ40" s="669"/>
      <c r="EK40" s="669"/>
      <c r="EL40" s="669"/>
      <c r="EM40" s="669"/>
      <c r="EN40" s="669"/>
      <c r="EO40" s="669"/>
      <c r="EP40" s="183"/>
      <c r="EQ40" s="183"/>
    </row>
    <row r="41" spans="1:147" ht="13.2" customHeight="1" x14ac:dyDescent="0.2">
      <c r="A41" s="72"/>
      <c r="B41" s="177"/>
      <c r="C41" s="178"/>
      <c r="D41" s="480" t="str">
        <f t="shared" si="10"/>
        <v>C</v>
      </c>
      <c r="E41" s="330"/>
      <c r="F41" s="331"/>
      <c r="G41" s="332"/>
      <c r="H41" s="348"/>
      <c r="I41" s="331"/>
      <c r="J41" s="331"/>
      <c r="K41" s="332"/>
      <c r="L41" s="179"/>
      <c r="M41" s="348"/>
      <c r="N41" s="331"/>
      <c r="O41" s="331"/>
      <c r="P41" s="331"/>
      <c r="Q41" s="332"/>
      <c r="R41" s="348"/>
      <c r="S41" s="331"/>
      <c r="T41" s="331"/>
      <c r="U41" s="332"/>
      <c r="V41" s="348"/>
      <c r="W41" s="331"/>
      <c r="X41" s="332"/>
      <c r="Y41" s="348"/>
      <c r="Z41" s="331"/>
      <c r="AA41" s="331"/>
      <c r="AB41" s="332"/>
      <c r="AC41" s="348"/>
      <c r="AD41" s="331"/>
      <c r="AE41" s="332"/>
      <c r="AF41" s="348"/>
      <c r="AG41" s="331"/>
      <c r="AH41" s="332"/>
      <c r="AI41" s="348"/>
      <c r="AJ41" s="331"/>
      <c r="AK41" s="332"/>
      <c r="AL41" s="348"/>
      <c r="AM41" s="378"/>
      <c r="AN41" s="330"/>
      <c r="AO41" s="331"/>
      <c r="AP41" s="332"/>
      <c r="AQ41" s="348"/>
      <c r="AR41" s="331"/>
      <c r="AS41" s="332"/>
      <c r="AT41" s="348"/>
      <c r="AU41" s="332"/>
      <c r="AV41" s="348"/>
      <c r="AW41" s="332"/>
      <c r="AX41" s="348"/>
      <c r="AY41" s="331"/>
      <c r="AZ41" s="332"/>
      <c r="BA41" s="180"/>
      <c r="BB41" s="180"/>
      <c r="BC41" s="150">
        <f t="shared" si="11"/>
        <v>0</v>
      </c>
      <c r="BD41" s="477" t="str">
        <f t="shared" si="12"/>
        <v>C</v>
      </c>
      <c r="BE41" s="151">
        <f t="shared" si="13"/>
        <v>0</v>
      </c>
      <c r="BF41" s="480" t="str">
        <f t="shared" si="14"/>
        <v>C</v>
      </c>
      <c r="BG41" s="150">
        <f t="shared" si="15"/>
        <v>0</v>
      </c>
      <c r="BH41" s="151">
        <f t="shared" si="16"/>
        <v>0</v>
      </c>
      <c r="BI41" s="151">
        <f t="shared" si="17"/>
        <v>0</v>
      </c>
      <c r="BJ41" s="152">
        <f t="shared" si="18"/>
        <v>0</v>
      </c>
      <c r="BK41" s="153">
        <f t="shared" si="1"/>
        <v>0</v>
      </c>
      <c r="BL41" s="154">
        <f t="shared" si="19"/>
        <v>7.6368876080691734</v>
      </c>
      <c r="BM41" s="272"/>
      <c r="BN41" s="55">
        <f t="shared" si="20"/>
        <v>0</v>
      </c>
      <c r="BO41" s="144">
        <f t="shared" si="2"/>
        <v>0</v>
      </c>
      <c r="BP41" s="155">
        <f t="shared" si="21"/>
        <v>0</v>
      </c>
      <c r="BQ41" s="156" t="str">
        <f t="shared" si="22"/>
        <v>C</v>
      </c>
      <c r="BR41" s="157">
        <f t="shared" si="23"/>
        <v>0</v>
      </c>
      <c r="BS41" s="146" t="str">
        <f t="shared" si="24"/>
        <v>C</v>
      </c>
      <c r="BT41" s="155">
        <f t="shared" si="25"/>
        <v>0</v>
      </c>
      <c r="BU41" s="157">
        <f t="shared" si="26"/>
        <v>0</v>
      </c>
      <c r="BV41" s="157">
        <f t="shared" si="27"/>
        <v>0</v>
      </c>
      <c r="BW41" s="158">
        <f t="shared" si="28"/>
        <v>0</v>
      </c>
      <c r="BX41" s="105">
        <f t="shared" si="29"/>
        <v>0</v>
      </c>
      <c r="BY41" s="106">
        <f t="shared" si="30"/>
        <v>0</v>
      </c>
      <c r="BZ41" s="107">
        <f t="shared" si="31"/>
        <v>0</v>
      </c>
      <c r="CA41" s="106">
        <f t="shared" si="32"/>
        <v>0</v>
      </c>
      <c r="CB41" s="107">
        <f t="shared" si="33"/>
        <v>0</v>
      </c>
      <c r="CC41" s="106">
        <f t="shared" si="34"/>
        <v>0</v>
      </c>
      <c r="CD41" s="107">
        <f t="shared" si="35"/>
        <v>0</v>
      </c>
      <c r="CE41" s="106">
        <f t="shared" si="36"/>
        <v>0</v>
      </c>
      <c r="CF41" s="107">
        <f t="shared" si="37"/>
        <v>0</v>
      </c>
      <c r="CG41" s="106">
        <f t="shared" si="38"/>
        <v>0</v>
      </c>
      <c r="CH41" s="107">
        <f t="shared" si="39"/>
        <v>0</v>
      </c>
      <c r="CI41" s="106">
        <f t="shared" si="40"/>
        <v>0</v>
      </c>
      <c r="CJ41" s="107">
        <f t="shared" si="41"/>
        <v>0</v>
      </c>
      <c r="CK41" s="106">
        <f t="shared" si="42"/>
        <v>0</v>
      </c>
      <c r="CL41" s="107">
        <f t="shared" si="43"/>
        <v>0</v>
      </c>
      <c r="CM41" s="106">
        <f t="shared" si="44"/>
        <v>0</v>
      </c>
      <c r="CN41" s="107">
        <f t="shared" si="45"/>
        <v>0</v>
      </c>
      <c r="CO41" s="106">
        <f t="shared" si="46"/>
        <v>0</v>
      </c>
      <c r="CP41" s="107">
        <f t="shared" si="47"/>
        <v>0</v>
      </c>
      <c r="CQ41" s="106">
        <f t="shared" si="48"/>
        <v>0</v>
      </c>
      <c r="CR41" s="107">
        <f t="shared" si="49"/>
        <v>0</v>
      </c>
      <c r="CS41" s="278">
        <f t="shared" si="50"/>
        <v>0</v>
      </c>
      <c r="CT41" s="105">
        <f t="shared" si="51"/>
        <v>0</v>
      </c>
      <c r="CU41" s="106">
        <f t="shared" si="52"/>
        <v>0</v>
      </c>
      <c r="CV41" s="107">
        <f t="shared" si="53"/>
        <v>0</v>
      </c>
      <c r="CW41" s="106">
        <f t="shared" si="54"/>
        <v>0</v>
      </c>
      <c r="CX41" s="107">
        <f t="shared" si="55"/>
        <v>0</v>
      </c>
      <c r="CY41" s="106">
        <f t="shared" si="56"/>
        <v>0</v>
      </c>
      <c r="CZ41" s="107">
        <f t="shared" si="57"/>
        <v>0</v>
      </c>
      <c r="DA41" s="106">
        <f t="shared" si="58"/>
        <v>0</v>
      </c>
      <c r="DB41" s="107">
        <f t="shared" si="59"/>
        <v>0</v>
      </c>
      <c r="DC41" s="106">
        <f t="shared" si="60"/>
        <v>0</v>
      </c>
      <c r="DD41" s="107">
        <f t="shared" si="61"/>
        <v>0</v>
      </c>
      <c r="DE41" s="278">
        <f t="shared" si="62"/>
        <v>0</v>
      </c>
      <c r="DF41" s="107">
        <f t="shared" si="63"/>
        <v>0</v>
      </c>
      <c r="DG41" s="109">
        <f t="shared" si="64"/>
        <v>0</v>
      </c>
      <c r="DH41" s="273"/>
      <c r="DI41" s="463">
        <v>19</v>
      </c>
      <c r="DJ41" s="462">
        <f t="shared" si="3"/>
        <v>0</v>
      </c>
      <c r="DK41" s="385">
        <f t="shared" si="4"/>
        <v>0</v>
      </c>
      <c r="DL41" s="139">
        <f t="shared" si="5"/>
        <v>0</v>
      </c>
      <c r="DM41" s="388">
        <f t="shared" si="6"/>
        <v>7.6368876080691734</v>
      </c>
      <c r="DN41" s="181"/>
      <c r="EB41" s="140">
        <f t="shared" si="65"/>
        <v>0</v>
      </c>
      <c r="EC41" s="141">
        <f t="shared" si="65"/>
        <v>0</v>
      </c>
      <c r="ED41" s="4">
        <f t="shared" si="7"/>
        <v>0</v>
      </c>
      <c r="EE41" s="142" t="e">
        <f t="shared" si="8"/>
        <v>#DIV/0!</v>
      </c>
      <c r="EF41" s="143" t="e">
        <f t="shared" si="9"/>
        <v>#DIV/0!</v>
      </c>
      <c r="EH41" s="669"/>
      <c r="EI41" s="669"/>
      <c r="EJ41" s="669"/>
      <c r="EK41" s="669"/>
      <c r="EL41" s="669"/>
      <c r="EM41" s="669"/>
      <c r="EN41" s="669"/>
      <c r="EO41" s="669"/>
      <c r="EP41" s="183"/>
      <c r="EQ41" s="183"/>
    </row>
    <row r="42" spans="1:147" ht="13.2" customHeight="1" x14ac:dyDescent="0.2">
      <c r="A42" s="172"/>
      <c r="B42" s="173"/>
      <c r="C42" s="174"/>
      <c r="D42" s="479" t="str">
        <f t="shared" si="10"/>
        <v>C</v>
      </c>
      <c r="E42" s="327"/>
      <c r="F42" s="328"/>
      <c r="G42" s="329"/>
      <c r="H42" s="347"/>
      <c r="I42" s="328"/>
      <c r="J42" s="328"/>
      <c r="K42" s="329"/>
      <c r="L42" s="175"/>
      <c r="M42" s="347"/>
      <c r="N42" s="328"/>
      <c r="O42" s="328"/>
      <c r="P42" s="328"/>
      <c r="Q42" s="329"/>
      <c r="R42" s="347"/>
      <c r="S42" s="328"/>
      <c r="T42" s="328"/>
      <c r="U42" s="329"/>
      <c r="V42" s="347"/>
      <c r="W42" s="328"/>
      <c r="X42" s="329"/>
      <c r="Y42" s="347"/>
      <c r="Z42" s="328"/>
      <c r="AA42" s="328"/>
      <c r="AB42" s="329"/>
      <c r="AC42" s="347"/>
      <c r="AD42" s="328"/>
      <c r="AE42" s="329"/>
      <c r="AF42" s="347"/>
      <c r="AG42" s="328"/>
      <c r="AH42" s="329"/>
      <c r="AI42" s="347"/>
      <c r="AJ42" s="328"/>
      <c r="AK42" s="329"/>
      <c r="AL42" s="347"/>
      <c r="AM42" s="377"/>
      <c r="AN42" s="327"/>
      <c r="AO42" s="328"/>
      <c r="AP42" s="329"/>
      <c r="AQ42" s="347"/>
      <c r="AR42" s="328"/>
      <c r="AS42" s="329"/>
      <c r="AT42" s="347"/>
      <c r="AU42" s="329"/>
      <c r="AV42" s="347"/>
      <c r="AW42" s="329"/>
      <c r="AX42" s="347"/>
      <c r="AY42" s="328"/>
      <c r="AZ42" s="329"/>
      <c r="BA42" s="176"/>
      <c r="BB42" s="176"/>
      <c r="BC42" s="127">
        <f t="shared" si="11"/>
        <v>0</v>
      </c>
      <c r="BD42" s="476" t="str">
        <f t="shared" si="12"/>
        <v>C</v>
      </c>
      <c r="BE42" s="128">
        <f t="shared" si="13"/>
        <v>0</v>
      </c>
      <c r="BF42" s="479" t="str">
        <f t="shared" si="14"/>
        <v>C</v>
      </c>
      <c r="BG42" s="127">
        <f t="shared" si="15"/>
        <v>0</v>
      </c>
      <c r="BH42" s="128">
        <f t="shared" si="16"/>
        <v>0</v>
      </c>
      <c r="BI42" s="128">
        <f t="shared" si="17"/>
        <v>0</v>
      </c>
      <c r="BJ42" s="129">
        <f t="shared" si="18"/>
        <v>0</v>
      </c>
      <c r="BK42" s="130">
        <f t="shared" si="1"/>
        <v>0</v>
      </c>
      <c r="BL42" s="131">
        <f t="shared" si="19"/>
        <v>7.6368876080691734</v>
      </c>
      <c r="BM42" s="272"/>
      <c r="BN42" s="120">
        <f t="shared" si="20"/>
        <v>0</v>
      </c>
      <c r="BO42" s="121">
        <f t="shared" si="2"/>
        <v>0</v>
      </c>
      <c r="BP42" s="132">
        <f t="shared" si="21"/>
        <v>0</v>
      </c>
      <c r="BQ42" s="133" t="str">
        <f t="shared" si="22"/>
        <v>C</v>
      </c>
      <c r="BR42" s="134">
        <f t="shared" si="23"/>
        <v>0</v>
      </c>
      <c r="BS42" s="123" t="str">
        <f t="shared" si="24"/>
        <v>C</v>
      </c>
      <c r="BT42" s="132">
        <f t="shared" si="25"/>
        <v>0</v>
      </c>
      <c r="BU42" s="134">
        <f t="shared" si="26"/>
        <v>0</v>
      </c>
      <c r="BV42" s="134">
        <f t="shared" si="27"/>
        <v>0</v>
      </c>
      <c r="BW42" s="135">
        <f t="shared" si="28"/>
        <v>0</v>
      </c>
      <c r="BX42" s="136">
        <f t="shared" si="29"/>
        <v>0</v>
      </c>
      <c r="BY42" s="137">
        <f t="shared" si="30"/>
        <v>0</v>
      </c>
      <c r="BZ42" s="138">
        <f t="shared" si="31"/>
        <v>0</v>
      </c>
      <c r="CA42" s="137">
        <f t="shared" si="32"/>
        <v>0</v>
      </c>
      <c r="CB42" s="138">
        <f t="shared" si="33"/>
        <v>0</v>
      </c>
      <c r="CC42" s="137">
        <f t="shared" si="34"/>
        <v>0</v>
      </c>
      <c r="CD42" s="305">
        <f t="shared" si="35"/>
        <v>0</v>
      </c>
      <c r="CE42" s="304">
        <f t="shared" si="36"/>
        <v>0</v>
      </c>
      <c r="CF42" s="305">
        <f t="shared" si="37"/>
        <v>0</v>
      </c>
      <c r="CG42" s="304">
        <f t="shared" si="38"/>
        <v>0</v>
      </c>
      <c r="CH42" s="305">
        <f t="shared" si="39"/>
        <v>0</v>
      </c>
      <c r="CI42" s="304">
        <f t="shared" si="40"/>
        <v>0</v>
      </c>
      <c r="CJ42" s="305">
        <f t="shared" si="41"/>
        <v>0</v>
      </c>
      <c r="CK42" s="304">
        <f t="shared" si="42"/>
        <v>0</v>
      </c>
      <c r="CL42" s="305">
        <f t="shared" si="43"/>
        <v>0</v>
      </c>
      <c r="CM42" s="304">
        <f t="shared" si="44"/>
        <v>0</v>
      </c>
      <c r="CN42" s="305">
        <f t="shared" si="45"/>
        <v>0</v>
      </c>
      <c r="CO42" s="304">
        <f t="shared" si="46"/>
        <v>0</v>
      </c>
      <c r="CP42" s="305">
        <f t="shared" si="47"/>
        <v>0</v>
      </c>
      <c r="CQ42" s="304">
        <f t="shared" si="48"/>
        <v>0</v>
      </c>
      <c r="CR42" s="305">
        <f t="shared" si="49"/>
        <v>0</v>
      </c>
      <c r="CS42" s="306">
        <f t="shared" si="50"/>
        <v>0</v>
      </c>
      <c r="CT42" s="303">
        <f t="shared" si="51"/>
        <v>0</v>
      </c>
      <c r="CU42" s="304">
        <f t="shared" si="52"/>
        <v>0</v>
      </c>
      <c r="CV42" s="305">
        <f t="shared" si="53"/>
        <v>0</v>
      </c>
      <c r="CW42" s="304">
        <f t="shared" si="54"/>
        <v>0</v>
      </c>
      <c r="CX42" s="305">
        <f t="shared" si="55"/>
        <v>0</v>
      </c>
      <c r="CY42" s="304">
        <f t="shared" si="56"/>
        <v>0</v>
      </c>
      <c r="CZ42" s="305">
        <f t="shared" si="57"/>
        <v>0</v>
      </c>
      <c r="DA42" s="304">
        <f t="shared" si="58"/>
        <v>0</v>
      </c>
      <c r="DB42" s="305">
        <f t="shared" si="59"/>
        <v>0</v>
      </c>
      <c r="DC42" s="304">
        <f t="shared" si="60"/>
        <v>0</v>
      </c>
      <c r="DD42" s="305">
        <f t="shared" si="61"/>
        <v>0</v>
      </c>
      <c r="DE42" s="306">
        <f t="shared" si="62"/>
        <v>0</v>
      </c>
      <c r="DF42" s="305">
        <f t="shared" si="63"/>
        <v>0</v>
      </c>
      <c r="DG42" s="308">
        <f t="shared" si="64"/>
        <v>0</v>
      </c>
      <c r="DH42" s="273"/>
      <c r="DI42" s="463">
        <v>20</v>
      </c>
      <c r="DJ42" s="462">
        <f t="shared" si="3"/>
        <v>0</v>
      </c>
      <c r="DK42" s="385">
        <f t="shared" si="4"/>
        <v>0</v>
      </c>
      <c r="DL42" s="139">
        <f t="shared" si="5"/>
        <v>0</v>
      </c>
      <c r="DM42" s="388">
        <f t="shared" si="6"/>
        <v>7.6368876080691734</v>
      </c>
      <c r="DN42" s="181"/>
      <c r="EB42" s="140">
        <f t="shared" si="65"/>
        <v>0</v>
      </c>
      <c r="EC42" s="141">
        <f t="shared" si="65"/>
        <v>0</v>
      </c>
      <c r="ED42" s="4">
        <f t="shared" si="7"/>
        <v>0</v>
      </c>
      <c r="EE42" s="142" t="e">
        <f t="shared" si="8"/>
        <v>#DIV/0!</v>
      </c>
      <c r="EF42" s="143" t="e">
        <f t="shared" si="9"/>
        <v>#DIV/0!</v>
      </c>
      <c r="EH42" s="669"/>
      <c r="EI42" s="669"/>
      <c r="EJ42" s="669"/>
      <c r="EK42" s="669"/>
      <c r="EL42" s="669"/>
      <c r="EM42" s="669"/>
      <c r="EN42" s="669"/>
      <c r="EO42" s="669"/>
      <c r="EP42" s="183"/>
      <c r="EQ42" s="183"/>
    </row>
    <row r="43" spans="1:147" ht="13.2" customHeight="1" x14ac:dyDescent="0.2">
      <c r="A43" s="72"/>
      <c r="B43" s="177"/>
      <c r="C43" s="178"/>
      <c r="D43" s="480" t="str">
        <f t="shared" si="10"/>
        <v>C</v>
      </c>
      <c r="E43" s="330"/>
      <c r="F43" s="331"/>
      <c r="G43" s="332"/>
      <c r="H43" s="348"/>
      <c r="I43" s="331"/>
      <c r="J43" s="331"/>
      <c r="K43" s="332"/>
      <c r="L43" s="179"/>
      <c r="M43" s="348"/>
      <c r="N43" s="331"/>
      <c r="O43" s="331"/>
      <c r="P43" s="331"/>
      <c r="Q43" s="332"/>
      <c r="R43" s="348"/>
      <c r="S43" s="331"/>
      <c r="T43" s="331"/>
      <c r="U43" s="332"/>
      <c r="V43" s="348"/>
      <c r="W43" s="331"/>
      <c r="X43" s="332"/>
      <c r="Y43" s="348"/>
      <c r="Z43" s="331"/>
      <c r="AA43" s="331"/>
      <c r="AB43" s="332"/>
      <c r="AC43" s="348"/>
      <c r="AD43" s="331"/>
      <c r="AE43" s="332"/>
      <c r="AF43" s="348"/>
      <c r="AG43" s="331"/>
      <c r="AH43" s="332"/>
      <c r="AI43" s="348"/>
      <c r="AJ43" s="331"/>
      <c r="AK43" s="332"/>
      <c r="AL43" s="348"/>
      <c r="AM43" s="378"/>
      <c r="AN43" s="330"/>
      <c r="AO43" s="331"/>
      <c r="AP43" s="332"/>
      <c r="AQ43" s="348"/>
      <c r="AR43" s="331"/>
      <c r="AS43" s="332"/>
      <c r="AT43" s="348"/>
      <c r="AU43" s="332"/>
      <c r="AV43" s="348"/>
      <c r="AW43" s="332"/>
      <c r="AX43" s="348"/>
      <c r="AY43" s="331"/>
      <c r="AZ43" s="332"/>
      <c r="BA43" s="180"/>
      <c r="BB43" s="180"/>
      <c r="BC43" s="150">
        <f t="shared" si="11"/>
        <v>0</v>
      </c>
      <c r="BD43" s="477" t="str">
        <f t="shared" si="12"/>
        <v>C</v>
      </c>
      <c r="BE43" s="151">
        <f t="shared" si="13"/>
        <v>0</v>
      </c>
      <c r="BF43" s="480" t="str">
        <f t="shared" si="14"/>
        <v>C</v>
      </c>
      <c r="BG43" s="150">
        <f t="shared" si="15"/>
        <v>0</v>
      </c>
      <c r="BH43" s="151">
        <f t="shared" si="16"/>
        <v>0</v>
      </c>
      <c r="BI43" s="151">
        <f t="shared" si="17"/>
        <v>0</v>
      </c>
      <c r="BJ43" s="152">
        <f t="shared" si="18"/>
        <v>0</v>
      </c>
      <c r="BK43" s="153">
        <f t="shared" si="1"/>
        <v>0</v>
      </c>
      <c r="BL43" s="154">
        <f t="shared" si="19"/>
        <v>7.6368876080691734</v>
      </c>
      <c r="BM43" s="272"/>
      <c r="BN43" s="55">
        <f t="shared" si="20"/>
        <v>0</v>
      </c>
      <c r="BO43" s="144">
        <f t="shared" si="2"/>
        <v>0</v>
      </c>
      <c r="BP43" s="155">
        <f t="shared" si="21"/>
        <v>0</v>
      </c>
      <c r="BQ43" s="156" t="str">
        <f t="shared" si="22"/>
        <v>C</v>
      </c>
      <c r="BR43" s="157">
        <f t="shared" si="23"/>
        <v>0</v>
      </c>
      <c r="BS43" s="146" t="str">
        <f t="shared" si="24"/>
        <v>C</v>
      </c>
      <c r="BT43" s="155">
        <f t="shared" si="25"/>
        <v>0</v>
      </c>
      <c r="BU43" s="157">
        <f t="shared" si="26"/>
        <v>0</v>
      </c>
      <c r="BV43" s="157">
        <f t="shared" si="27"/>
        <v>0</v>
      </c>
      <c r="BW43" s="158">
        <f t="shared" si="28"/>
        <v>0</v>
      </c>
      <c r="BX43" s="105">
        <f t="shared" si="29"/>
        <v>0</v>
      </c>
      <c r="BY43" s="106">
        <f t="shared" si="30"/>
        <v>0</v>
      </c>
      <c r="BZ43" s="107">
        <f t="shared" si="31"/>
        <v>0</v>
      </c>
      <c r="CA43" s="106">
        <f t="shared" si="32"/>
        <v>0</v>
      </c>
      <c r="CB43" s="107">
        <f t="shared" si="33"/>
        <v>0</v>
      </c>
      <c r="CC43" s="106">
        <f t="shared" si="34"/>
        <v>0</v>
      </c>
      <c r="CD43" s="107">
        <f t="shared" si="35"/>
        <v>0</v>
      </c>
      <c r="CE43" s="106">
        <f t="shared" si="36"/>
        <v>0</v>
      </c>
      <c r="CF43" s="107">
        <f t="shared" si="37"/>
        <v>0</v>
      </c>
      <c r="CG43" s="106">
        <f t="shared" si="38"/>
        <v>0</v>
      </c>
      <c r="CH43" s="107">
        <f t="shared" si="39"/>
        <v>0</v>
      </c>
      <c r="CI43" s="106">
        <f t="shared" si="40"/>
        <v>0</v>
      </c>
      <c r="CJ43" s="107">
        <f t="shared" si="41"/>
        <v>0</v>
      </c>
      <c r="CK43" s="106">
        <f t="shared" si="42"/>
        <v>0</v>
      </c>
      <c r="CL43" s="107">
        <f t="shared" si="43"/>
        <v>0</v>
      </c>
      <c r="CM43" s="106">
        <f t="shared" si="44"/>
        <v>0</v>
      </c>
      <c r="CN43" s="107">
        <f t="shared" si="45"/>
        <v>0</v>
      </c>
      <c r="CO43" s="106">
        <f t="shared" si="46"/>
        <v>0</v>
      </c>
      <c r="CP43" s="107">
        <f t="shared" si="47"/>
        <v>0</v>
      </c>
      <c r="CQ43" s="106">
        <f t="shared" si="48"/>
        <v>0</v>
      </c>
      <c r="CR43" s="107">
        <f t="shared" si="49"/>
        <v>0</v>
      </c>
      <c r="CS43" s="278">
        <f t="shared" si="50"/>
        <v>0</v>
      </c>
      <c r="CT43" s="105">
        <f t="shared" si="51"/>
        <v>0</v>
      </c>
      <c r="CU43" s="106">
        <f t="shared" si="52"/>
        <v>0</v>
      </c>
      <c r="CV43" s="107">
        <f t="shared" si="53"/>
        <v>0</v>
      </c>
      <c r="CW43" s="106">
        <f t="shared" si="54"/>
        <v>0</v>
      </c>
      <c r="CX43" s="107">
        <f t="shared" si="55"/>
        <v>0</v>
      </c>
      <c r="CY43" s="106">
        <f t="shared" si="56"/>
        <v>0</v>
      </c>
      <c r="CZ43" s="107">
        <f t="shared" si="57"/>
        <v>0</v>
      </c>
      <c r="DA43" s="106">
        <f t="shared" si="58"/>
        <v>0</v>
      </c>
      <c r="DB43" s="107">
        <f t="shared" si="59"/>
        <v>0</v>
      </c>
      <c r="DC43" s="106">
        <f t="shared" si="60"/>
        <v>0</v>
      </c>
      <c r="DD43" s="107">
        <f t="shared" si="61"/>
        <v>0</v>
      </c>
      <c r="DE43" s="278">
        <f t="shared" si="62"/>
        <v>0</v>
      </c>
      <c r="DF43" s="107">
        <f t="shared" si="63"/>
        <v>0</v>
      </c>
      <c r="DG43" s="109">
        <f t="shared" si="64"/>
        <v>0</v>
      </c>
      <c r="DH43" s="273"/>
      <c r="DI43" s="463">
        <v>21</v>
      </c>
      <c r="DJ43" s="462">
        <f t="shared" si="3"/>
        <v>0</v>
      </c>
      <c r="DK43" s="385">
        <f t="shared" si="4"/>
        <v>0</v>
      </c>
      <c r="DL43" s="139">
        <f t="shared" si="5"/>
        <v>0</v>
      </c>
      <c r="DM43" s="388">
        <f t="shared" si="6"/>
        <v>7.6368876080691734</v>
      </c>
      <c r="DN43" s="181"/>
      <c r="EB43" s="140">
        <f t="shared" si="65"/>
        <v>0</v>
      </c>
      <c r="EC43" s="141">
        <f t="shared" si="65"/>
        <v>0</v>
      </c>
      <c r="ED43" s="4">
        <f t="shared" si="7"/>
        <v>0</v>
      </c>
      <c r="EE43" s="142" t="e">
        <f t="shared" si="8"/>
        <v>#DIV/0!</v>
      </c>
      <c r="EF43" s="143" t="e">
        <f t="shared" si="9"/>
        <v>#DIV/0!</v>
      </c>
    </row>
    <row r="44" spans="1:147" ht="13.2" customHeight="1" x14ac:dyDescent="0.2">
      <c r="A44" s="172"/>
      <c r="B44" s="173"/>
      <c r="C44" s="174"/>
      <c r="D44" s="479" t="str">
        <f t="shared" si="10"/>
        <v>C</v>
      </c>
      <c r="E44" s="327"/>
      <c r="F44" s="328"/>
      <c r="G44" s="329"/>
      <c r="H44" s="347"/>
      <c r="I44" s="328"/>
      <c r="J44" s="328"/>
      <c r="K44" s="329"/>
      <c r="L44" s="175"/>
      <c r="M44" s="347"/>
      <c r="N44" s="328"/>
      <c r="O44" s="328"/>
      <c r="P44" s="328"/>
      <c r="Q44" s="329"/>
      <c r="R44" s="347"/>
      <c r="S44" s="328"/>
      <c r="T44" s="328"/>
      <c r="U44" s="329"/>
      <c r="V44" s="347"/>
      <c r="W44" s="328"/>
      <c r="X44" s="329"/>
      <c r="Y44" s="347"/>
      <c r="Z44" s="328"/>
      <c r="AA44" s="328"/>
      <c r="AB44" s="329"/>
      <c r="AC44" s="347"/>
      <c r="AD44" s="328"/>
      <c r="AE44" s="329"/>
      <c r="AF44" s="347"/>
      <c r="AG44" s="328"/>
      <c r="AH44" s="329"/>
      <c r="AI44" s="347"/>
      <c r="AJ44" s="328"/>
      <c r="AK44" s="329"/>
      <c r="AL44" s="347"/>
      <c r="AM44" s="377"/>
      <c r="AN44" s="327"/>
      <c r="AO44" s="328"/>
      <c r="AP44" s="329"/>
      <c r="AQ44" s="347"/>
      <c r="AR44" s="328"/>
      <c r="AS44" s="329"/>
      <c r="AT44" s="347"/>
      <c r="AU44" s="329"/>
      <c r="AV44" s="347"/>
      <c r="AW44" s="329"/>
      <c r="AX44" s="347"/>
      <c r="AY44" s="328"/>
      <c r="AZ44" s="329"/>
      <c r="BA44" s="176"/>
      <c r="BB44" s="176"/>
      <c r="BC44" s="127">
        <f t="shared" si="11"/>
        <v>0</v>
      </c>
      <c r="BD44" s="476" t="str">
        <f t="shared" si="12"/>
        <v>C</v>
      </c>
      <c r="BE44" s="128">
        <f t="shared" si="13"/>
        <v>0</v>
      </c>
      <c r="BF44" s="479" t="str">
        <f t="shared" si="14"/>
        <v>C</v>
      </c>
      <c r="BG44" s="127">
        <f t="shared" si="15"/>
        <v>0</v>
      </c>
      <c r="BH44" s="128">
        <f t="shared" si="16"/>
        <v>0</v>
      </c>
      <c r="BI44" s="128">
        <f t="shared" si="17"/>
        <v>0</v>
      </c>
      <c r="BJ44" s="129">
        <f t="shared" si="18"/>
        <v>0</v>
      </c>
      <c r="BK44" s="130">
        <f t="shared" si="1"/>
        <v>0</v>
      </c>
      <c r="BL44" s="131">
        <f t="shared" si="19"/>
        <v>7.6368876080691734</v>
      </c>
      <c r="BM44" s="272"/>
      <c r="BN44" s="120">
        <f t="shared" si="20"/>
        <v>0</v>
      </c>
      <c r="BO44" s="121">
        <f t="shared" si="2"/>
        <v>0</v>
      </c>
      <c r="BP44" s="132">
        <f t="shared" si="21"/>
        <v>0</v>
      </c>
      <c r="BQ44" s="133" t="str">
        <f t="shared" si="22"/>
        <v>C</v>
      </c>
      <c r="BR44" s="134">
        <f t="shared" si="23"/>
        <v>0</v>
      </c>
      <c r="BS44" s="123" t="str">
        <f t="shared" si="24"/>
        <v>C</v>
      </c>
      <c r="BT44" s="132">
        <f t="shared" si="25"/>
        <v>0</v>
      </c>
      <c r="BU44" s="134">
        <f t="shared" si="26"/>
        <v>0</v>
      </c>
      <c r="BV44" s="134">
        <f t="shared" si="27"/>
        <v>0</v>
      </c>
      <c r="BW44" s="135">
        <f t="shared" si="28"/>
        <v>0</v>
      </c>
      <c r="BX44" s="136">
        <f t="shared" si="29"/>
        <v>0</v>
      </c>
      <c r="BY44" s="137">
        <f t="shared" si="30"/>
        <v>0</v>
      </c>
      <c r="BZ44" s="138">
        <f t="shared" si="31"/>
        <v>0</v>
      </c>
      <c r="CA44" s="137">
        <f t="shared" si="32"/>
        <v>0</v>
      </c>
      <c r="CB44" s="138">
        <f t="shared" si="33"/>
        <v>0</v>
      </c>
      <c r="CC44" s="137">
        <f t="shared" si="34"/>
        <v>0</v>
      </c>
      <c r="CD44" s="305">
        <f t="shared" si="35"/>
        <v>0</v>
      </c>
      <c r="CE44" s="304">
        <f t="shared" si="36"/>
        <v>0</v>
      </c>
      <c r="CF44" s="305">
        <f t="shared" si="37"/>
        <v>0</v>
      </c>
      <c r="CG44" s="304">
        <f t="shared" si="38"/>
        <v>0</v>
      </c>
      <c r="CH44" s="305">
        <f t="shared" si="39"/>
        <v>0</v>
      </c>
      <c r="CI44" s="304">
        <f t="shared" si="40"/>
        <v>0</v>
      </c>
      <c r="CJ44" s="305">
        <f t="shared" si="41"/>
        <v>0</v>
      </c>
      <c r="CK44" s="304">
        <f t="shared" si="42"/>
        <v>0</v>
      </c>
      <c r="CL44" s="305">
        <f t="shared" si="43"/>
        <v>0</v>
      </c>
      <c r="CM44" s="304">
        <f t="shared" si="44"/>
        <v>0</v>
      </c>
      <c r="CN44" s="305">
        <f t="shared" si="45"/>
        <v>0</v>
      </c>
      <c r="CO44" s="304">
        <f t="shared" si="46"/>
        <v>0</v>
      </c>
      <c r="CP44" s="305">
        <f t="shared" si="47"/>
        <v>0</v>
      </c>
      <c r="CQ44" s="304">
        <f t="shared" si="48"/>
        <v>0</v>
      </c>
      <c r="CR44" s="305">
        <f t="shared" si="49"/>
        <v>0</v>
      </c>
      <c r="CS44" s="306">
        <f t="shared" si="50"/>
        <v>0</v>
      </c>
      <c r="CT44" s="303">
        <f t="shared" si="51"/>
        <v>0</v>
      </c>
      <c r="CU44" s="304">
        <f t="shared" si="52"/>
        <v>0</v>
      </c>
      <c r="CV44" s="305">
        <f t="shared" si="53"/>
        <v>0</v>
      </c>
      <c r="CW44" s="304">
        <f t="shared" si="54"/>
        <v>0</v>
      </c>
      <c r="CX44" s="305">
        <f t="shared" si="55"/>
        <v>0</v>
      </c>
      <c r="CY44" s="304">
        <f t="shared" si="56"/>
        <v>0</v>
      </c>
      <c r="CZ44" s="305">
        <f t="shared" si="57"/>
        <v>0</v>
      </c>
      <c r="DA44" s="304">
        <f t="shared" si="58"/>
        <v>0</v>
      </c>
      <c r="DB44" s="305">
        <f t="shared" si="59"/>
        <v>0</v>
      </c>
      <c r="DC44" s="304">
        <f t="shared" si="60"/>
        <v>0</v>
      </c>
      <c r="DD44" s="305">
        <f t="shared" si="61"/>
        <v>0</v>
      </c>
      <c r="DE44" s="306">
        <f t="shared" si="62"/>
        <v>0</v>
      </c>
      <c r="DF44" s="305">
        <f t="shared" si="63"/>
        <v>0</v>
      </c>
      <c r="DG44" s="308">
        <f t="shared" si="64"/>
        <v>0</v>
      </c>
      <c r="DH44" s="273"/>
      <c r="DI44" s="463">
        <v>22</v>
      </c>
      <c r="DJ44" s="462">
        <f t="shared" si="3"/>
        <v>0</v>
      </c>
      <c r="DK44" s="385">
        <f t="shared" si="4"/>
        <v>0</v>
      </c>
      <c r="DL44" s="139">
        <f t="shared" si="5"/>
        <v>0</v>
      </c>
      <c r="DM44" s="388">
        <f t="shared" si="6"/>
        <v>7.6368876080691734</v>
      </c>
      <c r="DN44" s="181"/>
      <c r="EB44" s="140">
        <f t="shared" si="65"/>
        <v>0</v>
      </c>
      <c r="EC44" s="141">
        <f t="shared" si="65"/>
        <v>0</v>
      </c>
      <c r="ED44" s="4">
        <f t="shared" si="7"/>
        <v>0</v>
      </c>
      <c r="EE44" s="142" t="e">
        <f t="shared" si="8"/>
        <v>#DIV/0!</v>
      </c>
      <c r="EF44" s="143" t="e">
        <f t="shared" si="9"/>
        <v>#DIV/0!</v>
      </c>
    </row>
    <row r="45" spans="1:147" ht="13.2" customHeight="1" x14ac:dyDescent="0.2">
      <c r="A45" s="72"/>
      <c r="B45" s="177"/>
      <c r="C45" s="178"/>
      <c r="D45" s="480" t="str">
        <f t="shared" si="10"/>
        <v>C</v>
      </c>
      <c r="E45" s="330"/>
      <c r="F45" s="331"/>
      <c r="G45" s="332"/>
      <c r="H45" s="348"/>
      <c r="I45" s="331"/>
      <c r="J45" s="331"/>
      <c r="K45" s="332"/>
      <c r="L45" s="179"/>
      <c r="M45" s="348"/>
      <c r="N45" s="331"/>
      <c r="O45" s="331"/>
      <c r="P45" s="331"/>
      <c r="Q45" s="332"/>
      <c r="R45" s="348"/>
      <c r="S45" s="331"/>
      <c r="T45" s="331"/>
      <c r="U45" s="332"/>
      <c r="V45" s="348"/>
      <c r="W45" s="331"/>
      <c r="X45" s="332"/>
      <c r="Y45" s="348"/>
      <c r="Z45" s="331"/>
      <c r="AA45" s="331"/>
      <c r="AB45" s="332"/>
      <c r="AC45" s="348"/>
      <c r="AD45" s="331"/>
      <c r="AE45" s="332"/>
      <c r="AF45" s="348"/>
      <c r="AG45" s="331"/>
      <c r="AH45" s="332"/>
      <c r="AI45" s="348"/>
      <c r="AJ45" s="331"/>
      <c r="AK45" s="332"/>
      <c r="AL45" s="348"/>
      <c r="AM45" s="378"/>
      <c r="AN45" s="330"/>
      <c r="AO45" s="331"/>
      <c r="AP45" s="332"/>
      <c r="AQ45" s="348"/>
      <c r="AR45" s="331"/>
      <c r="AS45" s="332"/>
      <c r="AT45" s="348"/>
      <c r="AU45" s="332"/>
      <c r="AV45" s="348"/>
      <c r="AW45" s="332"/>
      <c r="AX45" s="348"/>
      <c r="AY45" s="331"/>
      <c r="AZ45" s="332"/>
      <c r="BA45" s="180"/>
      <c r="BB45" s="180"/>
      <c r="BC45" s="150">
        <f t="shared" si="11"/>
        <v>0</v>
      </c>
      <c r="BD45" s="477" t="str">
        <f t="shared" si="12"/>
        <v>C</v>
      </c>
      <c r="BE45" s="151">
        <f t="shared" si="13"/>
        <v>0</v>
      </c>
      <c r="BF45" s="480" t="str">
        <f t="shared" si="14"/>
        <v>C</v>
      </c>
      <c r="BG45" s="150">
        <f t="shared" si="15"/>
        <v>0</v>
      </c>
      <c r="BH45" s="151">
        <f t="shared" si="16"/>
        <v>0</v>
      </c>
      <c r="BI45" s="151">
        <f t="shared" si="17"/>
        <v>0</v>
      </c>
      <c r="BJ45" s="152">
        <f t="shared" si="18"/>
        <v>0</v>
      </c>
      <c r="BK45" s="153">
        <f t="shared" si="1"/>
        <v>0</v>
      </c>
      <c r="BL45" s="154">
        <f t="shared" si="19"/>
        <v>7.6368876080691734</v>
      </c>
      <c r="BM45" s="272"/>
      <c r="BN45" s="55">
        <f t="shared" si="20"/>
        <v>0</v>
      </c>
      <c r="BO45" s="144">
        <f t="shared" si="2"/>
        <v>0</v>
      </c>
      <c r="BP45" s="155">
        <f t="shared" si="21"/>
        <v>0</v>
      </c>
      <c r="BQ45" s="156" t="str">
        <f t="shared" si="22"/>
        <v>C</v>
      </c>
      <c r="BR45" s="157">
        <f t="shared" si="23"/>
        <v>0</v>
      </c>
      <c r="BS45" s="146" t="str">
        <f t="shared" si="24"/>
        <v>C</v>
      </c>
      <c r="BT45" s="155">
        <f t="shared" si="25"/>
        <v>0</v>
      </c>
      <c r="BU45" s="157">
        <f t="shared" si="26"/>
        <v>0</v>
      </c>
      <c r="BV45" s="157">
        <f t="shared" si="27"/>
        <v>0</v>
      </c>
      <c r="BW45" s="158">
        <f t="shared" si="28"/>
        <v>0</v>
      </c>
      <c r="BX45" s="105">
        <f t="shared" si="29"/>
        <v>0</v>
      </c>
      <c r="BY45" s="106">
        <f t="shared" si="30"/>
        <v>0</v>
      </c>
      <c r="BZ45" s="107">
        <f t="shared" si="31"/>
        <v>0</v>
      </c>
      <c r="CA45" s="106">
        <f t="shared" si="32"/>
        <v>0</v>
      </c>
      <c r="CB45" s="107">
        <f t="shared" si="33"/>
        <v>0</v>
      </c>
      <c r="CC45" s="106">
        <f t="shared" si="34"/>
        <v>0</v>
      </c>
      <c r="CD45" s="107">
        <f t="shared" si="35"/>
        <v>0</v>
      </c>
      <c r="CE45" s="106">
        <f t="shared" si="36"/>
        <v>0</v>
      </c>
      <c r="CF45" s="107">
        <f t="shared" si="37"/>
        <v>0</v>
      </c>
      <c r="CG45" s="106">
        <f t="shared" si="38"/>
        <v>0</v>
      </c>
      <c r="CH45" s="107">
        <f t="shared" si="39"/>
        <v>0</v>
      </c>
      <c r="CI45" s="106">
        <f t="shared" si="40"/>
        <v>0</v>
      </c>
      <c r="CJ45" s="107">
        <f t="shared" si="41"/>
        <v>0</v>
      </c>
      <c r="CK45" s="106">
        <f t="shared" si="42"/>
        <v>0</v>
      </c>
      <c r="CL45" s="107">
        <f t="shared" si="43"/>
        <v>0</v>
      </c>
      <c r="CM45" s="106">
        <f t="shared" si="44"/>
        <v>0</v>
      </c>
      <c r="CN45" s="107">
        <f t="shared" si="45"/>
        <v>0</v>
      </c>
      <c r="CO45" s="106">
        <f t="shared" si="46"/>
        <v>0</v>
      </c>
      <c r="CP45" s="107">
        <f t="shared" si="47"/>
        <v>0</v>
      </c>
      <c r="CQ45" s="106">
        <f t="shared" si="48"/>
        <v>0</v>
      </c>
      <c r="CR45" s="107">
        <f t="shared" si="49"/>
        <v>0</v>
      </c>
      <c r="CS45" s="278">
        <f t="shared" si="50"/>
        <v>0</v>
      </c>
      <c r="CT45" s="105">
        <f t="shared" si="51"/>
        <v>0</v>
      </c>
      <c r="CU45" s="106">
        <f t="shared" si="52"/>
        <v>0</v>
      </c>
      <c r="CV45" s="107">
        <f t="shared" si="53"/>
        <v>0</v>
      </c>
      <c r="CW45" s="106">
        <f t="shared" si="54"/>
        <v>0</v>
      </c>
      <c r="CX45" s="107">
        <f t="shared" si="55"/>
        <v>0</v>
      </c>
      <c r="CY45" s="106">
        <f t="shared" si="56"/>
        <v>0</v>
      </c>
      <c r="CZ45" s="107">
        <f t="shared" si="57"/>
        <v>0</v>
      </c>
      <c r="DA45" s="106">
        <f t="shared" si="58"/>
        <v>0</v>
      </c>
      <c r="DB45" s="107">
        <f t="shared" si="59"/>
        <v>0</v>
      </c>
      <c r="DC45" s="106">
        <f t="shared" si="60"/>
        <v>0</v>
      </c>
      <c r="DD45" s="107">
        <f t="shared" si="61"/>
        <v>0</v>
      </c>
      <c r="DE45" s="278">
        <f t="shared" si="62"/>
        <v>0</v>
      </c>
      <c r="DF45" s="107">
        <f t="shared" si="63"/>
        <v>0</v>
      </c>
      <c r="DG45" s="109">
        <f t="shared" si="64"/>
        <v>0</v>
      </c>
      <c r="DH45" s="273"/>
      <c r="DI45" s="463">
        <v>23</v>
      </c>
      <c r="DJ45" s="462">
        <f t="shared" si="3"/>
        <v>0</v>
      </c>
      <c r="DK45" s="385">
        <f t="shared" si="4"/>
        <v>0</v>
      </c>
      <c r="DL45" s="139">
        <f t="shared" si="5"/>
        <v>0</v>
      </c>
      <c r="DM45" s="388">
        <f t="shared" si="6"/>
        <v>7.6368876080691734</v>
      </c>
      <c r="DN45" s="181"/>
      <c r="EB45" s="140">
        <f t="shared" si="65"/>
        <v>0</v>
      </c>
      <c r="EC45" s="141">
        <f t="shared" si="65"/>
        <v>0</v>
      </c>
      <c r="ED45" s="4">
        <f t="shared" si="7"/>
        <v>0</v>
      </c>
      <c r="EE45" s="142" t="e">
        <f t="shared" si="8"/>
        <v>#DIV/0!</v>
      </c>
      <c r="EF45" s="143" t="e">
        <f t="shared" si="9"/>
        <v>#DIV/0!</v>
      </c>
    </row>
    <row r="46" spans="1:147" ht="13.2" customHeight="1" x14ac:dyDescent="0.2">
      <c r="A46" s="172"/>
      <c r="B46" s="173"/>
      <c r="C46" s="174"/>
      <c r="D46" s="479" t="str">
        <f t="shared" si="10"/>
        <v>C</v>
      </c>
      <c r="E46" s="327"/>
      <c r="F46" s="328"/>
      <c r="G46" s="329"/>
      <c r="H46" s="347"/>
      <c r="I46" s="328"/>
      <c r="J46" s="328"/>
      <c r="K46" s="329"/>
      <c r="L46" s="175"/>
      <c r="M46" s="347"/>
      <c r="N46" s="328"/>
      <c r="O46" s="328"/>
      <c r="P46" s="328"/>
      <c r="Q46" s="329"/>
      <c r="R46" s="347"/>
      <c r="S46" s="328"/>
      <c r="T46" s="328"/>
      <c r="U46" s="329"/>
      <c r="V46" s="347"/>
      <c r="W46" s="328"/>
      <c r="X46" s="329"/>
      <c r="Y46" s="347"/>
      <c r="Z46" s="328"/>
      <c r="AA46" s="328"/>
      <c r="AB46" s="329"/>
      <c r="AC46" s="347"/>
      <c r="AD46" s="328"/>
      <c r="AE46" s="329"/>
      <c r="AF46" s="347"/>
      <c r="AG46" s="328"/>
      <c r="AH46" s="329"/>
      <c r="AI46" s="347"/>
      <c r="AJ46" s="328"/>
      <c r="AK46" s="329"/>
      <c r="AL46" s="347"/>
      <c r="AM46" s="377"/>
      <c r="AN46" s="327"/>
      <c r="AO46" s="328"/>
      <c r="AP46" s="329"/>
      <c r="AQ46" s="347"/>
      <c r="AR46" s="328"/>
      <c r="AS46" s="329"/>
      <c r="AT46" s="347"/>
      <c r="AU46" s="329"/>
      <c r="AV46" s="347"/>
      <c r="AW46" s="329"/>
      <c r="AX46" s="347"/>
      <c r="AY46" s="328"/>
      <c r="AZ46" s="329"/>
      <c r="BA46" s="176"/>
      <c r="BB46" s="176"/>
      <c r="BC46" s="127">
        <f t="shared" si="11"/>
        <v>0</v>
      </c>
      <c r="BD46" s="476" t="str">
        <f t="shared" si="12"/>
        <v>C</v>
      </c>
      <c r="BE46" s="128">
        <f t="shared" si="13"/>
        <v>0</v>
      </c>
      <c r="BF46" s="479" t="str">
        <f t="shared" si="14"/>
        <v>C</v>
      </c>
      <c r="BG46" s="127">
        <f t="shared" si="15"/>
        <v>0</v>
      </c>
      <c r="BH46" s="128">
        <f t="shared" si="16"/>
        <v>0</v>
      </c>
      <c r="BI46" s="128">
        <f t="shared" si="17"/>
        <v>0</v>
      </c>
      <c r="BJ46" s="129">
        <f t="shared" si="18"/>
        <v>0</v>
      </c>
      <c r="BK46" s="130">
        <f t="shared" si="1"/>
        <v>0</v>
      </c>
      <c r="BL46" s="131">
        <f t="shared" si="19"/>
        <v>7.6368876080691734</v>
      </c>
      <c r="BM46" s="272"/>
      <c r="BN46" s="120">
        <f t="shared" si="20"/>
        <v>0</v>
      </c>
      <c r="BO46" s="121">
        <f t="shared" si="2"/>
        <v>0</v>
      </c>
      <c r="BP46" s="132">
        <f t="shared" si="21"/>
        <v>0</v>
      </c>
      <c r="BQ46" s="133" t="str">
        <f t="shared" si="22"/>
        <v>C</v>
      </c>
      <c r="BR46" s="134">
        <f t="shared" si="23"/>
        <v>0</v>
      </c>
      <c r="BS46" s="123" t="str">
        <f t="shared" si="24"/>
        <v>C</v>
      </c>
      <c r="BT46" s="132">
        <f t="shared" si="25"/>
        <v>0</v>
      </c>
      <c r="BU46" s="134">
        <f t="shared" si="26"/>
        <v>0</v>
      </c>
      <c r="BV46" s="134">
        <f t="shared" si="27"/>
        <v>0</v>
      </c>
      <c r="BW46" s="135">
        <f t="shared" si="28"/>
        <v>0</v>
      </c>
      <c r="BX46" s="136">
        <f t="shared" si="29"/>
        <v>0</v>
      </c>
      <c r="BY46" s="137">
        <f t="shared" si="30"/>
        <v>0</v>
      </c>
      <c r="BZ46" s="138">
        <f t="shared" si="31"/>
        <v>0</v>
      </c>
      <c r="CA46" s="137">
        <f t="shared" si="32"/>
        <v>0</v>
      </c>
      <c r="CB46" s="138">
        <f t="shared" si="33"/>
        <v>0</v>
      </c>
      <c r="CC46" s="137">
        <f t="shared" si="34"/>
        <v>0</v>
      </c>
      <c r="CD46" s="305">
        <f t="shared" si="35"/>
        <v>0</v>
      </c>
      <c r="CE46" s="304">
        <f t="shared" si="36"/>
        <v>0</v>
      </c>
      <c r="CF46" s="305">
        <f t="shared" si="37"/>
        <v>0</v>
      </c>
      <c r="CG46" s="304">
        <f t="shared" si="38"/>
        <v>0</v>
      </c>
      <c r="CH46" s="305">
        <f t="shared" si="39"/>
        <v>0</v>
      </c>
      <c r="CI46" s="304">
        <f t="shared" si="40"/>
        <v>0</v>
      </c>
      <c r="CJ46" s="305">
        <f t="shared" si="41"/>
        <v>0</v>
      </c>
      <c r="CK46" s="304">
        <f t="shared" si="42"/>
        <v>0</v>
      </c>
      <c r="CL46" s="305">
        <f t="shared" si="43"/>
        <v>0</v>
      </c>
      <c r="CM46" s="304">
        <f t="shared" si="44"/>
        <v>0</v>
      </c>
      <c r="CN46" s="305">
        <f t="shared" si="45"/>
        <v>0</v>
      </c>
      <c r="CO46" s="304">
        <f t="shared" si="46"/>
        <v>0</v>
      </c>
      <c r="CP46" s="305">
        <f t="shared" si="47"/>
        <v>0</v>
      </c>
      <c r="CQ46" s="304">
        <f t="shared" si="48"/>
        <v>0</v>
      </c>
      <c r="CR46" s="305">
        <f t="shared" si="49"/>
        <v>0</v>
      </c>
      <c r="CS46" s="306">
        <f t="shared" si="50"/>
        <v>0</v>
      </c>
      <c r="CT46" s="303">
        <f t="shared" si="51"/>
        <v>0</v>
      </c>
      <c r="CU46" s="304">
        <f t="shared" si="52"/>
        <v>0</v>
      </c>
      <c r="CV46" s="305">
        <f t="shared" si="53"/>
        <v>0</v>
      </c>
      <c r="CW46" s="304">
        <f t="shared" si="54"/>
        <v>0</v>
      </c>
      <c r="CX46" s="305">
        <f t="shared" si="55"/>
        <v>0</v>
      </c>
      <c r="CY46" s="304">
        <f t="shared" si="56"/>
        <v>0</v>
      </c>
      <c r="CZ46" s="305">
        <f t="shared" si="57"/>
        <v>0</v>
      </c>
      <c r="DA46" s="304">
        <f t="shared" si="58"/>
        <v>0</v>
      </c>
      <c r="DB46" s="305">
        <f t="shared" si="59"/>
        <v>0</v>
      </c>
      <c r="DC46" s="304">
        <f t="shared" si="60"/>
        <v>0</v>
      </c>
      <c r="DD46" s="305">
        <f t="shared" si="61"/>
        <v>0</v>
      </c>
      <c r="DE46" s="306">
        <f t="shared" si="62"/>
        <v>0</v>
      </c>
      <c r="DF46" s="305">
        <f t="shared" si="63"/>
        <v>0</v>
      </c>
      <c r="DG46" s="308">
        <f t="shared" si="64"/>
        <v>0</v>
      </c>
      <c r="DH46" s="273"/>
      <c r="DI46" s="463">
        <v>24</v>
      </c>
      <c r="DJ46" s="462">
        <f t="shared" si="3"/>
        <v>0</v>
      </c>
      <c r="DK46" s="385">
        <f t="shared" si="4"/>
        <v>0</v>
      </c>
      <c r="DL46" s="139">
        <f t="shared" si="5"/>
        <v>0</v>
      </c>
      <c r="DM46" s="388">
        <f t="shared" si="6"/>
        <v>7.6368876080691734</v>
      </c>
      <c r="DN46" s="181"/>
      <c r="EB46" s="140">
        <f t="shared" si="65"/>
        <v>0</v>
      </c>
      <c r="EC46" s="141">
        <f t="shared" si="65"/>
        <v>0</v>
      </c>
      <c r="ED46" s="4">
        <f t="shared" si="7"/>
        <v>0</v>
      </c>
      <c r="EE46" s="142" t="e">
        <f t="shared" si="8"/>
        <v>#DIV/0!</v>
      </c>
      <c r="EF46" s="143" t="e">
        <f t="shared" si="9"/>
        <v>#DIV/0!</v>
      </c>
    </row>
    <row r="47" spans="1:147" ht="13.2" customHeight="1" x14ac:dyDescent="0.2">
      <c r="A47" s="72"/>
      <c r="B47" s="177"/>
      <c r="C47" s="178"/>
      <c r="D47" s="480" t="str">
        <f t="shared" si="10"/>
        <v>C</v>
      </c>
      <c r="E47" s="330"/>
      <c r="F47" s="331"/>
      <c r="G47" s="332"/>
      <c r="H47" s="348"/>
      <c r="I47" s="331"/>
      <c r="J47" s="331"/>
      <c r="K47" s="332"/>
      <c r="L47" s="179"/>
      <c r="M47" s="348"/>
      <c r="N47" s="331"/>
      <c r="O47" s="331"/>
      <c r="P47" s="331"/>
      <c r="Q47" s="332"/>
      <c r="R47" s="348"/>
      <c r="S47" s="331"/>
      <c r="T47" s="331"/>
      <c r="U47" s="332"/>
      <c r="V47" s="348"/>
      <c r="W47" s="331"/>
      <c r="X47" s="332"/>
      <c r="Y47" s="348"/>
      <c r="Z47" s="331"/>
      <c r="AA47" s="331"/>
      <c r="AB47" s="332"/>
      <c r="AC47" s="348"/>
      <c r="AD47" s="331"/>
      <c r="AE47" s="332"/>
      <c r="AF47" s="348"/>
      <c r="AG47" s="331"/>
      <c r="AH47" s="332"/>
      <c r="AI47" s="348"/>
      <c r="AJ47" s="331"/>
      <c r="AK47" s="332"/>
      <c r="AL47" s="348"/>
      <c r="AM47" s="378"/>
      <c r="AN47" s="330"/>
      <c r="AO47" s="331"/>
      <c r="AP47" s="332"/>
      <c r="AQ47" s="348"/>
      <c r="AR47" s="331"/>
      <c r="AS47" s="332"/>
      <c r="AT47" s="348"/>
      <c r="AU47" s="332"/>
      <c r="AV47" s="348"/>
      <c r="AW47" s="332"/>
      <c r="AX47" s="348"/>
      <c r="AY47" s="331"/>
      <c r="AZ47" s="332"/>
      <c r="BA47" s="180"/>
      <c r="BB47" s="180"/>
      <c r="BC47" s="150">
        <f t="shared" si="11"/>
        <v>0</v>
      </c>
      <c r="BD47" s="477" t="str">
        <f t="shared" si="12"/>
        <v>C</v>
      </c>
      <c r="BE47" s="151">
        <f t="shared" si="13"/>
        <v>0</v>
      </c>
      <c r="BF47" s="480" t="str">
        <f t="shared" si="14"/>
        <v>C</v>
      </c>
      <c r="BG47" s="150">
        <f t="shared" si="15"/>
        <v>0</v>
      </c>
      <c r="BH47" s="151">
        <f t="shared" si="16"/>
        <v>0</v>
      </c>
      <c r="BI47" s="151">
        <f t="shared" si="17"/>
        <v>0</v>
      </c>
      <c r="BJ47" s="152">
        <f t="shared" si="18"/>
        <v>0</v>
      </c>
      <c r="BK47" s="153">
        <f t="shared" si="1"/>
        <v>0</v>
      </c>
      <c r="BL47" s="154">
        <f t="shared" si="19"/>
        <v>7.6368876080691734</v>
      </c>
      <c r="BM47" s="272"/>
      <c r="BN47" s="55">
        <f t="shared" si="20"/>
        <v>0</v>
      </c>
      <c r="BO47" s="144">
        <f t="shared" si="2"/>
        <v>0</v>
      </c>
      <c r="BP47" s="155">
        <f t="shared" si="21"/>
        <v>0</v>
      </c>
      <c r="BQ47" s="156" t="str">
        <f t="shared" si="22"/>
        <v>C</v>
      </c>
      <c r="BR47" s="157">
        <f t="shared" si="23"/>
        <v>0</v>
      </c>
      <c r="BS47" s="146" t="str">
        <f t="shared" si="24"/>
        <v>C</v>
      </c>
      <c r="BT47" s="155">
        <f t="shared" si="25"/>
        <v>0</v>
      </c>
      <c r="BU47" s="157">
        <f t="shared" si="26"/>
        <v>0</v>
      </c>
      <c r="BV47" s="157">
        <f t="shared" si="27"/>
        <v>0</v>
      </c>
      <c r="BW47" s="158">
        <f t="shared" si="28"/>
        <v>0</v>
      </c>
      <c r="BX47" s="105">
        <f t="shared" si="29"/>
        <v>0</v>
      </c>
      <c r="BY47" s="106">
        <f t="shared" si="30"/>
        <v>0</v>
      </c>
      <c r="BZ47" s="107">
        <f t="shared" si="31"/>
        <v>0</v>
      </c>
      <c r="CA47" s="106">
        <f t="shared" si="32"/>
        <v>0</v>
      </c>
      <c r="CB47" s="107">
        <f t="shared" si="33"/>
        <v>0</v>
      </c>
      <c r="CC47" s="106">
        <f t="shared" si="34"/>
        <v>0</v>
      </c>
      <c r="CD47" s="107">
        <f t="shared" si="35"/>
        <v>0</v>
      </c>
      <c r="CE47" s="106">
        <f t="shared" si="36"/>
        <v>0</v>
      </c>
      <c r="CF47" s="107">
        <f t="shared" si="37"/>
        <v>0</v>
      </c>
      <c r="CG47" s="106">
        <f t="shared" si="38"/>
        <v>0</v>
      </c>
      <c r="CH47" s="107">
        <f t="shared" si="39"/>
        <v>0</v>
      </c>
      <c r="CI47" s="106">
        <f t="shared" si="40"/>
        <v>0</v>
      </c>
      <c r="CJ47" s="107">
        <f t="shared" si="41"/>
        <v>0</v>
      </c>
      <c r="CK47" s="106">
        <f t="shared" si="42"/>
        <v>0</v>
      </c>
      <c r="CL47" s="107">
        <f t="shared" si="43"/>
        <v>0</v>
      </c>
      <c r="CM47" s="106">
        <f t="shared" si="44"/>
        <v>0</v>
      </c>
      <c r="CN47" s="107">
        <f t="shared" si="45"/>
        <v>0</v>
      </c>
      <c r="CO47" s="106">
        <f t="shared" si="46"/>
        <v>0</v>
      </c>
      <c r="CP47" s="107">
        <f t="shared" si="47"/>
        <v>0</v>
      </c>
      <c r="CQ47" s="106">
        <f t="shared" si="48"/>
        <v>0</v>
      </c>
      <c r="CR47" s="107">
        <f t="shared" si="49"/>
        <v>0</v>
      </c>
      <c r="CS47" s="278">
        <f t="shared" si="50"/>
        <v>0</v>
      </c>
      <c r="CT47" s="105">
        <f t="shared" si="51"/>
        <v>0</v>
      </c>
      <c r="CU47" s="106">
        <f t="shared" si="52"/>
        <v>0</v>
      </c>
      <c r="CV47" s="107">
        <f t="shared" si="53"/>
        <v>0</v>
      </c>
      <c r="CW47" s="106">
        <f t="shared" si="54"/>
        <v>0</v>
      </c>
      <c r="CX47" s="107">
        <f t="shared" si="55"/>
        <v>0</v>
      </c>
      <c r="CY47" s="106">
        <f t="shared" si="56"/>
        <v>0</v>
      </c>
      <c r="CZ47" s="107">
        <f t="shared" si="57"/>
        <v>0</v>
      </c>
      <c r="DA47" s="106">
        <f t="shared" si="58"/>
        <v>0</v>
      </c>
      <c r="DB47" s="107">
        <f t="shared" si="59"/>
        <v>0</v>
      </c>
      <c r="DC47" s="106">
        <f t="shared" si="60"/>
        <v>0</v>
      </c>
      <c r="DD47" s="107">
        <f t="shared" si="61"/>
        <v>0</v>
      </c>
      <c r="DE47" s="278">
        <f t="shared" si="62"/>
        <v>0</v>
      </c>
      <c r="DF47" s="107">
        <f t="shared" si="63"/>
        <v>0</v>
      </c>
      <c r="DG47" s="109">
        <f t="shared" si="64"/>
        <v>0</v>
      </c>
      <c r="DH47" s="273"/>
      <c r="DI47" s="463">
        <v>25</v>
      </c>
      <c r="DJ47" s="462">
        <f t="shared" si="3"/>
        <v>0</v>
      </c>
      <c r="DK47" s="385">
        <f t="shared" si="4"/>
        <v>0</v>
      </c>
      <c r="DL47" s="139">
        <f t="shared" si="5"/>
        <v>0</v>
      </c>
      <c r="DM47" s="388">
        <f t="shared" si="6"/>
        <v>7.6368876080691734</v>
      </c>
      <c r="DN47" s="181"/>
      <c r="EB47" s="140">
        <f t="shared" si="65"/>
        <v>0</v>
      </c>
      <c r="EC47" s="141">
        <f t="shared" si="65"/>
        <v>0</v>
      </c>
      <c r="ED47" s="4">
        <f t="shared" si="7"/>
        <v>0</v>
      </c>
      <c r="EE47" s="142" t="e">
        <f t="shared" si="8"/>
        <v>#DIV/0!</v>
      </c>
      <c r="EF47" s="143" t="e">
        <f t="shared" si="9"/>
        <v>#DIV/0!</v>
      </c>
    </row>
    <row r="48" spans="1:147" ht="13.2" customHeight="1" x14ac:dyDescent="0.2">
      <c r="A48" s="172"/>
      <c r="B48" s="173"/>
      <c r="C48" s="174"/>
      <c r="D48" s="479" t="str">
        <f t="shared" si="10"/>
        <v>C</v>
      </c>
      <c r="E48" s="327"/>
      <c r="F48" s="328"/>
      <c r="G48" s="329"/>
      <c r="H48" s="347"/>
      <c r="I48" s="328"/>
      <c r="J48" s="328"/>
      <c r="K48" s="329"/>
      <c r="L48" s="175"/>
      <c r="M48" s="347"/>
      <c r="N48" s="328"/>
      <c r="O48" s="328"/>
      <c r="P48" s="328"/>
      <c r="Q48" s="329"/>
      <c r="R48" s="347"/>
      <c r="S48" s="328"/>
      <c r="T48" s="328"/>
      <c r="U48" s="329"/>
      <c r="V48" s="347"/>
      <c r="W48" s="328"/>
      <c r="X48" s="329"/>
      <c r="Y48" s="347"/>
      <c r="Z48" s="328"/>
      <c r="AA48" s="328"/>
      <c r="AB48" s="329"/>
      <c r="AC48" s="347"/>
      <c r="AD48" s="328"/>
      <c r="AE48" s="329"/>
      <c r="AF48" s="347"/>
      <c r="AG48" s="328"/>
      <c r="AH48" s="329"/>
      <c r="AI48" s="347"/>
      <c r="AJ48" s="328"/>
      <c r="AK48" s="329"/>
      <c r="AL48" s="347"/>
      <c r="AM48" s="377"/>
      <c r="AN48" s="327"/>
      <c r="AO48" s="328"/>
      <c r="AP48" s="329"/>
      <c r="AQ48" s="347"/>
      <c r="AR48" s="328"/>
      <c r="AS48" s="329"/>
      <c r="AT48" s="347"/>
      <c r="AU48" s="329"/>
      <c r="AV48" s="347"/>
      <c r="AW48" s="329"/>
      <c r="AX48" s="347"/>
      <c r="AY48" s="328"/>
      <c r="AZ48" s="329"/>
      <c r="BA48" s="176"/>
      <c r="BB48" s="176"/>
      <c r="BC48" s="127">
        <f t="shared" si="11"/>
        <v>0</v>
      </c>
      <c r="BD48" s="476" t="str">
        <f t="shared" si="12"/>
        <v>C</v>
      </c>
      <c r="BE48" s="128">
        <f t="shared" si="13"/>
        <v>0</v>
      </c>
      <c r="BF48" s="479" t="str">
        <f t="shared" si="14"/>
        <v>C</v>
      </c>
      <c r="BG48" s="127">
        <f t="shared" si="15"/>
        <v>0</v>
      </c>
      <c r="BH48" s="128">
        <f t="shared" si="16"/>
        <v>0</v>
      </c>
      <c r="BI48" s="128">
        <f t="shared" si="17"/>
        <v>0</v>
      </c>
      <c r="BJ48" s="129">
        <f t="shared" si="18"/>
        <v>0</v>
      </c>
      <c r="BK48" s="130">
        <f t="shared" si="1"/>
        <v>0</v>
      </c>
      <c r="BL48" s="131">
        <f t="shared" si="19"/>
        <v>7.6368876080691734</v>
      </c>
      <c r="BM48" s="272"/>
      <c r="BN48" s="120">
        <f t="shared" si="20"/>
        <v>0</v>
      </c>
      <c r="BO48" s="121">
        <f t="shared" si="2"/>
        <v>0</v>
      </c>
      <c r="BP48" s="132">
        <f t="shared" si="21"/>
        <v>0</v>
      </c>
      <c r="BQ48" s="133" t="str">
        <f t="shared" si="22"/>
        <v>C</v>
      </c>
      <c r="BR48" s="134">
        <f t="shared" si="23"/>
        <v>0</v>
      </c>
      <c r="BS48" s="123" t="str">
        <f t="shared" si="24"/>
        <v>C</v>
      </c>
      <c r="BT48" s="132">
        <f t="shared" si="25"/>
        <v>0</v>
      </c>
      <c r="BU48" s="134">
        <f t="shared" si="26"/>
        <v>0</v>
      </c>
      <c r="BV48" s="134">
        <f t="shared" si="27"/>
        <v>0</v>
      </c>
      <c r="BW48" s="135">
        <f t="shared" si="28"/>
        <v>0</v>
      </c>
      <c r="BX48" s="136">
        <f t="shared" si="29"/>
        <v>0</v>
      </c>
      <c r="BY48" s="137">
        <f t="shared" si="30"/>
        <v>0</v>
      </c>
      <c r="BZ48" s="138">
        <f t="shared" si="31"/>
        <v>0</v>
      </c>
      <c r="CA48" s="137">
        <f t="shared" si="32"/>
        <v>0</v>
      </c>
      <c r="CB48" s="138">
        <f t="shared" si="33"/>
        <v>0</v>
      </c>
      <c r="CC48" s="137">
        <f t="shared" si="34"/>
        <v>0</v>
      </c>
      <c r="CD48" s="305">
        <f t="shared" si="35"/>
        <v>0</v>
      </c>
      <c r="CE48" s="304">
        <f t="shared" si="36"/>
        <v>0</v>
      </c>
      <c r="CF48" s="305">
        <f t="shared" si="37"/>
        <v>0</v>
      </c>
      <c r="CG48" s="304">
        <f t="shared" si="38"/>
        <v>0</v>
      </c>
      <c r="CH48" s="305">
        <f t="shared" si="39"/>
        <v>0</v>
      </c>
      <c r="CI48" s="304">
        <f t="shared" si="40"/>
        <v>0</v>
      </c>
      <c r="CJ48" s="305">
        <f t="shared" si="41"/>
        <v>0</v>
      </c>
      <c r="CK48" s="304">
        <f t="shared" si="42"/>
        <v>0</v>
      </c>
      <c r="CL48" s="305">
        <f t="shared" si="43"/>
        <v>0</v>
      </c>
      <c r="CM48" s="304">
        <f t="shared" si="44"/>
        <v>0</v>
      </c>
      <c r="CN48" s="305">
        <f t="shared" si="45"/>
        <v>0</v>
      </c>
      <c r="CO48" s="304">
        <f t="shared" si="46"/>
        <v>0</v>
      </c>
      <c r="CP48" s="305">
        <f t="shared" si="47"/>
        <v>0</v>
      </c>
      <c r="CQ48" s="304">
        <f t="shared" si="48"/>
        <v>0</v>
      </c>
      <c r="CR48" s="305">
        <f t="shared" si="49"/>
        <v>0</v>
      </c>
      <c r="CS48" s="306">
        <f t="shared" si="50"/>
        <v>0</v>
      </c>
      <c r="CT48" s="303">
        <f t="shared" si="51"/>
        <v>0</v>
      </c>
      <c r="CU48" s="304">
        <f t="shared" si="52"/>
        <v>0</v>
      </c>
      <c r="CV48" s="305">
        <f t="shared" si="53"/>
        <v>0</v>
      </c>
      <c r="CW48" s="304">
        <f t="shared" si="54"/>
        <v>0</v>
      </c>
      <c r="CX48" s="305">
        <f t="shared" si="55"/>
        <v>0</v>
      </c>
      <c r="CY48" s="304">
        <f t="shared" si="56"/>
        <v>0</v>
      </c>
      <c r="CZ48" s="305">
        <f t="shared" si="57"/>
        <v>0</v>
      </c>
      <c r="DA48" s="304">
        <f t="shared" si="58"/>
        <v>0</v>
      </c>
      <c r="DB48" s="305">
        <f t="shared" si="59"/>
        <v>0</v>
      </c>
      <c r="DC48" s="304">
        <f t="shared" si="60"/>
        <v>0</v>
      </c>
      <c r="DD48" s="305">
        <f t="shared" si="61"/>
        <v>0</v>
      </c>
      <c r="DE48" s="306">
        <f t="shared" si="62"/>
        <v>0</v>
      </c>
      <c r="DF48" s="305">
        <f t="shared" si="63"/>
        <v>0</v>
      </c>
      <c r="DG48" s="308">
        <f t="shared" si="64"/>
        <v>0</v>
      </c>
      <c r="DH48" s="273"/>
      <c r="DI48" s="463">
        <v>26</v>
      </c>
      <c r="DJ48" s="462">
        <f t="shared" si="3"/>
        <v>0</v>
      </c>
      <c r="DK48" s="385">
        <f t="shared" si="4"/>
        <v>0</v>
      </c>
      <c r="DL48" s="139">
        <f t="shared" si="5"/>
        <v>0</v>
      </c>
      <c r="DM48" s="388">
        <f t="shared" si="6"/>
        <v>7.6368876080691734</v>
      </c>
      <c r="DN48" s="181"/>
      <c r="EB48" s="140">
        <f t="shared" si="65"/>
        <v>0</v>
      </c>
      <c r="EC48" s="141">
        <f t="shared" si="65"/>
        <v>0</v>
      </c>
      <c r="ED48" s="4">
        <f t="shared" si="7"/>
        <v>0</v>
      </c>
      <c r="EE48" s="142" t="e">
        <f t="shared" si="8"/>
        <v>#DIV/0!</v>
      </c>
      <c r="EF48" s="143" t="e">
        <f t="shared" si="9"/>
        <v>#DIV/0!</v>
      </c>
    </row>
    <row r="49" spans="1:136" ht="13.2" customHeight="1" x14ac:dyDescent="0.2">
      <c r="A49" s="72"/>
      <c r="B49" s="177"/>
      <c r="C49" s="178"/>
      <c r="D49" s="480" t="str">
        <f t="shared" si="10"/>
        <v>C</v>
      </c>
      <c r="E49" s="330"/>
      <c r="F49" s="331"/>
      <c r="G49" s="332"/>
      <c r="H49" s="348"/>
      <c r="I49" s="331"/>
      <c r="J49" s="331"/>
      <c r="K49" s="332"/>
      <c r="L49" s="179"/>
      <c r="M49" s="348"/>
      <c r="N49" s="331"/>
      <c r="O49" s="331"/>
      <c r="P49" s="331"/>
      <c r="Q49" s="332"/>
      <c r="R49" s="348"/>
      <c r="S49" s="331"/>
      <c r="T49" s="331"/>
      <c r="U49" s="332"/>
      <c r="V49" s="348"/>
      <c r="W49" s="331"/>
      <c r="X49" s="332"/>
      <c r="Y49" s="348"/>
      <c r="Z49" s="331"/>
      <c r="AA49" s="331"/>
      <c r="AB49" s="332"/>
      <c r="AC49" s="348"/>
      <c r="AD49" s="331"/>
      <c r="AE49" s="332"/>
      <c r="AF49" s="348"/>
      <c r="AG49" s="331"/>
      <c r="AH49" s="332"/>
      <c r="AI49" s="348"/>
      <c r="AJ49" s="331"/>
      <c r="AK49" s="332"/>
      <c r="AL49" s="348"/>
      <c r="AM49" s="378"/>
      <c r="AN49" s="330"/>
      <c r="AO49" s="331"/>
      <c r="AP49" s="332"/>
      <c r="AQ49" s="348"/>
      <c r="AR49" s="331"/>
      <c r="AS49" s="332"/>
      <c r="AT49" s="348"/>
      <c r="AU49" s="332"/>
      <c r="AV49" s="348"/>
      <c r="AW49" s="332"/>
      <c r="AX49" s="348"/>
      <c r="AY49" s="331"/>
      <c r="AZ49" s="332"/>
      <c r="BA49" s="180"/>
      <c r="BB49" s="180"/>
      <c r="BC49" s="150">
        <f t="shared" si="11"/>
        <v>0</v>
      </c>
      <c r="BD49" s="477" t="str">
        <f t="shared" si="12"/>
        <v>C</v>
      </c>
      <c r="BE49" s="151">
        <f t="shared" si="13"/>
        <v>0</v>
      </c>
      <c r="BF49" s="480" t="str">
        <f t="shared" si="14"/>
        <v>C</v>
      </c>
      <c r="BG49" s="150">
        <f t="shared" si="15"/>
        <v>0</v>
      </c>
      <c r="BH49" s="151">
        <f t="shared" si="16"/>
        <v>0</v>
      </c>
      <c r="BI49" s="151">
        <f t="shared" si="17"/>
        <v>0</v>
      </c>
      <c r="BJ49" s="152">
        <f t="shared" si="18"/>
        <v>0</v>
      </c>
      <c r="BK49" s="153">
        <f t="shared" si="1"/>
        <v>0</v>
      </c>
      <c r="BL49" s="154">
        <f t="shared" si="19"/>
        <v>7.6368876080691734</v>
      </c>
      <c r="BM49" s="272"/>
      <c r="BN49" s="55">
        <f t="shared" si="20"/>
        <v>0</v>
      </c>
      <c r="BO49" s="144">
        <f t="shared" si="2"/>
        <v>0</v>
      </c>
      <c r="BP49" s="155">
        <f t="shared" si="21"/>
        <v>0</v>
      </c>
      <c r="BQ49" s="156" t="str">
        <f t="shared" si="22"/>
        <v>C</v>
      </c>
      <c r="BR49" s="157">
        <f t="shared" si="23"/>
        <v>0</v>
      </c>
      <c r="BS49" s="146" t="str">
        <f t="shared" si="24"/>
        <v>C</v>
      </c>
      <c r="BT49" s="155">
        <f t="shared" si="25"/>
        <v>0</v>
      </c>
      <c r="BU49" s="157">
        <f t="shared" si="26"/>
        <v>0</v>
      </c>
      <c r="BV49" s="157">
        <f t="shared" si="27"/>
        <v>0</v>
      </c>
      <c r="BW49" s="158">
        <f t="shared" si="28"/>
        <v>0</v>
      </c>
      <c r="BX49" s="105">
        <f t="shared" si="29"/>
        <v>0</v>
      </c>
      <c r="BY49" s="106">
        <f t="shared" si="30"/>
        <v>0</v>
      </c>
      <c r="BZ49" s="107">
        <f t="shared" si="31"/>
        <v>0</v>
      </c>
      <c r="CA49" s="106">
        <f t="shared" si="32"/>
        <v>0</v>
      </c>
      <c r="CB49" s="107">
        <f t="shared" si="33"/>
        <v>0</v>
      </c>
      <c r="CC49" s="106">
        <f t="shared" si="34"/>
        <v>0</v>
      </c>
      <c r="CD49" s="107">
        <f t="shared" si="35"/>
        <v>0</v>
      </c>
      <c r="CE49" s="106">
        <f t="shared" si="36"/>
        <v>0</v>
      </c>
      <c r="CF49" s="107">
        <f t="shared" si="37"/>
        <v>0</v>
      </c>
      <c r="CG49" s="106">
        <f t="shared" si="38"/>
        <v>0</v>
      </c>
      <c r="CH49" s="107">
        <f t="shared" si="39"/>
        <v>0</v>
      </c>
      <c r="CI49" s="106">
        <f t="shared" si="40"/>
        <v>0</v>
      </c>
      <c r="CJ49" s="107">
        <f t="shared" si="41"/>
        <v>0</v>
      </c>
      <c r="CK49" s="106">
        <f t="shared" si="42"/>
        <v>0</v>
      </c>
      <c r="CL49" s="107">
        <f t="shared" si="43"/>
        <v>0</v>
      </c>
      <c r="CM49" s="106">
        <f t="shared" si="44"/>
        <v>0</v>
      </c>
      <c r="CN49" s="107">
        <f t="shared" si="45"/>
        <v>0</v>
      </c>
      <c r="CO49" s="106">
        <f t="shared" si="46"/>
        <v>0</v>
      </c>
      <c r="CP49" s="107">
        <f t="shared" si="47"/>
        <v>0</v>
      </c>
      <c r="CQ49" s="106">
        <f t="shared" si="48"/>
        <v>0</v>
      </c>
      <c r="CR49" s="107">
        <f t="shared" si="49"/>
        <v>0</v>
      </c>
      <c r="CS49" s="278">
        <f t="shared" si="50"/>
        <v>0</v>
      </c>
      <c r="CT49" s="105">
        <f t="shared" si="51"/>
        <v>0</v>
      </c>
      <c r="CU49" s="106">
        <f t="shared" si="52"/>
        <v>0</v>
      </c>
      <c r="CV49" s="107">
        <f t="shared" si="53"/>
        <v>0</v>
      </c>
      <c r="CW49" s="106">
        <f t="shared" si="54"/>
        <v>0</v>
      </c>
      <c r="CX49" s="107">
        <f t="shared" si="55"/>
        <v>0</v>
      </c>
      <c r="CY49" s="106">
        <f t="shared" si="56"/>
        <v>0</v>
      </c>
      <c r="CZ49" s="107">
        <f t="shared" si="57"/>
        <v>0</v>
      </c>
      <c r="DA49" s="106">
        <f t="shared" si="58"/>
        <v>0</v>
      </c>
      <c r="DB49" s="107">
        <f t="shared" si="59"/>
        <v>0</v>
      </c>
      <c r="DC49" s="106">
        <f t="shared" si="60"/>
        <v>0</v>
      </c>
      <c r="DD49" s="107">
        <f t="shared" si="61"/>
        <v>0</v>
      </c>
      <c r="DE49" s="278">
        <f t="shared" si="62"/>
        <v>0</v>
      </c>
      <c r="DF49" s="107">
        <f t="shared" si="63"/>
        <v>0</v>
      </c>
      <c r="DG49" s="109">
        <f t="shared" si="64"/>
        <v>0</v>
      </c>
      <c r="DH49" s="273"/>
      <c r="DI49" s="463">
        <v>27</v>
      </c>
      <c r="DJ49" s="462">
        <f t="shared" si="3"/>
        <v>0</v>
      </c>
      <c r="DK49" s="385">
        <f t="shared" si="4"/>
        <v>0</v>
      </c>
      <c r="DL49" s="139">
        <f t="shared" si="5"/>
        <v>0</v>
      </c>
      <c r="DM49" s="388">
        <f t="shared" si="6"/>
        <v>7.6368876080691734</v>
      </c>
      <c r="DN49" s="181"/>
      <c r="EB49" s="140">
        <f t="shared" si="65"/>
        <v>0</v>
      </c>
      <c r="EC49" s="141">
        <f t="shared" si="65"/>
        <v>0</v>
      </c>
      <c r="ED49" s="4">
        <f t="shared" si="7"/>
        <v>0</v>
      </c>
      <c r="EE49" s="142" t="e">
        <f t="shared" si="8"/>
        <v>#DIV/0!</v>
      </c>
      <c r="EF49" s="143" t="e">
        <f t="shared" si="9"/>
        <v>#DIV/0!</v>
      </c>
    </row>
    <row r="50" spans="1:136" ht="13.2" customHeight="1" x14ac:dyDescent="0.2">
      <c r="A50" s="172"/>
      <c r="B50" s="173"/>
      <c r="C50" s="174"/>
      <c r="D50" s="479" t="str">
        <f t="shared" si="10"/>
        <v>C</v>
      </c>
      <c r="E50" s="327"/>
      <c r="F50" s="328"/>
      <c r="G50" s="329"/>
      <c r="H50" s="347"/>
      <c r="I50" s="328"/>
      <c r="J50" s="328"/>
      <c r="K50" s="329"/>
      <c r="L50" s="175"/>
      <c r="M50" s="347"/>
      <c r="N50" s="328"/>
      <c r="O50" s="328"/>
      <c r="P50" s="328"/>
      <c r="Q50" s="329"/>
      <c r="R50" s="347"/>
      <c r="S50" s="328"/>
      <c r="T50" s="328"/>
      <c r="U50" s="329"/>
      <c r="V50" s="347"/>
      <c r="W50" s="328"/>
      <c r="X50" s="329"/>
      <c r="Y50" s="347"/>
      <c r="Z50" s="328"/>
      <c r="AA50" s="328"/>
      <c r="AB50" s="329"/>
      <c r="AC50" s="347"/>
      <c r="AD50" s="328"/>
      <c r="AE50" s="329"/>
      <c r="AF50" s="347"/>
      <c r="AG50" s="328"/>
      <c r="AH50" s="329"/>
      <c r="AI50" s="347"/>
      <c r="AJ50" s="328"/>
      <c r="AK50" s="329"/>
      <c r="AL50" s="347"/>
      <c r="AM50" s="377"/>
      <c r="AN50" s="327"/>
      <c r="AO50" s="328"/>
      <c r="AP50" s="329"/>
      <c r="AQ50" s="347"/>
      <c r="AR50" s="328"/>
      <c r="AS50" s="329"/>
      <c r="AT50" s="347"/>
      <c r="AU50" s="329"/>
      <c r="AV50" s="347"/>
      <c r="AW50" s="329"/>
      <c r="AX50" s="347"/>
      <c r="AY50" s="328"/>
      <c r="AZ50" s="329"/>
      <c r="BA50" s="176"/>
      <c r="BB50" s="176"/>
      <c r="BC50" s="127">
        <f t="shared" si="11"/>
        <v>0</v>
      </c>
      <c r="BD50" s="476" t="str">
        <f t="shared" si="12"/>
        <v>C</v>
      </c>
      <c r="BE50" s="128">
        <f t="shared" si="13"/>
        <v>0</v>
      </c>
      <c r="BF50" s="479" t="str">
        <f t="shared" si="14"/>
        <v>C</v>
      </c>
      <c r="BG50" s="127">
        <f t="shared" si="15"/>
        <v>0</v>
      </c>
      <c r="BH50" s="128">
        <f t="shared" si="16"/>
        <v>0</v>
      </c>
      <c r="BI50" s="128">
        <f t="shared" si="17"/>
        <v>0</v>
      </c>
      <c r="BJ50" s="129">
        <f t="shared" si="18"/>
        <v>0</v>
      </c>
      <c r="BK50" s="130">
        <f t="shared" si="1"/>
        <v>0</v>
      </c>
      <c r="BL50" s="131">
        <f t="shared" si="19"/>
        <v>7.6368876080691734</v>
      </c>
      <c r="BM50" s="272"/>
      <c r="BN50" s="120">
        <f t="shared" si="20"/>
        <v>0</v>
      </c>
      <c r="BO50" s="121">
        <f t="shared" si="2"/>
        <v>0</v>
      </c>
      <c r="BP50" s="132">
        <f t="shared" si="21"/>
        <v>0</v>
      </c>
      <c r="BQ50" s="133" t="str">
        <f t="shared" si="22"/>
        <v>C</v>
      </c>
      <c r="BR50" s="134">
        <f t="shared" si="23"/>
        <v>0</v>
      </c>
      <c r="BS50" s="123" t="str">
        <f t="shared" si="24"/>
        <v>C</v>
      </c>
      <c r="BT50" s="132">
        <f t="shared" si="25"/>
        <v>0</v>
      </c>
      <c r="BU50" s="134">
        <f t="shared" si="26"/>
        <v>0</v>
      </c>
      <c r="BV50" s="134">
        <f t="shared" si="27"/>
        <v>0</v>
      </c>
      <c r="BW50" s="135">
        <f t="shared" si="28"/>
        <v>0</v>
      </c>
      <c r="BX50" s="136">
        <f t="shared" si="29"/>
        <v>0</v>
      </c>
      <c r="BY50" s="137">
        <f t="shared" si="30"/>
        <v>0</v>
      </c>
      <c r="BZ50" s="138">
        <f t="shared" si="31"/>
        <v>0</v>
      </c>
      <c r="CA50" s="137">
        <f t="shared" si="32"/>
        <v>0</v>
      </c>
      <c r="CB50" s="138">
        <f t="shared" si="33"/>
        <v>0</v>
      </c>
      <c r="CC50" s="137">
        <f t="shared" si="34"/>
        <v>0</v>
      </c>
      <c r="CD50" s="305">
        <f t="shared" si="35"/>
        <v>0</v>
      </c>
      <c r="CE50" s="304">
        <f t="shared" si="36"/>
        <v>0</v>
      </c>
      <c r="CF50" s="305">
        <f t="shared" si="37"/>
        <v>0</v>
      </c>
      <c r="CG50" s="304">
        <f t="shared" si="38"/>
        <v>0</v>
      </c>
      <c r="CH50" s="305">
        <f t="shared" si="39"/>
        <v>0</v>
      </c>
      <c r="CI50" s="304">
        <f t="shared" si="40"/>
        <v>0</v>
      </c>
      <c r="CJ50" s="305">
        <f t="shared" si="41"/>
        <v>0</v>
      </c>
      <c r="CK50" s="304">
        <f t="shared" si="42"/>
        <v>0</v>
      </c>
      <c r="CL50" s="305">
        <f t="shared" si="43"/>
        <v>0</v>
      </c>
      <c r="CM50" s="304">
        <f t="shared" si="44"/>
        <v>0</v>
      </c>
      <c r="CN50" s="305">
        <f t="shared" si="45"/>
        <v>0</v>
      </c>
      <c r="CO50" s="304">
        <f t="shared" si="46"/>
        <v>0</v>
      </c>
      <c r="CP50" s="305">
        <f t="shared" si="47"/>
        <v>0</v>
      </c>
      <c r="CQ50" s="304">
        <f t="shared" si="48"/>
        <v>0</v>
      </c>
      <c r="CR50" s="305">
        <f t="shared" si="49"/>
        <v>0</v>
      </c>
      <c r="CS50" s="306">
        <f t="shared" si="50"/>
        <v>0</v>
      </c>
      <c r="CT50" s="303">
        <f t="shared" si="51"/>
        <v>0</v>
      </c>
      <c r="CU50" s="304">
        <f t="shared" si="52"/>
        <v>0</v>
      </c>
      <c r="CV50" s="305">
        <f t="shared" si="53"/>
        <v>0</v>
      </c>
      <c r="CW50" s="304">
        <f t="shared" si="54"/>
        <v>0</v>
      </c>
      <c r="CX50" s="305">
        <f t="shared" si="55"/>
        <v>0</v>
      </c>
      <c r="CY50" s="304">
        <f t="shared" si="56"/>
        <v>0</v>
      </c>
      <c r="CZ50" s="305">
        <f t="shared" si="57"/>
        <v>0</v>
      </c>
      <c r="DA50" s="304">
        <f t="shared" si="58"/>
        <v>0</v>
      </c>
      <c r="DB50" s="305">
        <f t="shared" si="59"/>
        <v>0</v>
      </c>
      <c r="DC50" s="304">
        <f t="shared" si="60"/>
        <v>0</v>
      </c>
      <c r="DD50" s="305">
        <f t="shared" si="61"/>
        <v>0</v>
      </c>
      <c r="DE50" s="306">
        <f t="shared" si="62"/>
        <v>0</v>
      </c>
      <c r="DF50" s="305">
        <f t="shared" si="63"/>
        <v>0</v>
      </c>
      <c r="DG50" s="308">
        <f t="shared" si="64"/>
        <v>0</v>
      </c>
      <c r="DH50" s="273"/>
      <c r="DI50" s="463">
        <v>28</v>
      </c>
      <c r="DJ50" s="462">
        <f t="shared" si="3"/>
        <v>0</v>
      </c>
      <c r="DK50" s="385">
        <f t="shared" si="4"/>
        <v>0</v>
      </c>
      <c r="DL50" s="139">
        <f t="shared" si="5"/>
        <v>0</v>
      </c>
      <c r="DM50" s="388">
        <f t="shared" si="6"/>
        <v>7.6368876080691734</v>
      </c>
      <c r="DN50" s="181"/>
      <c r="DO50" s="182"/>
      <c r="DP50" s="181"/>
      <c r="DQ50" s="181"/>
      <c r="DR50" s="181"/>
      <c r="DS50" s="181"/>
      <c r="DT50" s="181"/>
      <c r="EB50" s="140">
        <f t="shared" si="65"/>
        <v>0</v>
      </c>
      <c r="EC50" s="141">
        <f t="shared" si="65"/>
        <v>0</v>
      </c>
      <c r="ED50" s="4">
        <f t="shared" si="7"/>
        <v>0</v>
      </c>
      <c r="EE50" s="142" t="e">
        <f t="shared" si="8"/>
        <v>#DIV/0!</v>
      </c>
      <c r="EF50" s="143" t="e">
        <f t="shared" si="9"/>
        <v>#DIV/0!</v>
      </c>
    </row>
    <row r="51" spans="1:136" ht="13.2" customHeight="1" x14ac:dyDescent="0.2">
      <c r="A51" s="72"/>
      <c r="B51" s="177"/>
      <c r="C51" s="178"/>
      <c r="D51" s="480" t="str">
        <f t="shared" si="10"/>
        <v>C</v>
      </c>
      <c r="E51" s="330"/>
      <c r="F51" s="331"/>
      <c r="G51" s="332"/>
      <c r="H51" s="348"/>
      <c r="I51" s="331"/>
      <c r="J51" s="331"/>
      <c r="K51" s="332"/>
      <c r="L51" s="179"/>
      <c r="M51" s="348"/>
      <c r="N51" s="331"/>
      <c r="O51" s="331"/>
      <c r="P51" s="331"/>
      <c r="Q51" s="332"/>
      <c r="R51" s="348"/>
      <c r="S51" s="331"/>
      <c r="T51" s="331"/>
      <c r="U51" s="332"/>
      <c r="V51" s="348"/>
      <c r="W51" s="331"/>
      <c r="X51" s="332"/>
      <c r="Y51" s="348"/>
      <c r="Z51" s="331"/>
      <c r="AA51" s="331"/>
      <c r="AB51" s="332"/>
      <c r="AC51" s="348"/>
      <c r="AD51" s="331"/>
      <c r="AE51" s="332"/>
      <c r="AF51" s="348"/>
      <c r="AG51" s="331"/>
      <c r="AH51" s="332"/>
      <c r="AI51" s="348"/>
      <c r="AJ51" s="331"/>
      <c r="AK51" s="332"/>
      <c r="AL51" s="348"/>
      <c r="AM51" s="378"/>
      <c r="AN51" s="330"/>
      <c r="AO51" s="331"/>
      <c r="AP51" s="332"/>
      <c r="AQ51" s="348"/>
      <c r="AR51" s="331"/>
      <c r="AS51" s="332"/>
      <c r="AT51" s="348"/>
      <c r="AU51" s="332"/>
      <c r="AV51" s="348"/>
      <c r="AW51" s="332"/>
      <c r="AX51" s="348"/>
      <c r="AY51" s="331"/>
      <c r="AZ51" s="332"/>
      <c r="BA51" s="180"/>
      <c r="BB51" s="180"/>
      <c r="BC51" s="150">
        <f t="shared" si="11"/>
        <v>0</v>
      </c>
      <c r="BD51" s="477" t="str">
        <f t="shared" si="12"/>
        <v>C</v>
      </c>
      <c r="BE51" s="151">
        <f t="shared" si="13"/>
        <v>0</v>
      </c>
      <c r="BF51" s="480" t="str">
        <f t="shared" si="14"/>
        <v>C</v>
      </c>
      <c r="BG51" s="150">
        <f t="shared" si="15"/>
        <v>0</v>
      </c>
      <c r="BH51" s="151">
        <f t="shared" si="16"/>
        <v>0</v>
      </c>
      <c r="BI51" s="151">
        <f t="shared" si="17"/>
        <v>0</v>
      </c>
      <c r="BJ51" s="152">
        <f t="shared" si="18"/>
        <v>0</v>
      </c>
      <c r="BK51" s="153">
        <f t="shared" si="1"/>
        <v>0</v>
      </c>
      <c r="BL51" s="154">
        <f t="shared" si="19"/>
        <v>7.6368876080691734</v>
      </c>
      <c r="BM51" s="272"/>
      <c r="BN51" s="55">
        <f t="shared" si="20"/>
        <v>0</v>
      </c>
      <c r="BO51" s="144">
        <f t="shared" si="2"/>
        <v>0</v>
      </c>
      <c r="BP51" s="155">
        <f t="shared" si="21"/>
        <v>0</v>
      </c>
      <c r="BQ51" s="156" t="str">
        <f t="shared" si="22"/>
        <v>C</v>
      </c>
      <c r="BR51" s="157">
        <f t="shared" si="23"/>
        <v>0</v>
      </c>
      <c r="BS51" s="146" t="str">
        <f t="shared" si="24"/>
        <v>C</v>
      </c>
      <c r="BT51" s="155">
        <f t="shared" si="25"/>
        <v>0</v>
      </c>
      <c r="BU51" s="157">
        <f t="shared" si="26"/>
        <v>0</v>
      </c>
      <c r="BV51" s="157">
        <f t="shared" si="27"/>
        <v>0</v>
      </c>
      <c r="BW51" s="158">
        <f t="shared" si="28"/>
        <v>0</v>
      </c>
      <c r="BX51" s="105">
        <f t="shared" si="29"/>
        <v>0</v>
      </c>
      <c r="BY51" s="106">
        <f t="shared" si="30"/>
        <v>0</v>
      </c>
      <c r="BZ51" s="107">
        <f t="shared" si="31"/>
        <v>0</v>
      </c>
      <c r="CA51" s="106">
        <f t="shared" si="32"/>
        <v>0</v>
      </c>
      <c r="CB51" s="107">
        <f t="shared" si="33"/>
        <v>0</v>
      </c>
      <c r="CC51" s="106">
        <f t="shared" si="34"/>
        <v>0</v>
      </c>
      <c r="CD51" s="107">
        <f t="shared" si="35"/>
        <v>0</v>
      </c>
      <c r="CE51" s="106">
        <f t="shared" si="36"/>
        <v>0</v>
      </c>
      <c r="CF51" s="107">
        <f t="shared" si="37"/>
        <v>0</v>
      </c>
      <c r="CG51" s="106">
        <f t="shared" si="38"/>
        <v>0</v>
      </c>
      <c r="CH51" s="107">
        <f t="shared" si="39"/>
        <v>0</v>
      </c>
      <c r="CI51" s="106">
        <f t="shared" si="40"/>
        <v>0</v>
      </c>
      <c r="CJ51" s="107">
        <f t="shared" si="41"/>
        <v>0</v>
      </c>
      <c r="CK51" s="106">
        <f t="shared" si="42"/>
        <v>0</v>
      </c>
      <c r="CL51" s="107">
        <f t="shared" si="43"/>
        <v>0</v>
      </c>
      <c r="CM51" s="106">
        <f t="shared" si="44"/>
        <v>0</v>
      </c>
      <c r="CN51" s="107">
        <f t="shared" si="45"/>
        <v>0</v>
      </c>
      <c r="CO51" s="106">
        <f t="shared" si="46"/>
        <v>0</v>
      </c>
      <c r="CP51" s="107">
        <f t="shared" si="47"/>
        <v>0</v>
      </c>
      <c r="CQ51" s="106">
        <f t="shared" si="48"/>
        <v>0</v>
      </c>
      <c r="CR51" s="107">
        <f t="shared" si="49"/>
        <v>0</v>
      </c>
      <c r="CS51" s="278">
        <f t="shared" si="50"/>
        <v>0</v>
      </c>
      <c r="CT51" s="105">
        <f t="shared" si="51"/>
        <v>0</v>
      </c>
      <c r="CU51" s="106">
        <f t="shared" si="52"/>
        <v>0</v>
      </c>
      <c r="CV51" s="107">
        <f t="shared" si="53"/>
        <v>0</v>
      </c>
      <c r="CW51" s="106">
        <f t="shared" si="54"/>
        <v>0</v>
      </c>
      <c r="CX51" s="107">
        <f t="shared" si="55"/>
        <v>0</v>
      </c>
      <c r="CY51" s="106">
        <f t="shared" si="56"/>
        <v>0</v>
      </c>
      <c r="CZ51" s="107">
        <f t="shared" si="57"/>
        <v>0</v>
      </c>
      <c r="DA51" s="106">
        <f t="shared" si="58"/>
        <v>0</v>
      </c>
      <c r="DB51" s="107">
        <f t="shared" si="59"/>
        <v>0</v>
      </c>
      <c r="DC51" s="106">
        <f t="shared" si="60"/>
        <v>0</v>
      </c>
      <c r="DD51" s="107">
        <f t="shared" si="61"/>
        <v>0</v>
      </c>
      <c r="DE51" s="278">
        <f t="shared" si="62"/>
        <v>0</v>
      </c>
      <c r="DF51" s="107">
        <f t="shared" si="63"/>
        <v>0</v>
      </c>
      <c r="DG51" s="109">
        <f t="shared" si="64"/>
        <v>0</v>
      </c>
      <c r="DH51" s="273"/>
      <c r="DI51" s="463">
        <v>29</v>
      </c>
      <c r="DJ51" s="462">
        <f t="shared" si="3"/>
        <v>0</v>
      </c>
      <c r="DK51" s="385">
        <f t="shared" si="4"/>
        <v>0</v>
      </c>
      <c r="DL51" s="139">
        <f t="shared" si="5"/>
        <v>0</v>
      </c>
      <c r="DM51" s="388">
        <f t="shared" si="6"/>
        <v>7.6368876080691734</v>
      </c>
      <c r="DN51" s="181"/>
      <c r="DO51" s="166"/>
      <c r="DP51" s="181"/>
      <c r="DQ51" s="181"/>
      <c r="DR51" s="181"/>
      <c r="DS51" s="181"/>
      <c r="DT51" s="181"/>
      <c r="EB51" s="140">
        <f t="shared" si="65"/>
        <v>0</v>
      </c>
      <c r="EC51" s="141">
        <f t="shared" si="65"/>
        <v>0</v>
      </c>
      <c r="ED51" s="4">
        <f t="shared" si="7"/>
        <v>0</v>
      </c>
      <c r="EE51" s="142" t="e">
        <f t="shared" si="8"/>
        <v>#DIV/0!</v>
      </c>
      <c r="EF51" s="143" t="e">
        <f t="shared" si="9"/>
        <v>#DIV/0!</v>
      </c>
    </row>
    <row r="52" spans="1:136" ht="13.2" customHeight="1" x14ac:dyDescent="0.2">
      <c r="A52" s="172"/>
      <c r="B52" s="173"/>
      <c r="C52" s="174"/>
      <c r="D52" s="479" t="str">
        <f t="shared" si="10"/>
        <v>C</v>
      </c>
      <c r="E52" s="327"/>
      <c r="F52" s="328"/>
      <c r="G52" s="329"/>
      <c r="H52" s="347"/>
      <c r="I52" s="328"/>
      <c r="J52" s="328"/>
      <c r="K52" s="329"/>
      <c r="L52" s="175"/>
      <c r="M52" s="347"/>
      <c r="N52" s="328"/>
      <c r="O52" s="328"/>
      <c r="P52" s="328"/>
      <c r="Q52" s="329"/>
      <c r="R52" s="347"/>
      <c r="S52" s="328"/>
      <c r="T52" s="328"/>
      <c r="U52" s="329"/>
      <c r="V52" s="347"/>
      <c r="W52" s="328"/>
      <c r="X52" s="329"/>
      <c r="Y52" s="347"/>
      <c r="Z52" s="328"/>
      <c r="AA52" s="328"/>
      <c r="AB52" s="329"/>
      <c r="AC52" s="347"/>
      <c r="AD52" s="328"/>
      <c r="AE52" s="329"/>
      <c r="AF52" s="347"/>
      <c r="AG52" s="328"/>
      <c r="AH52" s="329"/>
      <c r="AI52" s="347"/>
      <c r="AJ52" s="328"/>
      <c r="AK52" s="329"/>
      <c r="AL52" s="347"/>
      <c r="AM52" s="377"/>
      <c r="AN52" s="327"/>
      <c r="AO52" s="328"/>
      <c r="AP52" s="329"/>
      <c r="AQ52" s="347"/>
      <c r="AR52" s="328"/>
      <c r="AS52" s="329"/>
      <c r="AT52" s="347"/>
      <c r="AU52" s="329"/>
      <c r="AV52" s="347"/>
      <c r="AW52" s="329"/>
      <c r="AX52" s="347"/>
      <c r="AY52" s="328"/>
      <c r="AZ52" s="329"/>
      <c r="BA52" s="176"/>
      <c r="BB52" s="176"/>
      <c r="BC52" s="127">
        <f t="shared" si="11"/>
        <v>0</v>
      </c>
      <c r="BD52" s="476" t="str">
        <f t="shared" si="12"/>
        <v>C</v>
      </c>
      <c r="BE52" s="128">
        <f t="shared" si="13"/>
        <v>0</v>
      </c>
      <c r="BF52" s="479" t="str">
        <f t="shared" si="14"/>
        <v>C</v>
      </c>
      <c r="BG52" s="127">
        <f t="shared" si="15"/>
        <v>0</v>
      </c>
      <c r="BH52" s="128">
        <f t="shared" si="16"/>
        <v>0</v>
      </c>
      <c r="BI52" s="128">
        <f t="shared" si="17"/>
        <v>0</v>
      </c>
      <c r="BJ52" s="129">
        <f t="shared" si="18"/>
        <v>0</v>
      </c>
      <c r="BK52" s="130">
        <f t="shared" si="1"/>
        <v>0</v>
      </c>
      <c r="BL52" s="131">
        <f t="shared" si="19"/>
        <v>7.6368876080691734</v>
      </c>
      <c r="BM52" s="272"/>
      <c r="BN52" s="120">
        <f t="shared" si="20"/>
        <v>0</v>
      </c>
      <c r="BO52" s="121">
        <f t="shared" si="2"/>
        <v>0</v>
      </c>
      <c r="BP52" s="132">
        <f t="shared" si="21"/>
        <v>0</v>
      </c>
      <c r="BQ52" s="133" t="str">
        <f t="shared" si="22"/>
        <v>C</v>
      </c>
      <c r="BR52" s="134">
        <f t="shared" si="23"/>
        <v>0</v>
      </c>
      <c r="BS52" s="123" t="str">
        <f t="shared" si="24"/>
        <v>C</v>
      </c>
      <c r="BT52" s="132">
        <f t="shared" si="25"/>
        <v>0</v>
      </c>
      <c r="BU52" s="134">
        <f t="shared" si="26"/>
        <v>0</v>
      </c>
      <c r="BV52" s="134">
        <f t="shared" si="27"/>
        <v>0</v>
      </c>
      <c r="BW52" s="135">
        <f t="shared" si="28"/>
        <v>0</v>
      </c>
      <c r="BX52" s="136">
        <f t="shared" si="29"/>
        <v>0</v>
      </c>
      <c r="BY52" s="137">
        <f t="shared" si="30"/>
        <v>0</v>
      </c>
      <c r="BZ52" s="138">
        <f t="shared" si="31"/>
        <v>0</v>
      </c>
      <c r="CA52" s="137">
        <f t="shared" si="32"/>
        <v>0</v>
      </c>
      <c r="CB52" s="138">
        <f t="shared" si="33"/>
        <v>0</v>
      </c>
      <c r="CC52" s="137">
        <f t="shared" si="34"/>
        <v>0</v>
      </c>
      <c r="CD52" s="305">
        <f t="shared" si="35"/>
        <v>0</v>
      </c>
      <c r="CE52" s="304">
        <f t="shared" si="36"/>
        <v>0</v>
      </c>
      <c r="CF52" s="305">
        <f t="shared" si="37"/>
        <v>0</v>
      </c>
      <c r="CG52" s="304">
        <f t="shared" si="38"/>
        <v>0</v>
      </c>
      <c r="CH52" s="305">
        <f t="shared" si="39"/>
        <v>0</v>
      </c>
      <c r="CI52" s="304">
        <f t="shared" si="40"/>
        <v>0</v>
      </c>
      <c r="CJ52" s="305">
        <f t="shared" si="41"/>
        <v>0</v>
      </c>
      <c r="CK52" s="304">
        <f t="shared" si="42"/>
        <v>0</v>
      </c>
      <c r="CL52" s="305">
        <f t="shared" si="43"/>
        <v>0</v>
      </c>
      <c r="CM52" s="304">
        <f t="shared" si="44"/>
        <v>0</v>
      </c>
      <c r="CN52" s="305">
        <f t="shared" si="45"/>
        <v>0</v>
      </c>
      <c r="CO52" s="304">
        <f t="shared" si="46"/>
        <v>0</v>
      </c>
      <c r="CP52" s="305">
        <f t="shared" si="47"/>
        <v>0</v>
      </c>
      <c r="CQ52" s="304">
        <f t="shared" si="48"/>
        <v>0</v>
      </c>
      <c r="CR52" s="305">
        <f t="shared" si="49"/>
        <v>0</v>
      </c>
      <c r="CS52" s="306">
        <f t="shared" si="50"/>
        <v>0</v>
      </c>
      <c r="CT52" s="303">
        <f t="shared" si="51"/>
        <v>0</v>
      </c>
      <c r="CU52" s="304">
        <f t="shared" si="52"/>
        <v>0</v>
      </c>
      <c r="CV52" s="305">
        <f t="shared" si="53"/>
        <v>0</v>
      </c>
      <c r="CW52" s="304">
        <f t="shared" si="54"/>
        <v>0</v>
      </c>
      <c r="CX52" s="305">
        <f t="shared" si="55"/>
        <v>0</v>
      </c>
      <c r="CY52" s="304">
        <f t="shared" si="56"/>
        <v>0</v>
      </c>
      <c r="CZ52" s="305">
        <f t="shared" si="57"/>
        <v>0</v>
      </c>
      <c r="DA52" s="304">
        <f t="shared" si="58"/>
        <v>0</v>
      </c>
      <c r="DB52" s="305">
        <f t="shared" si="59"/>
        <v>0</v>
      </c>
      <c r="DC52" s="304">
        <f t="shared" si="60"/>
        <v>0</v>
      </c>
      <c r="DD52" s="305">
        <f t="shared" si="61"/>
        <v>0</v>
      </c>
      <c r="DE52" s="306">
        <f t="shared" si="62"/>
        <v>0</v>
      </c>
      <c r="DF52" s="305">
        <f t="shared" si="63"/>
        <v>0</v>
      </c>
      <c r="DG52" s="308">
        <f t="shared" si="64"/>
        <v>0</v>
      </c>
      <c r="DH52" s="273"/>
      <c r="DI52" s="463">
        <v>30</v>
      </c>
      <c r="DJ52" s="462">
        <f t="shared" si="3"/>
        <v>0</v>
      </c>
      <c r="DK52" s="385">
        <f t="shared" si="4"/>
        <v>0</v>
      </c>
      <c r="DL52" s="139">
        <f t="shared" si="5"/>
        <v>0</v>
      </c>
      <c r="DM52" s="388">
        <f t="shared" si="6"/>
        <v>7.6368876080691734</v>
      </c>
      <c r="DN52" s="181"/>
      <c r="DO52" s="184"/>
      <c r="DP52" s="184"/>
      <c r="DQ52" s="185"/>
      <c r="DR52" s="164"/>
      <c r="DS52" s="164"/>
      <c r="DT52" s="164"/>
      <c r="DU52" s="164"/>
      <c r="DV52" s="161"/>
      <c r="DW52" s="164"/>
      <c r="DX52" s="164"/>
      <c r="DY52" s="164"/>
      <c r="DZ52" s="164"/>
      <c r="EB52" s="140">
        <f t="shared" si="65"/>
        <v>0</v>
      </c>
      <c r="EC52" s="141">
        <f t="shared" si="65"/>
        <v>0</v>
      </c>
      <c r="ED52" s="4">
        <f t="shared" si="7"/>
        <v>0</v>
      </c>
      <c r="EE52" s="142" t="e">
        <f t="shared" si="8"/>
        <v>#DIV/0!</v>
      </c>
      <c r="EF52" s="143" t="e">
        <f t="shared" si="9"/>
        <v>#DIV/0!</v>
      </c>
    </row>
    <row r="53" spans="1:136" ht="13.2" customHeight="1" x14ac:dyDescent="0.2">
      <c r="A53" s="72"/>
      <c r="B53" s="177"/>
      <c r="C53" s="178"/>
      <c r="D53" s="480" t="str">
        <f t="shared" si="10"/>
        <v>C</v>
      </c>
      <c r="E53" s="330"/>
      <c r="F53" s="331"/>
      <c r="G53" s="332"/>
      <c r="H53" s="348"/>
      <c r="I53" s="331"/>
      <c r="J53" s="331"/>
      <c r="K53" s="332"/>
      <c r="L53" s="179"/>
      <c r="M53" s="348"/>
      <c r="N53" s="331"/>
      <c r="O53" s="331"/>
      <c r="P53" s="331"/>
      <c r="Q53" s="332"/>
      <c r="R53" s="348"/>
      <c r="S53" s="331"/>
      <c r="T53" s="331"/>
      <c r="U53" s="332"/>
      <c r="V53" s="348"/>
      <c r="W53" s="331"/>
      <c r="X53" s="332"/>
      <c r="Y53" s="348"/>
      <c r="Z53" s="331"/>
      <c r="AA53" s="331"/>
      <c r="AB53" s="332"/>
      <c r="AC53" s="348"/>
      <c r="AD53" s="331"/>
      <c r="AE53" s="332"/>
      <c r="AF53" s="348"/>
      <c r="AG53" s="331"/>
      <c r="AH53" s="332"/>
      <c r="AI53" s="348"/>
      <c r="AJ53" s="331"/>
      <c r="AK53" s="332"/>
      <c r="AL53" s="348"/>
      <c r="AM53" s="378"/>
      <c r="AN53" s="330"/>
      <c r="AO53" s="331"/>
      <c r="AP53" s="332"/>
      <c r="AQ53" s="348"/>
      <c r="AR53" s="331"/>
      <c r="AS53" s="332"/>
      <c r="AT53" s="348"/>
      <c r="AU53" s="332"/>
      <c r="AV53" s="348"/>
      <c r="AW53" s="332"/>
      <c r="AX53" s="348"/>
      <c r="AY53" s="331"/>
      <c r="AZ53" s="332"/>
      <c r="BA53" s="180"/>
      <c r="BB53" s="180"/>
      <c r="BC53" s="150">
        <f t="shared" si="11"/>
        <v>0</v>
      </c>
      <c r="BD53" s="477" t="str">
        <f t="shared" si="12"/>
        <v>C</v>
      </c>
      <c r="BE53" s="151">
        <f t="shared" si="13"/>
        <v>0</v>
      </c>
      <c r="BF53" s="480" t="str">
        <f t="shared" si="14"/>
        <v>C</v>
      </c>
      <c r="BG53" s="150">
        <f t="shared" si="15"/>
        <v>0</v>
      </c>
      <c r="BH53" s="151">
        <f t="shared" si="16"/>
        <v>0</v>
      </c>
      <c r="BI53" s="151">
        <f t="shared" si="17"/>
        <v>0</v>
      </c>
      <c r="BJ53" s="152">
        <f t="shared" si="18"/>
        <v>0</v>
      </c>
      <c r="BK53" s="153">
        <f t="shared" si="1"/>
        <v>0</v>
      </c>
      <c r="BL53" s="154">
        <f t="shared" si="19"/>
        <v>7.6368876080691734</v>
      </c>
      <c r="BM53" s="272"/>
      <c r="BN53" s="55">
        <f t="shared" si="20"/>
        <v>0</v>
      </c>
      <c r="BO53" s="144">
        <f t="shared" si="2"/>
        <v>0</v>
      </c>
      <c r="BP53" s="155">
        <f t="shared" si="21"/>
        <v>0</v>
      </c>
      <c r="BQ53" s="156" t="str">
        <f t="shared" si="22"/>
        <v>C</v>
      </c>
      <c r="BR53" s="157">
        <f t="shared" si="23"/>
        <v>0</v>
      </c>
      <c r="BS53" s="146" t="str">
        <f t="shared" si="24"/>
        <v>C</v>
      </c>
      <c r="BT53" s="155">
        <f t="shared" si="25"/>
        <v>0</v>
      </c>
      <c r="BU53" s="157">
        <f t="shared" si="26"/>
        <v>0</v>
      </c>
      <c r="BV53" s="157">
        <f t="shared" si="27"/>
        <v>0</v>
      </c>
      <c r="BW53" s="158">
        <f t="shared" si="28"/>
        <v>0</v>
      </c>
      <c r="BX53" s="105">
        <f t="shared" si="29"/>
        <v>0</v>
      </c>
      <c r="BY53" s="106">
        <f t="shared" si="30"/>
        <v>0</v>
      </c>
      <c r="BZ53" s="107">
        <f t="shared" si="31"/>
        <v>0</v>
      </c>
      <c r="CA53" s="106">
        <f t="shared" si="32"/>
        <v>0</v>
      </c>
      <c r="CB53" s="107">
        <f t="shared" si="33"/>
        <v>0</v>
      </c>
      <c r="CC53" s="106">
        <f t="shared" si="34"/>
        <v>0</v>
      </c>
      <c r="CD53" s="107">
        <f t="shared" si="35"/>
        <v>0</v>
      </c>
      <c r="CE53" s="106">
        <f t="shared" si="36"/>
        <v>0</v>
      </c>
      <c r="CF53" s="107">
        <f t="shared" si="37"/>
        <v>0</v>
      </c>
      <c r="CG53" s="106">
        <f t="shared" si="38"/>
        <v>0</v>
      </c>
      <c r="CH53" s="107">
        <f t="shared" si="39"/>
        <v>0</v>
      </c>
      <c r="CI53" s="106">
        <f t="shared" si="40"/>
        <v>0</v>
      </c>
      <c r="CJ53" s="107">
        <f t="shared" si="41"/>
        <v>0</v>
      </c>
      <c r="CK53" s="106">
        <f t="shared" si="42"/>
        <v>0</v>
      </c>
      <c r="CL53" s="107">
        <f t="shared" si="43"/>
        <v>0</v>
      </c>
      <c r="CM53" s="106">
        <f t="shared" si="44"/>
        <v>0</v>
      </c>
      <c r="CN53" s="107">
        <f t="shared" si="45"/>
        <v>0</v>
      </c>
      <c r="CO53" s="106">
        <f t="shared" si="46"/>
        <v>0</v>
      </c>
      <c r="CP53" s="107">
        <f t="shared" si="47"/>
        <v>0</v>
      </c>
      <c r="CQ53" s="106">
        <f t="shared" si="48"/>
        <v>0</v>
      </c>
      <c r="CR53" s="107">
        <f t="shared" si="49"/>
        <v>0</v>
      </c>
      <c r="CS53" s="278">
        <f t="shared" si="50"/>
        <v>0</v>
      </c>
      <c r="CT53" s="105">
        <f t="shared" si="51"/>
        <v>0</v>
      </c>
      <c r="CU53" s="106">
        <f t="shared" si="52"/>
        <v>0</v>
      </c>
      <c r="CV53" s="107">
        <f t="shared" si="53"/>
        <v>0</v>
      </c>
      <c r="CW53" s="106">
        <f t="shared" si="54"/>
        <v>0</v>
      </c>
      <c r="CX53" s="107">
        <f t="shared" si="55"/>
        <v>0</v>
      </c>
      <c r="CY53" s="106">
        <f t="shared" si="56"/>
        <v>0</v>
      </c>
      <c r="CZ53" s="107">
        <f t="shared" si="57"/>
        <v>0</v>
      </c>
      <c r="DA53" s="106">
        <f t="shared" si="58"/>
        <v>0</v>
      </c>
      <c r="DB53" s="107">
        <f t="shared" si="59"/>
        <v>0</v>
      </c>
      <c r="DC53" s="106">
        <f t="shared" si="60"/>
        <v>0</v>
      </c>
      <c r="DD53" s="107">
        <f t="shared" si="61"/>
        <v>0</v>
      </c>
      <c r="DE53" s="278">
        <f t="shared" si="62"/>
        <v>0</v>
      </c>
      <c r="DF53" s="107">
        <f t="shared" si="63"/>
        <v>0</v>
      </c>
      <c r="DG53" s="109">
        <f t="shared" si="64"/>
        <v>0</v>
      </c>
      <c r="DH53" s="273"/>
      <c r="DI53" s="463">
        <v>31</v>
      </c>
      <c r="DJ53" s="462">
        <f t="shared" si="3"/>
        <v>0</v>
      </c>
      <c r="DK53" s="385">
        <f t="shared" si="4"/>
        <v>0</v>
      </c>
      <c r="DL53" s="139">
        <f t="shared" si="5"/>
        <v>0</v>
      </c>
      <c r="DM53" s="388">
        <f t="shared" si="6"/>
        <v>7.6368876080691734</v>
      </c>
      <c r="DN53" s="181"/>
      <c r="DO53" s="186"/>
      <c r="DP53" s="186"/>
      <c r="DQ53" s="164"/>
      <c r="DR53" s="187"/>
      <c r="DS53" s="187"/>
      <c r="DT53" s="187"/>
      <c r="DU53" s="187"/>
      <c r="DV53" s="188"/>
      <c r="DW53" s="167"/>
      <c r="DX53" s="167"/>
      <c r="DY53" s="167"/>
      <c r="DZ53" s="167"/>
      <c r="EB53" s="140">
        <f t="shared" si="65"/>
        <v>0</v>
      </c>
      <c r="EC53" s="141">
        <f t="shared" si="65"/>
        <v>0</v>
      </c>
      <c r="ED53" s="4">
        <f t="shared" si="7"/>
        <v>0</v>
      </c>
      <c r="EE53" s="142" t="e">
        <f t="shared" si="8"/>
        <v>#DIV/0!</v>
      </c>
      <c r="EF53" s="143" t="e">
        <f t="shared" si="9"/>
        <v>#DIV/0!</v>
      </c>
    </row>
    <row r="54" spans="1:136" ht="13.2" customHeight="1" x14ac:dyDescent="0.2">
      <c r="A54" s="172"/>
      <c r="B54" s="173"/>
      <c r="C54" s="174"/>
      <c r="D54" s="479" t="str">
        <f t="shared" si="10"/>
        <v>C</v>
      </c>
      <c r="E54" s="327"/>
      <c r="F54" s="328"/>
      <c r="G54" s="329"/>
      <c r="H54" s="347"/>
      <c r="I54" s="328"/>
      <c r="J54" s="328"/>
      <c r="K54" s="329"/>
      <c r="L54" s="175"/>
      <c r="M54" s="347"/>
      <c r="N54" s="328"/>
      <c r="O54" s="328"/>
      <c r="P54" s="328"/>
      <c r="Q54" s="329"/>
      <c r="R54" s="347"/>
      <c r="S54" s="328"/>
      <c r="T54" s="328"/>
      <c r="U54" s="329"/>
      <c r="V54" s="347"/>
      <c r="W54" s="328"/>
      <c r="X54" s="329"/>
      <c r="Y54" s="347"/>
      <c r="Z54" s="328"/>
      <c r="AA54" s="328"/>
      <c r="AB54" s="329"/>
      <c r="AC54" s="347"/>
      <c r="AD54" s="328"/>
      <c r="AE54" s="329"/>
      <c r="AF54" s="347"/>
      <c r="AG54" s="328"/>
      <c r="AH54" s="329"/>
      <c r="AI54" s="347"/>
      <c r="AJ54" s="328"/>
      <c r="AK54" s="329"/>
      <c r="AL54" s="347"/>
      <c r="AM54" s="377"/>
      <c r="AN54" s="327"/>
      <c r="AO54" s="328"/>
      <c r="AP54" s="329"/>
      <c r="AQ54" s="347"/>
      <c r="AR54" s="328"/>
      <c r="AS54" s="329"/>
      <c r="AT54" s="347"/>
      <c r="AU54" s="329"/>
      <c r="AV54" s="347"/>
      <c r="AW54" s="329"/>
      <c r="AX54" s="347"/>
      <c r="AY54" s="328"/>
      <c r="AZ54" s="329"/>
      <c r="BA54" s="176"/>
      <c r="BB54" s="176"/>
      <c r="BC54" s="127">
        <f t="shared" si="11"/>
        <v>0</v>
      </c>
      <c r="BD54" s="476" t="str">
        <f t="shared" si="12"/>
        <v>C</v>
      </c>
      <c r="BE54" s="128">
        <f t="shared" si="13"/>
        <v>0</v>
      </c>
      <c r="BF54" s="479" t="str">
        <f t="shared" si="14"/>
        <v>C</v>
      </c>
      <c r="BG54" s="127">
        <f t="shared" si="15"/>
        <v>0</v>
      </c>
      <c r="BH54" s="128">
        <f t="shared" si="16"/>
        <v>0</v>
      </c>
      <c r="BI54" s="128">
        <f t="shared" si="17"/>
        <v>0</v>
      </c>
      <c r="BJ54" s="129">
        <f t="shared" si="18"/>
        <v>0</v>
      </c>
      <c r="BK54" s="130">
        <f t="shared" si="1"/>
        <v>0</v>
      </c>
      <c r="BL54" s="131">
        <f t="shared" si="19"/>
        <v>7.6368876080691734</v>
      </c>
      <c r="BM54" s="272"/>
      <c r="BN54" s="120">
        <f t="shared" si="20"/>
        <v>0</v>
      </c>
      <c r="BO54" s="121">
        <f t="shared" si="2"/>
        <v>0</v>
      </c>
      <c r="BP54" s="132">
        <f t="shared" si="21"/>
        <v>0</v>
      </c>
      <c r="BQ54" s="133" t="str">
        <f t="shared" si="22"/>
        <v>C</v>
      </c>
      <c r="BR54" s="134">
        <f t="shared" si="23"/>
        <v>0</v>
      </c>
      <c r="BS54" s="123" t="str">
        <f t="shared" si="24"/>
        <v>C</v>
      </c>
      <c r="BT54" s="132">
        <f t="shared" si="25"/>
        <v>0</v>
      </c>
      <c r="BU54" s="134">
        <f t="shared" si="26"/>
        <v>0</v>
      </c>
      <c r="BV54" s="134">
        <f t="shared" si="27"/>
        <v>0</v>
      </c>
      <c r="BW54" s="135">
        <f t="shared" si="28"/>
        <v>0</v>
      </c>
      <c r="BX54" s="136">
        <f t="shared" si="29"/>
        <v>0</v>
      </c>
      <c r="BY54" s="137">
        <f t="shared" si="30"/>
        <v>0</v>
      </c>
      <c r="BZ54" s="138">
        <f t="shared" si="31"/>
        <v>0</v>
      </c>
      <c r="CA54" s="137">
        <f t="shared" si="32"/>
        <v>0</v>
      </c>
      <c r="CB54" s="138">
        <f t="shared" si="33"/>
        <v>0</v>
      </c>
      <c r="CC54" s="137">
        <f t="shared" si="34"/>
        <v>0</v>
      </c>
      <c r="CD54" s="305">
        <f t="shared" si="35"/>
        <v>0</v>
      </c>
      <c r="CE54" s="304">
        <f t="shared" si="36"/>
        <v>0</v>
      </c>
      <c r="CF54" s="305">
        <f t="shared" si="37"/>
        <v>0</v>
      </c>
      <c r="CG54" s="304">
        <f t="shared" si="38"/>
        <v>0</v>
      </c>
      <c r="CH54" s="305">
        <f t="shared" si="39"/>
        <v>0</v>
      </c>
      <c r="CI54" s="304">
        <f t="shared" si="40"/>
        <v>0</v>
      </c>
      <c r="CJ54" s="305">
        <f t="shared" si="41"/>
        <v>0</v>
      </c>
      <c r="CK54" s="304">
        <f t="shared" si="42"/>
        <v>0</v>
      </c>
      <c r="CL54" s="305">
        <f t="shared" si="43"/>
        <v>0</v>
      </c>
      <c r="CM54" s="304">
        <f t="shared" si="44"/>
        <v>0</v>
      </c>
      <c r="CN54" s="305">
        <f t="shared" si="45"/>
        <v>0</v>
      </c>
      <c r="CO54" s="304">
        <f t="shared" si="46"/>
        <v>0</v>
      </c>
      <c r="CP54" s="305">
        <f t="shared" si="47"/>
        <v>0</v>
      </c>
      <c r="CQ54" s="304">
        <f t="shared" si="48"/>
        <v>0</v>
      </c>
      <c r="CR54" s="305">
        <f t="shared" si="49"/>
        <v>0</v>
      </c>
      <c r="CS54" s="306">
        <f t="shared" si="50"/>
        <v>0</v>
      </c>
      <c r="CT54" s="303">
        <f t="shared" si="51"/>
        <v>0</v>
      </c>
      <c r="CU54" s="304">
        <f t="shared" si="52"/>
        <v>0</v>
      </c>
      <c r="CV54" s="305">
        <f t="shared" si="53"/>
        <v>0</v>
      </c>
      <c r="CW54" s="304">
        <f t="shared" si="54"/>
        <v>0</v>
      </c>
      <c r="CX54" s="305">
        <f t="shared" si="55"/>
        <v>0</v>
      </c>
      <c r="CY54" s="304">
        <f t="shared" si="56"/>
        <v>0</v>
      </c>
      <c r="CZ54" s="305">
        <f t="shared" si="57"/>
        <v>0</v>
      </c>
      <c r="DA54" s="304">
        <f t="shared" si="58"/>
        <v>0</v>
      </c>
      <c r="DB54" s="305">
        <f t="shared" si="59"/>
        <v>0</v>
      </c>
      <c r="DC54" s="304">
        <f t="shared" si="60"/>
        <v>0</v>
      </c>
      <c r="DD54" s="305">
        <f t="shared" si="61"/>
        <v>0</v>
      </c>
      <c r="DE54" s="306">
        <f t="shared" si="62"/>
        <v>0</v>
      </c>
      <c r="DF54" s="305">
        <f t="shared" si="63"/>
        <v>0</v>
      </c>
      <c r="DG54" s="308">
        <f t="shared" si="64"/>
        <v>0</v>
      </c>
      <c r="DH54" s="273"/>
      <c r="DI54" s="463">
        <v>32</v>
      </c>
      <c r="DJ54" s="462">
        <f t="shared" si="3"/>
        <v>0</v>
      </c>
      <c r="DK54" s="385">
        <f t="shared" si="4"/>
        <v>0</v>
      </c>
      <c r="DL54" s="139">
        <f t="shared" si="5"/>
        <v>0</v>
      </c>
      <c r="DM54" s="388">
        <f t="shared" si="6"/>
        <v>7.6368876080691734</v>
      </c>
      <c r="DN54" s="181"/>
      <c r="DO54" s="181"/>
      <c r="DP54" s="181"/>
      <c r="DQ54" s="181"/>
      <c r="DR54" s="181"/>
      <c r="DS54" s="181"/>
      <c r="DT54" s="181"/>
      <c r="EB54" s="140">
        <f t="shared" si="65"/>
        <v>0</v>
      </c>
      <c r="EC54" s="141">
        <f t="shared" si="65"/>
        <v>0</v>
      </c>
      <c r="ED54" s="4">
        <f t="shared" si="7"/>
        <v>0</v>
      </c>
      <c r="EE54" s="142" t="e">
        <f t="shared" si="8"/>
        <v>#DIV/0!</v>
      </c>
      <c r="EF54" s="143" t="e">
        <f t="shared" si="9"/>
        <v>#DIV/0!</v>
      </c>
    </row>
    <row r="55" spans="1:136" ht="13.2" customHeight="1" x14ac:dyDescent="0.2">
      <c r="A55" s="72"/>
      <c r="B55" s="177"/>
      <c r="C55" s="178"/>
      <c r="D55" s="480" t="str">
        <f t="shared" si="10"/>
        <v>C</v>
      </c>
      <c r="E55" s="330"/>
      <c r="F55" s="331"/>
      <c r="G55" s="332"/>
      <c r="H55" s="348"/>
      <c r="I55" s="331"/>
      <c r="J55" s="331"/>
      <c r="K55" s="332"/>
      <c r="L55" s="179"/>
      <c r="M55" s="348"/>
      <c r="N55" s="331"/>
      <c r="O55" s="331"/>
      <c r="P55" s="331"/>
      <c r="Q55" s="332"/>
      <c r="R55" s="348"/>
      <c r="S55" s="331"/>
      <c r="T55" s="331"/>
      <c r="U55" s="332"/>
      <c r="V55" s="348"/>
      <c r="W55" s="331"/>
      <c r="X55" s="332"/>
      <c r="Y55" s="348"/>
      <c r="Z55" s="331"/>
      <c r="AA55" s="331"/>
      <c r="AB55" s="332"/>
      <c r="AC55" s="348"/>
      <c r="AD55" s="331"/>
      <c r="AE55" s="332"/>
      <c r="AF55" s="348"/>
      <c r="AG55" s="331"/>
      <c r="AH55" s="332"/>
      <c r="AI55" s="348"/>
      <c r="AJ55" s="331"/>
      <c r="AK55" s="332"/>
      <c r="AL55" s="348"/>
      <c r="AM55" s="378"/>
      <c r="AN55" s="330"/>
      <c r="AO55" s="331"/>
      <c r="AP55" s="332"/>
      <c r="AQ55" s="348"/>
      <c r="AR55" s="331"/>
      <c r="AS55" s="332"/>
      <c r="AT55" s="348"/>
      <c r="AU55" s="332"/>
      <c r="AV55" s="348"/>
      <c r="AW55" s="332"/>
      <c r="AX55" s="348"/>
      <c r="AY55" s="331"/>
      <c r="AZ55" s="332"/>
      <c r="BA55" s="180"/>
      <c r="BB55" s="180"/>
      <c r="BC55" s="150">
        <f t="shared" si="11"/>
        <v>0</v>
      </c>
      <c r="BD55" s="477" t="str">
        <f t="shared" si="12"/>
        <v>C</v>
      </c>
      <c r="BE55" s="151">
        <f t="shared" si="13"/>
        <v>0</v>
      </c>
      <c r="BF55" s="480" t="str">
        <f t="shared" si="14"/>
        <v>C</v>
      </c>
      <c r="BG55" s="150">
        <f t="shared" si="15"/>
        <v>0</v>
      </c>
      <c r="BH55" s="151">
        <f t="shared" si="16"/>
        <v>0</v>
      </c>
      <c r="BI55" s="151">
        <f t="shared" si="17"/>
        <v>0</v>
      </c>
      <c r="BJ55" s="152">
        <f t="shared" si="18"/>
        <v>0</v>
      </c>
      <c r="BK55" s="153">
        <f t="shared" si="1"/>
        <v>0</v>
      </c>
      <c r="BL55" s="154">
        <f t="shared" si="19"/>
        <v>7.6368876080691734</v>
      </c>
      <c r="BM55" s="272"/>
      <c r="BN55" s="55">
        <f t="shared" si="20"/>
        <v>0</v>
      </c>
      <c r="BO55" s="144">
        <f t="shared" si="2"/>
        <v>0</v>
      </c>
      <c r="BP55" s="155">
        <f t="shared" si="21"/>
        <v>0</v>
      </c>
      <c r="BQ55" s="156" t="str">
        <f t="shared" si="22"/>
        <v>C</v>
      </c>
      <c r="BR55" s="157">
        <f t="shared" si="23"/>
        <v>0</v>
      </c>
      <c r="BS55" s="146" t="str">
        <f t="shared" si="24"/>
        <v>C</v>
      </c>
      <c r="BT55" s="155">
        <f t="shared" si="25"/>
        <v>0</v>
      </c>
      <c r="BU55" s="157">
        <f t="shared" si="26"/>
        <v>0</v>
      </c>
      <c r="BV55" s="157">
        <f t="shared" si="27"/>
        <v>0</v>
      </c>
      <c r="BW55" s="158">
        <f t="shared" si="28"/>
        <v>0</v>
      </c>
      <c r="BX55" s="105">
        <f t="shared" si="29"/>
        <v>0</v>
      </c>
      <c r="BY55" s="106">
        <f t="shared" si="30"/>
        <v>0</v>
      </c>
      <c r="BZ55" s="107">
        <f t="shared" si="31"/>
        <v>0</v>
      </c>
      <c r="CA55" s="106">
        <f t="shared" si="32"/>
        <v>0</v>
      </c>
      <c r="CB55" s="107">
        <f t="shared" si="33"/>
        <v>0</v>
      </c>
      <c r="CC55" s="106">
        <f t="shared" si="34"/>
        <v>0</v>
      </c>
      <c r="CD55" s="107">
        <f t="shared" si="35"/>
        <v>0</v>
      </c>
      <c r="CE55" s="106">
        <f t="shared" si="36"/>
        <v>0</v>
      </c>
      <c r="CF55" s="107">
        <f t="shared" si="37"/>
        <v>0</v>
      </c>
      <c r="CG55" s="106">
        <f t="shared" si="38"/>
        <v>0</v>
      </c>
      <c r="CH55" s="107">
        <f t="shared" si="39"/>
        <v>0</v>
      </c>
      <c r="CI55" s="106">
        <f t="shared" si="40"/>
        <v>0</v>
      </c>
      <c r="CJ55" s="107">
        <f t="shared" si="41"/>
        <v>0</v>
      </c>
      <c r="CK55" s="106">
        <f t="shared" si="42"/>
        <v>0</v>
      </c>
      <c r="CL55" s="107">
        <f t="shared" si="43"/>
        <v>0</v>
      </c>
      <c r="CM55" s="106">
        <f t="shared" si="44"/>
        <v>0</v>
      </c>
      <c r="CN55" s="107">
        <f t="shared" si="45"/>
        <v>0</v>
      </c>
      <c r="CO55" s="106">
        <f t="shared" si="46"/>
        <v>0</v>
      </c>
      <c r="CP55" s="107">
        <f t="shared" si="47"/>
        <v>0</v>
      </c>
      <c r="CQ55" s="106">
        <f t="shared" si="48"/>
        <v>0</v>
      </c>
      <c r="CR55" s="107">
        <f t="shared" si="49"/>
        <v>0</v>
      </c>
      <c r="CS55" s="278">
        <f t="shared" si="50"/>
        <v>0</v>
      </c>
      <c r="CT55" s="105">
        <f t="shared" si="51"/>
        <v>0</v>
      </c>
      <c r="CU55" s="106">
        <f t="shared" si="52"/>
        <v>0</v>
      </c>
      <c r="CV55" s="107">
        <f t="shared" si="53"/>
        <v>0</v>
      </c>
      <c r="CW55" s="106">
        <f t="shared" si="54"/>
        <v>0</v>
      </c>
      <c r="CX55" s="107">
        <f t="shared" si="55"/>
        <v>0</v>
      </c>
      <c r="CY55" s="106">
        <f t="shared" si="56"/>
        <v>0</v>
      </c>
      <c r="CZ55" s="107">
        <f t="shared" si="57"/>
        <v>0</v>
      </c>
      <c r="DA55" s="106">
        <f t="shared" si="58"/>
        <v>0</v>
      </c>
      <c r="DB55" s="107">
        <f t="shared" si="59"/>
        <v>0</v>
      </c>
      <c r="DC55" s="106">
        <f t="shared" si="60"/>
        <v>0</v>
      </c>
      <c r="DD55" s="107">
        <f t="shared" si="61"/>
        <v>0</v>
      </c>
      <c r="DE55" s="278">
        <f t="shared" si="62"/>
        <v>0</v>
      </c>
      <c r="DF55" s="107">
        <f t="shared" si="63"/>
        <v>0</v>
      </c>
      <c r="DG55" s="109">
        <f t="shared" si="64"/>
        <v>0</v>
      </c>
      <c r="DH55" s="273"/>
      <c r="DI55" s="463">
        <v>33</v>
      </c>
      <c r="DJ55" s="462">
        <f t="shared" si="3"/>
        <v>0</v>
      </c>
      <c r="DK55" s="385">
        <f t="shared" si="4"/>
        <v>0</v>
      </c>
      <c r="DL55" s="139">
        <f t="shared" si="5"/>
        <v>0</v>
      </c>
      <c r="DM55" s="388">
        <f t="shared" si="6"/>
        <v>7.6368876080691734</v>
      </c>
      <c r="DN55" s="181"/>
      <c r="DO55" s="166"/>
      <c r="DP55" s="181"/>
      <c r="DQ55" s="166"/>
      <c r="DR55" s="181"/>
      <c r="DS55" s="181"/>
      <c r="DT55" s="181"/>
      <c r="EB55" s="140">
        <f t="shared" si="65"/>
        <v>0</v>
      </c>
      <c r="EC55" s="141">
        <f t="shared" si="65"/>
        <v>0</v>
      </c>
      <c r="ED55" s="4">
        <f t="shared" si="7"/>
        <v>0</v>
      </c>
      <c r="EE55" s="142" t="e">
        <f t="shared" si="8"/>
        <v>#DIV/0!</v>
      </c>
      <c r="EF55" s="143" t="e">
        <f t="shared" si="9"/>
        <v>#DIV/0!</v>
      </c>
    </row>
    <row r="56" spans="1:136" ht="13.2" customHeight="1" x14ac:dyDescent="0.2">
      <c r="A56" s="172"/>
      <c r="B56" s="173"/>
      <c r="C56" s="174"/>
      <c r="D56" s="479" t="str">
        <f t="shared" si="10"/>
        <v>C</v>
      </c>
      <c r="E56" s="327"/>
      <c r="F56" s="328"/>
      <c r="G56" s="329"/>
      <c r="H56" s="347"/>
      <c r="I56" s="328"/>
      <c r="J56" s="328"/>
      <c r="K56" s="329"/>
      <c r="L56" s="175"/>
      <c r="M56" s="347"/>
      <c r="N56" s="328"/>
      <c r="O56" s="328"/>
      <c r="P56" s="328"/>
      <c r="Q56" s="329"/>
      <c r="R56" s="347"/>
      <c r="S56" s="328"/>
      <c r="T56" s="328"/>
      <c r="U56" s="329"/>
      <c r="V56" s="347"/>
      <c r="W56" s="328"/>
      <c r="X56" s="329"/>
      <c r="Y56" s="347"/>
      <c r="Z56" s="328"/>
      <c r="AA56" s="328"/>
      <c r="AB56" s="329"/>
      <c r="AC56" s="347"/>
      <c r="AD56" s="328"/>
      <c r="AE56" s="329"/>
      <c r="AF56" s="347"/>
      <c r="AG56" s="328"/>
      <c r="AH56" s="329"/>
      <c r="AI56" s="347"/>
      <c r="AJ56" s="328"/>
      <c r="AK56" s="329"/>
      <c r="AL56" s="347"/>
      <c r="AM56" s="377"/>
      <c r="AN56" s="327"/>
      <c r="AO56" s="328"/>
      <c r="AP56" s="329"/>
      <c r="AQ56" s="347"/>
      <c r="AR56" s="328"/>
      <c r="AS56" s="329"/>
      <c r="AT56" s="347"/>
      <c r="AU56" s="329"/>
      <c r="AV56" s="347"/>
      <c r="AW56" s="329"/>
      <c r="AX56" s="347"/>
      <c r="AY56" s="328"/>
      <c r="AZ56" s="329"/>
      <c r="BA56" s="176"/>
      <c r="BB56" s="176"/>
      <c r="BC56" s="127">
        <f t="shared" si="11"/>
        <v>0</v>
      </c>
      <c r="BD56" s="476" t="str">
        <f t="shared" si="12"/>
        <v>C</v>
      </c>
      <c r="BE56" s="128">
        <f t="shared" si="13"/>
        <v>0</v>
      </c>
      <c r="BF56" s="479" t="str">
        <f t="shared" si="14"/>
        <v>C</v>
      </c>
      <c r="BG56" s="127">
        <f t="shared" si="15"/>
        <v>0</v>
      </c>
      <c r="BH56" s="128">
        <f t="shared" si="16"/>
        <v>0</v>
      </c>
      <c r="BI56" s="128">
        <f t="shared" si="17"/>
        <v>0</v>
      </c>
      <c r="BJ56" s="129">
        <f t="shared" si="18"/>
        <v>0</v>
      </c>
      <c r="BK56" s="130">
        <f t="shared" si="1"/>
        <v>0</v>
      </c>
      <c r="BL56" s="131">
        <f t="shared" si="19"/>
        <v>7.6368876080691734</v>
      </c>
      <c r="BM56" s="272"/>
      <c r="BN56" s="120">
        <f t="shared" si="20"/>
        <v>0</v>
      </c>
      <c r="BO56" s="121">
        <f t="shared" si="2"/>
        <v>0</v>
      </c>
      <c r="BP56" s="132">
        <f t="shared" si="21"/>
        <v>0</v>
      </c>
      <c r="BQ56" s="133" t="str">
        <f t="shared" si="22"/>
        <v>C</v>
      </c>
      <c r="BR56" s="134">
        <f t="shared" si="23"/>
        <v>0</v>
      </c>
      <c r="BS56" s="123" t="str">
        <f t="shared" si="24"/>
        <v>C</v>
      </c>
      <c r="BT56" s="132">
        <f t="shared" si="25"/>
        <v>0</v>
      </c>
      <c r="BU56" s="134">
        <f t="shared" si="26"/>
        <v>0</v>
      </c>
      <c r="BV56" s="134">
        <f t="shared" si="27"/>
        <v>0</v>
      </c>
      <c r="BW56" s="135">
        <f t="shared" si="28"/>
        <v>0</v>
      </c>
      <c r="BX56" s="136">
        <f t="shared" si="29"/>
        <v>0</v>
      </c>
      <c r="BY56" s="137">
        <f t="shared" si="30"/>
        <v>0</v>
      </c>
      <c r="BZ56" s="138">
        <f t="shared" si="31"/>
        <v>0</v>
      </c>
      <c r="CA56" s="137">
        <f t="shared" si="32"/>
        <v>0</v>
      </c>
      <c r="CB56" s="138">
        <f t="shared" si="33"/>
        <v>0</v>
      </c>
      <c r="CC56" s="137">
        <f t="shared" si="34"/>
        <v>0</v>
      </c>
      <c r="CD56" s="305">
        <f t="shared" si="35"/>
        <v>0</v>
      </c>
      <c r="CE56" s="304">
        <f t="shared" si="36"/>
        <v>0</v>
      </c>
      <c r="CF56" s="305">
        <f t="shared" si="37"/>
        <v>0</v>
      </c>
      <c r="CG56" s="304">
        <f t="shared" si="38"/>
        <v>0</v>
      </c>
      <c r="CH56" s="305">
        <f t="shared" si="39"/>
        <v>0</v>
      </c>
      <c r="CI56" s="304">
        <f t="shared" si="40"/>
        <v>0</v>
      </c>
      <c r="CJ56" s="305">
        <f t="shared" si="41"/>
        <v>0</v>
      </c>
      <c r="CK56" s="304">
        <f t="shared" si="42"/>
        <v>0</v>
      </c>
      <c r="CL56" s="305">
        <f t="shared" si="43"/>
        <v>0</v>
      </c>
      <c r="CM56" s="304">
        <f t="shared" si="44"/>
        <v>0</v>
      </c>
      <c r="CN56" s="305">
        <f t="shared" si="45"/>
        <v>0</v>
      </c>
      <c r="CO56" s="304">
        <f t="shared" si="46"/>
        <v>0</v>
      </c>
      <c r="CP56" s="305">
        <f t="shared" si="47"/>
        <v>0</v>
      </c>
      <c r="CQ56" s="304">
        <f t="shared" si="48"/>
        <v>0</v>
      </c>
      <c r="CR56" s="305">
        <f t="shared" si="49"/>
        <v>0</v>
      </c>
      <c r="CS56" s="306">
        <f t="shared" si="50"/>
        <v>0</v>
      </c>
      <c r="CT56" s="303">
        <f t="shared" si="51"/>
        <v>0</v>
      </c>
      <c r="CU56" s="304">
        <f t="shared" si="52"/>
        <v>0</v>
      </c>
      <c r="CV56" s="305">
        <f t="shared" si="53"/>
        <v>0</v>
      </c>
      <c r="CW56" s="304">
        <f t="shared" si="54"/>
        <v>0</v>
      </c>
      <c r="CX56" s="305">
        <f t="shared" si="55"/>
        <v>0</v>
      </c>
      <c r="CY56" s="304">
        <f t="shared" si="56"/>
        <v>0</v>
      </c>
      <c r="CZ56" s="305">
        <f t="shared" si="57"/>
        <v>0</v>
      </c>
      <c r="DA56" s="304">
        <f t="shared" si="58"/>
        <v>0</v>
      </c>
      <c r="DB56" s="305">
        <f t="shared" si="59"/>
        <v>0</v>
      </c>
      <c r="DC56" s="304">
        <f t="shared" si="60"/>
        <v>0</v>
      </c>
      <c r="DD56" s="305">
        <f t="shared" si="61"/>
        <v>0</v>
      </c>
      <c r="DE56" s="306">
        <f t="shared" si="62"/>
        <v>0</v>
      </c>
      <c r="DF56" s="305">
        <f t="shared" si="63"/>
        <v>0</v>
      </c>
      <c r="DG56" s="308">
        <f t="shared" si="64"/>
        <v>0</v>
      </c>
      <c r="DH56" s="273"/>
      <c r="DI56" s="463">
        <v>34</v>
      </c>
      <c r="DJ56" s="462">
        <f t="shared" si="3"/>
        <v>0</v>
      </c>
      <c r="DK56" s="385">
        <f t="shared" si="4"/>
        <v>0</v>
      </c>
      <c r="DL56" s="139">
        <f t="shared" si="5"/>
        <v>0</v>
      </c>
      <c r="DM56" s="388">
        <f t="shared" si="6"/>
        <v>7.6368876080691734</v>
      </c>
      <c r="DN56" s="181"/>
      <c r="DO56" s="37"/>
      <c r="DP56" s="170"/>
      <c r="DQ56" s="181"/>
      <c r="DR56" s="181"/>
      <c r="DS56" s="181"/>
      <c r="DT56" s="181"/>
      <c r="DV56" s="170"/>
      <c r="EB56" s="140">
        <f t="shared" si="65"/>
        <v>0</v>
      </c>
      <c r="EC56" s="141">
        <f t="shared" si="65"/>
        <v>0</v>
      </c>
      <c r="ED56" s="4">
        <f t="shared" si="7"/>
        <v>0</v>
      </c>
      <c r="EE56" s="142" t="e">
        <f t="shared" si="8"/>
        <v>#DIV/0!</v>
      </c>
      <c r="EF56" s="143" t="e">
        <f t="shared" si="9"/>
        <v>#DIV/0!</v>
      </c>
    </row>
    <row r="57" spans="1:136" ht="13.2" customHeight="1" x14ac:dyDescent="0.2">
      <c r="A57" s="72"/>
      <c r="B57" s="177"/>
      <c r="C57" s="178"/>
      <c r="D57" s="480" t="str">
        <f t="shared" si="10"/>
        <v>C</v>
      </c>
      <c r="E57" s="330"/>
      <c r="F57" s="331"/>
      <c r="G57" s="332"/>
      <c r="H57" s="348"/>
      <c r="I57" s="331"/>
      <c r="J57" s="331"/>
      <c r="K57" s="332"/>
      <c r="L57" s="179"/>
      <c r="M57" s="348"/>
      <c r="N57" s="331"/>
      <c r="O57" s="331"/>
      <c r="P57" s="331"/>
      <c r="Q57" s="332"/>
      <c r="R57" s="348"/>
      <c r="S57" s="331"/>
      <c r="T57" s="331"/>
      <c r="U57" s="332"/>
      <c r="V57" s="348"/>
      <c r="W57" s="331"/>
      <c r="X57" s="332"/>
      <c r="Y57" s="348"/>
      <c r="Z57" s="331"/>
      <c r="AA57" s="331"/>
      <c r="AB57" s="332"/>
      <c r="AC57" s="348"/>
      <c r="AD57" s="331"/>
      <c r="AE57" s="332"/>
      <c r="AF57" s="348"/>
      <c r="AG57" s="331"/>
      <c r="AH57" s="332"/>
      <c r="AI57" s="348"/>
      <c r="AJ57" s="331"/>
      <c r="AK57" s="332"/>
      <c r="AL57" s="348"/>
      <c r="AM57" s="378"/>
      <c r="AN57" s="330"/>
      <c r="AO57" s="331"/>
      <c r="AP57" s="332"/>
      <c r="AQ57" s="348"/>
      <c r="AR57" s="331"/>
      <c r="AS57" s="332"/>
      <c r="AT57" s="348"/>
      <c r="AU57" s="332"/>
      <c r="AV57" s="348"/>
      <c r="AW57" s="332"/>
      <c r="AX57" s="348"/>
      <c r="AY57" s="331"/>
      <c r="AZ57" s="332"/>
      <c r="BA57" s="180"/>
      <c r="BB57" s="180"/>
      <c r="BC57" s="150">
        <f t="shared" si="11"/>
        <v>0</v>
      </c>
      <c r="BD57" s="477" t="str">
        <f t="shared" si="12"/>
        <v>C</v>
      </c>
      <c r="BE57" s="151">
        <f t="shared" si="13"/>
        <v>0</v>
      </c>
      <c r="BF57" s="480" t="str">
        <f t="shared" si="14"/>
        <v>C</v>
      </c>
      <c r="BG57" s="150">
        <f t="shared" si="15"/>
        <v>0</v>
      </c>
      <c r="BH57" s="151">
        <f t="shared" si="16"/>
        <v>0</v>
      </c>
      <c r="BI57" s="151">
        <f t="shared" si="17"/>
        <v>0</v>
      </c>
      <c r="BJ57" s="152">
        <f t="shared" si="18"/>
        <v>0</v>
      </c>
      <c r="BK57" s="153">
        <f t="shared" si="1"/>
        <v>0</v>
      </c>
      <c r="BL57" s="154">
        <f t="shared" si="19"/>
        <v>7.6368876080691734</v>
      </c>
      <c r="BM57" s="272"/>
      <c r="BN57" s="55">
        <f t="shared" si="20"/>
        <v>0</v>
      </c>
      <c r="BO57" s="144">
        <f t="shared" si="2"/>
        <v>0</v>
      </c>
      <c r="BP57" s="155">
        <f t="shared" si="21"/>
        <v>0</v>
      </c>
      <c r="BQ57" s="156" t="str">
        <f t="shared" si="22"/>
        <v>C</v>
      </c>
      <c r="BR57" s="157">
        <f t="shared" si="23"/>
        <v>0</v>
      </c>
      <c r="BS57" s="146" t="str">
        <f t="shared" si="24"/>
        <v>C</v>
      </c>
      <c r="BT57" s="155">
        <f t="shared" si="25"/>
        <v>0</v>
      </c>
      <c r="BU57" s="157">
        <f t="shared" si="26"/>
        <v>0</v>
      </c>
      <c r="BV57" s="157">
        <f t="shared" si="27"/>
        <v>0</v>
      </c>
      <c r="BW57" s="158">
        <f t="shared" si="28"/>
        <v>0</v>
      </c>
      <c r="BX57" s="105">
        <f t="shared" si="29"/>
        <v>0</v>
      </c>
      <c r="BY57" s="106">
        <f t="shared" si="30"/>
        <v>0</v>
      </c>
      <c r="BZ57" s="107">
        <f t="shared" si="31"/>
        <v>0</v>
      </c>
      <c r="CA57" s="106">
        <f t="shared" si="32"/>
        <v>0</v>
      </c>
      <c r="CB57" s="107">
        <f t="shared" si="33"/>
        <v>0</v>
      </c>
      <c r="CC57" s="106">
        <f t="shared" si="34"/>
        <v>0</v>
      </c>
      <c r="CD57" s="107">
        <f t="shared" si="35"/>
        <v>0</v>
      </c>
      <c r="CE57" s="106">
        <f t="shared" si="36"/>
        <v>0</v>
      </c>
      <c r="CF57" s="107">
        <f t="shared" si="37"/>
        <v>0</v>
      </c>
      <c r="CG57" s="106">
        <f t="shared" si="38"/>
        <v>0</v>
      </c>
      <c r="CH57" s="107">
        <f t="shared" si="39"/>
        <v>0</v>
      </c>
      <c r="CI57" s="106">
        <f t="shared" si="40"/>
        <v>0</v>
      </c>
      <c r="CJ57" s="107">
        <f t="shared" si="41"/>
        <v>0</v>
      </c>
      <c r="CK57" s="106">
        <f t="shared" si="42"/>
        <v>0</v>
      </c>
      <c r="CL57" s="107">
        <f t="shared" si="43"/>
        <v>0</v>
      </c>
      <c r="CM57" s="106">
        <f t="shared" si="44"/>
        <v>0</v>
      </c>
      <c r="CN57" s="107">
        <f t="shared" si="45"/>
        <v>0</v>
      </c>
      <c r="CO57" s="106">
        <f t="shared" si="46"/>
        <v>0</v>
      </c>
      <c r="CP57" s="107">
        <f t="shared" si="47"/>
        <v>0</v>
      </c>
      <c r="CQ57" s="106">
        <f t="shared" si="48"/>
        <v>0</v>
      </c>
      <c r="CR57" s="107">
        <f t="shared" si="49"/>
        <v>0</v>
      </c>
      <c r="CS57" s="278">
        <f t="shared" si="50"/>
        <v>0</v>
      </c>
      <c r="CT57" s="105">
        <f t="shared" si="51"/>
        <v>0</v>
      </c>
      <c r="CU57" s="106">
        <f t="shared" si="52"/>
        <v>0</v>
      </c>
      <c r="CV57" s="107">
        <f t="shared" si="53"/>
        <v>0</v>
      </c>
      <c r="CW57" s="106">
        <f t="shared" si="54"/>
        <v>0</v>
      </c>
      <c r="CX57" s="107">
        <f t="shared" si="55"/>
        <v>0</v>
      </c>
      <c r="CY57" s="106">
        <f t="shared" si="56"/>
        <v>0</v>
      </c>
      <c r="CZ57" s="107">
        <f t="shared" si="57"/>
        <v>0</v>
      </c>
      <c r="DA57" s="106">
        <f t="shared" si="58"/>
        <v>0</v>
      </c>
      <c r="DB57" s="107">
        <f t="shared" si="59"/>
        <v>0</v>
      </c>
      <c r="DC57" s="106">
        <f t="shared" si="60"/>
        <v>0</v>
      </c>
      <c r="DD57" s="107">
        <f t="shared" si="61"/>
        <v>0</v>
      </c>
      <c r="DE57" s="278">
        <f t="shared" si="62"/>
        <v>0</v>
      </c>
      <c r="DF57" s="107">
        <f t="shared" si="63"/>
        <v>0</v>
      </c>
      <c r="DG57" s="109">
        <f t="shared" si="64"/>
        <v>0</v>
      </c>
      <c r="DH57" s="273"/>
      <c r="DI57" s="463">
        <v>35</v>
      </c>
      <c r="DJ57" s="462">
        <f t="shared" si="3"/>
        <v>0</v>
      </c>
      <c r="DK57" s="385">
        <f t="shared" si="4"/>
        <v>0</v>
      </c>
      <c r="DL57" s="139">
        <f t="shared" si="5"/>
        <v>0</v>
      </c>
      <c r="DM57" s="388">
        <f t="shared" si="6"/>
        <v>7.6368876080691734</v>
      </c>
      <c r="DN57" s="181"/>
      <c r="DO57" s="37"/>
      <c r="DP57" s="37"/>
      <c r="DQ57" s="37"/>
      <c r="DR57" s="37"/>
      <c r="DS57" s="37"/>
      <c r="DT57" s="37"/>
      <c r="EB57" s="140">
        <f t="shared" si="65"/>
        <v>0</v>
      </c>
      <c r="EC57" s="141">
        <f t="shared" si="65"/>
        <v>0</v>
      </c>
      <c r="ED57" s="4">
        <f t="shared" si="7"/>
        <v>0</v>
      </c>
      <c r="EE57" s="142" t="e">
        <f t="shared" si="8"/>
        <v>#DIV/0!</v>
      </c>
      <c r="EF57" s="143" t="e">
        <f t="shared" si="9"/>
        <v>#DIV/0!</v>
      </c>
    </row>
    <row r="58" spans="1:136" ht="13.2" customHeight="1" x14ac:dyDescent="0.2">
      <c r="A58" s="172"/>
      <c r="B58" s="173"/>
      <c r="C58" s="174"/>
      <c r="D58" s="479" t="str">
        <f t="shared" si="10"/>
        <v>C</v>
      </c>
      <c r="E58" s="327"/>
      <c r="F58" s="328"/>
      <c r="G58" s="329"/>
      <c r="H58" s="347"/>
      <c r="I58" s="328"/>
      <c r="J58" s="328"/>
      <c r="K58" s="329"/>
      <c r="L58" s="175"/>
      <c r="M58" s="347"/>
      <c r="N58" s="328"/>
      <c r="O58" s="328"/>
      <c r="P58" s="328"/>
      <c r="Q58" s="329"/>
      <c r="R58" s="347"/>
      <c r="S58" s="328"/>
      <c r="T58" s="328"/>
      <c r="U58" s="329"/>
      <c r="V58" s="347"/>
      <c r="W58" s="328"/>
      <c r="X58" s="329"/>
      <c r="Y58" s="347"/>
      <c r="Z58" s="328"/>
      <c r="AA58" s="328"/>
      <c r="AB58" s="329"/>
      <c r="AC58" s="347"/>
      <c r="AD58" s="328"/>
      <c r="AE58" s="329"/>
      <c r="AF58" s="347"/>
      <c r="AG58" s="328"/>
      <c r="AH58" s="329"/>
      <c r="AI58" s="347"/>
      <c r="AJ58" s="328"/>
      <c r="AK58" s="329"/>
      <c r="AL58" s="347"/>
      <c r="AM58" s="377"/>
      <c r="AN58" s="327"/>
      <c r="AO58" s="328"/>
      <c r="AP58" s="329"/>
      <c r="AQ58" s="347"/>
      <c r="AR58" s="328"/>
      <c r="AS58" s="329"/>
      <c r="AT58" s="347"/>
      <c r="AU58" s="329"/>
      <c r="AV58" s="347"/>
      <c r="AW58" s="329"/>
      <c r="AX58" s="347"/>
      <c r="AY58" s="328"/>
      <c r="AZ58" s="329"/>
      <c r="BA58" s="176"/>
      <c r="BB58" s="176"/>
      <c r="BC58" s="127">
        <f t="shared" si="11"/>
        <v>0</v>
      </c>
      <c r="BD58" s="476" t="str">
        <f t="shared" si="12"/>
        <v>C</v>
      </c>
      <c r="BE58" s="128">
        <f t="shared" si="13"/>
        <v>0</v>
      </c>
      <c r="BF58" s="479" t="str">
        <f t="shared" si="14"/>
        <v>C</v>
      </c>
      <c r="BG58" s="127">
        <f t="shared" si="15"/>
        <v>0</v>
      </c>
      <c r="BH58" s="128">
        <f t="shared" si="16"/>
        <v>0</v>
      </c>
      <c r="BI58" s="128">
        <f t="shared" si="17"/>
        <v>0</v>
      </c>
      <c r="BJ58" s="129">
        <f t="shared" si="18"/>
        <v>0</v>
      </c>
      <c r="BK58" s="130">
        <f t="shared" si="1"/>
        <v>0</v>
      </c>
      <c r="BL58" s="131">
        <f t="shared" si="19"/>
        <v>7.6368876080691734</v>
      </c>
      <c r="BM58" s="272"/>
      <c r="BN58" s="120">
        <f t="shared" si="20"/>
        <v>0</v>
      </c>
      <c r="BO58" s="121">
        <f t="shared" si="2"/>
        <v>0</v>
      </c>
      <c r="BP58" s="132">
        <f t="shared" si="21"/>
        <v>0</v>
      </c>
      <c r="BQ58" s="133" t="str">
        <f t="shared" si="22"/>
        <v>C</v>
      </c>
      <c r="BR58" s="134">
        <f t="shared" si="23"/>
        <v>0</v>
      </c>
      <c r="BS58" s="123" t="str">
        <f t="shared" si="24"/>
        <v>C</v>
      </c>
      <c r="BT58" s="132">
        <f t="shared" si="25"/>
        <v>0</v>
      </c>
      <c r="BU58" s="134">
        <f t="shared" si="26"/>
        <v>0</v>
      </c>
      <c r="BV58" s="134">
        <f t="shared" si="27"/>
        <v>0</v>
      </c>
      <c r="BW58" s="135">
        <f t="shared" si="28"/>
        <v>0</v>
      </c>
      <c r="BX58" s="136">
        <f t="shared" si="29"/>
        <v>0</v>
      </c>
      <c r="BY58" s="137">
        <f t="shared" si="30"/>
        <v>0</v>
      </c>
      <c r="BZ58" s="138">
        <f t="shared" si="31"/>
        <v>0</v>
      </c>
      <c r="CA58" s="137">
        <f t="shared" si="32"/>
        <v>0</v>
      </c>
      <c r="CB58" s="138">
        <f t="shared" si="33"/>
        <v>0</v>
      </c>
      <c r="CC58" s="137">
        <f t="shared" si="34"/>
        <v>0</v>
      </c>
      <c r="CD58" s="305">
        <f t="shared" si="35"/>
        <v>0</v>
      </c>
      <c r="CE58" s="304">
        <f t="shared" si="36"/>
        <v>0</v>
      </c>
      <c r="CF58" s="305">
        <f t="shared" si="37"/>
        <v>0</v>
      </c>
      <c r="CG58" s="304">
        <f t="shared" si="38"/>
        <v>0</v>
      </c>
      <c r="CH58" s="305">
        <f t="shared" si="39"/>
        <v>0</v>
      </c>
      <c r="CI58" s="304">
        <f t="shared" si="40"/>
        <v>0</v>
      </c>
      <c r="CJ58" s="305">
        <f t="shared" si="41"/>
        <v>0</v>
      </c>
      <c r="CK58" s="304">
        <f t="shared" si="42"/>
        <v>0</v>
      </c>
      <c r="CL58" s="305">
        <f t="shared" si="43"/>
        <v>0</v>
      </c>
      <c r="CM58" s="304">
        <f t="shared" si="44"/>
        <v>0</v>
      </c>
      <c r="CN58" s="305">
        <f t="shared" si="45"/>
        <v>0</v>
      </c>
      <c r="CO58" s="304">
        <f t="shared" si="46"/>
        <v>0</v>
      </c>
      <c r="CP58" s="305">
        <f t="shared" si="47"/>
        <v>0</v>
      </c>
      <c r="CQ58" s="304">
        <f t="shared" si="48"/>
        <v>0</v>
      </c>
      <c r="CR58" s="305">
        <f t="shared" si="49"/>
        <v>0</v>
      </c>
      <c r="CS58" s="306">
        <f t="shared" si="50"/>
        <v>0</v>
      </c>
      <c r="CT58" s="303">
        <f t="shared" si="51"/>
        <v>0</v>
      </c>
      <c r="CU58" s="304">
        <f t="shared" si="52"/>
        <v>0</v>
      </c>
      <c r="CV58" s="305">
        <f t="shared" si="53"/>
        <v>0</v>
      </c>
      <c r="CW58" s="304">
        <f t="shared" si="54"/>
        <v>0</v>
      </c>
      <c r="CX58" s="305">
        <f t="shared" si="55"/>
        <v>0</v>
      </c>
      <c r="CY58" s="304">
        <f t="shared" si="56"/>
        <v>0</v>
      </c>
      <c r="CZ58" s="305">
        <f t="shared" si="57"/>
        <v>0</v>
      </c>
      <c r="DA58" s="304">
        <f t="shared" si="58"/>
        <v>0</v>
      </c>
      <c r="DB58" s="305">
        <f t="shared" si="59"/>
        <v>0</v>
      </c>
      <c r="DC58" s="304">
        <f t="shared" si="60"/>
        <v>0</v>
      </c>
      <c r="DD58" s="305">
        <f t="shared" si="61"/>
        <v>0</v>
      </c>
      <c r="DE58" s="306">
        <f t="shared" si="62"/>
        <v>0</v>
      </c>
      <c r="DF58" s="305">
        <f t="shared" si="63"/>
        <v>0</v>
      </c>
      <c r="DG58" s="308">
        <f t="shared" si="64"/>
        <v>0</v>
      </c>
      <c r="DH58" s="273"/>
      <c r="DI58" s="463">
        <v>36</v>
      </c>
      <c r="DJ58" s="462">
        <f t="shared" si="3"/>
        <v>0</v>
      </c>
      <c r="DK58" s="385">
        <f t="shared" si="4"/>
        <v>0</v>
      </c>
      <c r="DL58" s="139">
        <f t="shared" si="5"/>
        <v>0</v>
      </c>
      <c r="DM58" s="388">
        <f t="shared" si="6"/>
        <v>7.6368876080691734</v>
      </c>
      <c r="DN58" s="181"/>
      <c r="DO58" s="37"/>
      <c r="DP58" s="37"/>
      <c r="DQ58" s="37"/>
      <c r="DR58" s="37"/>
      <c r="DS58" s="37"/>
      <c r="DT58" s="37"/>
      <c r="EB58" s="140">
        <f t="shared" si="65"/>
        <v>0</v>
      </c>
      <c r="EC58" s="141">
        <f t="shared" si="65"/>
        <v>0</v>
      </c>
      <c r="ED58" s="4">
        <f t="shared" si="7"/>
        <v>0</v>
      </c>
      <c r="EE58" s="142" t="e">
        <f t="shared" si="8"/>
        <v>#DIV/0!</v>
      </c>
      <c r="EF58" s="143" t="e">
        <f t="shared" si="9"/>
        <v>#DIV/0!</v>
      </c>
    </row>
    <row r="59" spans="1:136" ht="13.2" customHeight="1" x14ac:dyDescent="0.2">
      <c r="A59" s="72"/>
      <c r="B59" s="177"/>
      <c r="C59" s="178"/>
      <c r="D59" s="480" t="str">
        <f t="shared" si="10"/>
        <v>C</v>
      </c>
      <c r="E59" s="330"/>
      <c r="F59" s="331"/>
      <c r="G59" s="332"/>
      <c r="H59" s="348"/>
      <c r="I59" s="331"/>
      <c r="J59" s="331"/>
      <c r="K59" s="332"/>
      <c r="L59" s="179"/>
      <c r="M59" s="348"/>
      <c r="N59" s="331"/>
      <c r="O59" s="331"/>
      <c r="P59" s="331"/>
      <c r="Q59" s="332"/>
      <c r="R59" s="348"/>
      <c r="S59" s="331"/>
      <c r="T59" s="331"/>
      <c r="U59" s="332"/>
      <c r="V59" s="348"/>
      <c r="W59" s="331"/>
      <c r="X59" s="332"/>
      <c r="Y59" s="348"/>
      <c r="Z59" s="331"/>
      <c r="AA59" s="331"/>
      <c r="AB59" s="332"/>
      <c r="AC59" s="348"/>
      <c r="AD59" s="331"/>
      <c r="AE59" s="332"/>
      <c r="AF59" s="348"/>
      <c r="AG59" s="331"/>
      <c r="AH59" s="332"/>
      <c r="AI59" s="348"/>
      <c r="AJ59" s="331"/>
      <c r="AK59" s="332"/>
      <c r="AL59" s="348"/>
      <c r="AM59" s="378"/>
      <c r="AN59" s="330"/>
      <c r="AO59" s="331"/>
      <c r="AP59" s="332"/>
      <c r="AQ59" s="348"/>
      <c r="AR59" s="331"/>
      <c r="AS59" s="332"/>
      <c r="AT59" s="348"/>
      <c r="AU59" s="332"/>
      <c r="AV59" s="348"/>
      <c r="AW59" s="332"/>
      <c r="AX59" s="348"/>
      <c r="AY59" s="331"/>
      <c r="AZ59" s="332"/>
      <c r="BA59" s="180"/>
      <c r="BB59" s="180"/>
      <c r="BC59" s="150">
        <f t="shared" si="11"/>
        <v>0</v>
      </c>
      <c r="BD59" s="477" t="str">
        <f t="shared" si="12"/>
        <v>C</v>
      </c>
      <c r="BE59" s="151">
        <f t="shared" si="13"/>
        <v>0</v>
      </c>
      <c r="BF59" s="480" t="str">
        <f t="shared" si="14"/>
        <v>C</v>
      </c>
      <c r="BG59" s="150">
        <f t="shared" si="15"/>
        <v>0</v>
      </c>
      <c r="BH59" s="151">
        <f t="shared" si="16"/>
        <v>0</v>
      </c>
      <c r="BI59" s="151">
        <f t="shared" si="17"/>
        <v>0</v>
      </c>
      <c r="BJ59" s="152">
        <f t="shared" si="18"/>
        <v>0</v>
      </c>
      <c r="BK59" s="153">
        <f t="shared" si="1"/>
        <v>0</v>
      </c>
      <c r="BL59" s="154">
        <f t="shared" si="19"/>
        <v>7.6368876080691734</v>
      </c>
      <c r="BM59" s="272"/>
      <c r="BN59" s="55">
        <f t="shared" si="20"/>
        <v>0</v>
      </c>
      <c r="BO59" s="144">
        <f t="shared" si="2"/>
        <v>0</v>
      </c>
      <c r="BP59" s="155">
        <f t="shared" si="21"/>
        <v>0</v>
      </c>
      <c r="BQ59" s="156" t="str">
        <f t="shared" si="22"/>
        <v>C</v>
      </c>
      <c r="BR59" s="157">
        <f t="shared" si="23"/>
        <v>0</v>
      </c>
      <c r="BS59" s="146" t="str">
        <f t="shared" si="24"/>
        <v>C</v>
      </c>
      <c r="BT59" s="155">
        <f t="shared" si="25"/>
        <v>0</v>
      </c>
      <c r="BU59" s="157">
        <f t="shared" si="26"/>
        <v>0</v>
      </c>
      <c r="BV59" s="157">
        <f t="shared" si="27"/>
        <v>0</v>
      </c>
      <c r="BW59" s="158">
        <f t="shared" si="28"/>
        <v>0</v>
      </c>
      <c r="BX59" s="105">
        <f t="shared" si="29"/>
        <v>0</v>
      </c>
      <c r="BY59" s="106">
        <f t="shared" si="30"/>
        <v>0</v>
      </c>
      <c r="BZ59" s="107">
        <f t="shared" si="31"/>
        <v>0</v>
      </c>
      <c r="CA59" s="106">
        <f t="shared" si="32"/>
        <v>0</v>
      </c>
      <c r="CB59" s="107">
        <f t="shared" si="33"/>
        <v>0</v>
      </c>
      <c r="CC59" s="106">
        <f t="shared" si="34"/>
        <v>0</v>
      </c>
      <c r="CD59" s="107">
        <f t="shared" si="35"/>
        <v>0</v>
      </c>
      <c r="CE59" s="106">
        <f t="shared" si="36"/>
        <v>0</v>
      </c>
      <c r="CF59" s="107">
        <f t="shared" si="37"/>
        <v>0</v>
      </c>
      <c r="CG59" s="106">
        <f t="shared" si="38"/>
        <v>0</v>
      </c>
      <c r="CH59" s="107">
        <f t="shared" si="39"/>
        <v>0</v>
      </c>
      <c r="CI59" s="106">
        <f t="shared" si="40"/>
        <v>0</v>
      </c>
      <c r="CJ59" s="107">
        <f t="shared" si="41"/>
        <v>0</v>
      </c>
      <c r="CK59" s="106">
        <f t="shared" si="42"/>
        <v>0</v>
      </c>
      <c r="CL59" s="107">
        <f t="shared" si="43"/>
        <v>0</v>
      </c>
      <c r="CM59" s="106">
        <f t="shared" si="44"/>
        <v>0</v>
      </c>
      <c r="CN59" s="107">
        <f t="shared" si="45"/>
        <v>0</v>
      </c>
      <c r="CO59" s="106">
        <f t="shared" si="46"/>
        <v>0</v>
      </c>
      <c r="CP59" s="107">
        <f t="shared" si="47"/>
        <v>0</v>
      </c>
      <c r="CQ59" s="106">
        <f t="shared" si="48"/>
        <v>0</v>
      </c>
      <c r="CR59" s="107">
        <f t="shared" si="49"/>
        <v>0</v>
      </c>
      <c r="CS59" s="278">
        <f t="shared" si="50"/>
        <v>0</v>
      </c>
      <c r="CT59" s="105">
        <f t="shared" si="51"/>
        <v>0</v>
      </c>
      <c r="CU59" s="106">
        <f t="shared" si="52"/>
        <v>0</v>
      </c>
      <c r="CV59" s="107">
        <f t="shared" si="53"/>
        <v>0</v>
      </c>
      <c r="CW59" s="106">
        <f t="shared" si="54"/>
        <v>0</v>
      </c>
      <c r="CX59" s="107">
        <f t="shared" si="55"/>
        <v>0</v>
      </c>
      <c r="CY59" s="106">
        <f t="shared" si="56"/>
        <v>0</v>
      </c>
      <c r="CZ59" s="107">
        <f t="shared" si="57"/>
        <v>0</v>
      </c>
      <c r="DA59" s="106">
        <f t="shared" si="58"/>
        <v>0</v>
      </c>
      <c r="DB59" s="107">
        <f t="shared" si="59"/>
        <v>0</v>
      </c>
      <c r="DC59" s="106">
        <f t="shared" si="60"/>
        <v>0</v>
      </c>
      <c r="DD59" s="107">
        <f t="shared" si="61"/>
        <v>0</v>
      </c>
      <c r="DE59" s="278">
        <f t="shared" si="62"/>
        <v>0</v>
      </c>
      <c r="DF59" s="107">
        <f t="shared" si="63"/>
        <v>0</v>
      </c>
      <c r="DG59" s="109">
        <f t="shared" si="64"/>
        <v>0</v>
      </c>
      <c r="DH59" s="273"/>
      <c r="DI59" s="463">
        <v>37</v>
      </c>
      <c r="DJ59" s="462">
        <f t="shared" si="3"/>
        <v>0</v>
      </c>
      <c r="DK59" s="385">
        <f t="shared" si="4"/>
        <v>0</v>
      </c>
      <c r="DL59" s="139">
        <f t="shared" si="5"/>
        <v>0</v>
      </c>
      <c r="DM59" s="388">
        <f t="shared" si="6"/>
        <v>7.6368876080691734</v>
      </c>
      <c r="DN59" s="181"/>
      <c r="DO59" s="181"/>
      <c r="DP59" s="181"/>
      <c r="DQ59" s="181"/>
      <c r="DR59" s="181"/>
      <c r="DS59" s="181"/>
      <c r="DT59" s="181"/>
      <c r="EB59" s="140">
        <f t="shared" si="65"/>
        <v>0</v>
      </c>
      <c r="EC59" s="141">
        <f t="shared" si="65"/>
        <v>0</v>
      </c>
      <c r="ED59" s="4">
        <f t="shared" si="7"/>
        <v>0</v>
      </c>
      <c r="EE59" s="142" t="e">
        <f t="shared" si="8"/>
        <v>#DIV/0!</v>
      </c>
      <c r="EF59" s="143" t="e">
        <f t="shared" si="9"/>
        <v>#DIV/0!</v>
      </c>
    </row>
    <row r="60" spans="1:136" ht="13.2" customHeight="1" x14ac:dyDescent="0.2">
      <c r="A60" s="172"/>
      <c r="B60" s="173"/>
      <c r="C60" s="174"/>
      <c r="D60" s="479" t="str">
        <f t="shared" si="10"/>
        <v>C</v>
      </c>
      <c r="E60" s="327"/>
      <c r="F60" s="328"/>
      <c r="G60" s="329"/>
      <c r="H60" s="347"/>
      <c r="I60" s="328"/>
      <c r="J60" s="328"/>
      <c r="K60" s="329"/>
      <c r="L60" s="175"/>
      <c r="M60" s="347"/>
      <c r="N60" s="328"/>
      <c r="O60" s="328"/>
      <c r="P60" s="328"/>
      <c r="Q60" s="329"/>
      <c r="R60" s="347"/>
      <c r="S60" s="328"/>
      <c r="T60" s="328"/>
      <c r="U60" s="329"/>
      <c r="V60" s="347"/>
      <c r="W60" s="328"/>
      <c r="X60" s="329"/>
      <c r="Y60" s="347"/>
      <c r="Z60" s="328"/>
      <c r="AA60" s="328"/>
      <c r="AB60" s="329"/>
      <c r="AC60" s="347"/>
      <c r="AD60" s="328"/>
      <c r="AE60" s="329"/>
      <c r="AF60" s="347"/>
      <c r="AG60" s="328"/>
      <c r="AH60" s="329"/>
      <c r="AI60" s="347"/>
      <c r="AJ60" s="328"/>
      <c r="AK60" s="329"/>
      <c r="AL60" s="347"/>
      <c r="AM60" s="377"/>
      <c r="AN60" s="327"/>
      <c r="AO60" s="328"/>
      <c r="AP60" s="329"/>
      <c r="AQ60" s="347"/>
      <c r="AR60" s="328"/>
      <c r="AS60" s="329"/>
      <c r="AT60" s="347"/>
      <c r="AU60" s="329"/>
      <c r="AV60" s="347"/>
      <c r="AW60" s="329"/>
      <c r="AX60" s="347"/>
      <c r="AY60" s="328"/>
      <c r="AZ60" s="329"/>
      <c r="BA60" s="176"/>
      <c r="BB60" s="176"/>
      <c r="BC60" s="127">
        <f t="shared" si="11"/>
        <v>0</v>
      </c>
      <c r="BD60" s="476" t="str">
        <f t="shared" si="12"/>
        <v>C</v>
      </c>
      <c r="BE60" s="128">
        <f t="shared" si="13"/>
        <v>0</v>
      </c>
      <c r="BF60" s="479" t="str">
        <f t="shared" si="14"/>
        <v>C</v>
      </c>
      <c r="BG60" s="127">
        <f t="shared" si="15"/>
        <v>0</v>
      </c>
      <c r="BH60" s="128">
        <f t="shared" si="16"/>
        <v>0</v>
      </c>
      <c r="BI60" s="128">
        <f t="shared" si="17"/>
        <v>0</v>
      </c>
      <c r="BJ60" s="129">
        <f t="shared" si="18"/>
        <v>0</v>
      </c>
      <c r="BK60" s="130">
        <f t="shared" si="1"/>
        <v>0</v>
      </c>
      <c r="BL60" s="131">
        <f t="shared" si="19"/>
        <v>7.6368876080691734</v>
      </c>
      <c r="BM60" s="272"/>
      <c r="BN60" s="120">
        <f t="shared" si="20"/>
        <v>0</v>
      </c>
      <c r="BO60" s="121">
        <f t="shared" si="2"/>
        <v>0</v>
      </c>
      <c r="BP60" s="132">
        <f t="shared" si="21"/>
        <v>0</v>
      </c>
      <c r="BQ60" s="133" t="str">
        <f t="shared" si="22"/>
        <v>C</v>
      </c>
      <c r="BR60" s="134">
        <f t="shared" si="23"/>
        <v>0</v>
      </c>
      <c r="BS60" s="123" t="str">
        <f t="shared" si="24"/>
        <v>C</v>
      </c>
      <c r="BT60" s="132">
        <f t="shared" si="25"/>
        <v>0</v>
      </c>
      <c r="BU60" s="134">
        <f t="shared" si="26"/>
        <v>0</v>
      </c>
      <c r="BV60" s="134">
        <f t="shared" si="27"/>
        <v>0</v>
      </c>
      <c r="BW60" s="135">
        <f t="shared" si="28"/>
        <v>0</v>
      </c>
      <c r="BX60" s="136">
        <f t="shared" si="29"/>
        <v>0</v>
      </c>
      <c r="BY60" s="137">
        <f t="shared" si="30"/>
        <v>0</v>
      </c>
      <c r="BZ60" s="138">
        <f t="shared" si="31"/>
        <v>0</v>
      </c>
      <c r="CA60" s="137">
        <f t="shared" si="32"/>
        <v>0</v>
      </c>
      <c r="CB60" s="138">
        <f t="shared" si="33"/>
        <v>0</v>
      </c>
      <c r="CC60" s="137">
        <f t="shared" si="34"/>
        <v>0</v>
      </c>
      <c r="CD60" s="305">
        <f t="shared" si="35"/>
        <v>0</v>
      </c>
      <c r="CE60" s="304">
        <f t="shared" si="36"/>
        <v>0</v>
      </c>
      <c r="CF60" s="305">
        <f t="shared" si="37"/>
        <v>0</v>
      </c>
      <c r="CG60" s="304">
        <f t="shared" si="38"/>
        <v>0</v>
      </c>
      <c r="CH60" s="305">
        <f t="shared" si="39"/>
        <v>0</v>
      </c>
      <c r="CI60" s="304">
        <f t="shared" si="40"/>
        <v>0</v>
      </c>
      <c r="CJ60" s="305">
        <f t="shared" si="41"/>
        <v>0</v>
      </c>
      <c r="CK60" s="304">
        <f t="shared" si="42"/>
        <v>0</v>
      </c>
      <c r="CL60" s="305">
        <f t="shared" si="43"/>
        <v>0</v>
      </c>
      <c r="CM60" s="304">
        <f t="shared" si="44"/>
        <v>0</v>
      </c>
      <c r="CN60" s="305">
        <f t="shared" si="45"/>
        <v>0</v>
      </c>
      <c r="CO60" s="304">
        <f t="shared" si="46"/>
        <v>0</v>
      </c>
      <c r="CP60" s="305">
        <f t="shared" si="47"/>
        <v>0</v>
      </c>
      <c r="CQ60" s="304">
        <f t="shared" si="48"/>
        <v>0</v>
      </c>
      <c r="CR60" s="305">
        <f t="shared" si="49"/>
        <v>0</v>
      </c>
      <c r="CS60" s="306">
        <f t="shared" si="50"/>
        <v>0</v>
      </c>
      <c r="CT60" s="303">
        <f t="shared" si="51"/>
        <v>0</v>
      </c>
      <c r="CU60" s="304">
        <f t="shared" si="52"/>
        <v>0</v>
      </c>
      <c r="CV60" s="305">
        <f t="shared" si="53"/>
        <v>0</v>
      </c>
      <c r="CW60" s="304">
        <f t="shared" si="54"/>
        <v>0</v>
      </c>
      <c r="CX60" s="305">
        <f t="shared" si="55"/>
        <v>0</v>
      </c>
      <c r="CY60" s="304">
        <f t="shared" si="56"/>
        <v>0</v>
      </c>
      <c r="CZ60" s="305">
        <f t="shared" si="57"/>
        <v>0</v>
      </c>
      <c r="DA60" s="304">
        <f t="shared" si="58"/>
        <v>0</v>
      </c>
      <c r="DB60" s="305">
        <f t="shared" si="59"/>
        <v>0</v>
      </c>
      <c r="DC60" s="304">
        <f t="shared" si="60"/>
        <v>0</v>
      </c>
      <c r="DD60" s="305">
        <f t="shared" si="61"/>
        <v>0</v>
      </c>
      <c r="DE60" s="306">
        <f t="shared" si="62"/>
        <v>0</v>
      </c>
      <c r="DF60" s="305">
        <f t="shared" si="63"/>
        <v>0</v>
      </c>
      <c r="DG60" s="308">
        <f t="shared" si="64"/>
        <v>0</v>
      </c>
      <c r="DH60" s="273"/>
      <c r="DI60" s="463">
        <v>38</v>
      </c>
      <c r="DJ60" s="462">
        <f t="shared" si="3"/>
        <v>0</v>
      </c>
      <c r="DK60" s="385">
        <f t="shared" si="4"/>
        <v>0</v>
      </c>
      <c r="DL60" s="139">
        <f t="shared" si="5"/>
        <v>0</v>
      </c>
      <c r="DM60" s="388">
        <f t="shared" si="6"/>
        <v>7.6368876080691734</v>
      </c>
      <c r="DN60" s="181"/>
      <c r="DO60" s="181"/>
      <c r="DP60" s="181"/>
      <c r="DQ60" s="181"/>
      <c r="DR60" s="181"/>
      <c r="DS60" s="181"/>
      <c r="DT60" s="181"/>
      <c r="EB60" s="140">
        <f t="shared" si="65"/>
        <v>0</v>
      </c>
      <c r="EC60" s="141">
        <f t="shared" si="65"/>
        <v>0</v>
      </c>
      <c r="ED60" s="4">
        <f t="shared" si="7"/>
        <v>0</v>
      </c>
      <c r="EE60" s="142" t="e">
        <f t="shared" si="8"/>
        <v>#DIV/0!</v>
      </c>
      <c r="EF60" s="143" t="e">
        <f t="shared" si="9"/>
        <v>#DIV/0!</v>
      </c>
    </row>
    <row r="61" spans="1:136" ht="13.2" customHeight="1" x14ac:dyDescent="0.2">
      <c r="A61" s="72"/>
      <c r="B61" s="177"/>
      <c r="C61" s="178"/>
      <c r="D61" s="480" t="str">
        <f t="shared" si="10"/>
        <v>C</v>
      </c>
      <c r="E61" s="330"/>
      <c r="F61" s="331"/>
      <c r="G61" s="332"/>
      <c r="H61" s="348"/>
      <c r="I61" s="331"/>
      <c r="J61" s="331"/>
      <c r="K61" s="332"/>
      <c r="L61" s="179"/>
      <c r="M61" s="348"/>
      <c r="N61" s="331"/>
      <c r="O61" s="331"/>
      <c r="P61" s="331"/>
      <c r="Q61" s="332"/>
      <c r="R61" s="348"/>
      <c r="S61" s="331"/>
      <c r="T61" s="331"/>
      <c r="U61" s="332"/>
      <c r="V61" s="348"/>
      <c r="W61" s="331"/>
      <c r="X61" s="332"/>
      <c r="Y61" s="348"/>
      <c r="Z61" s="331"/>
      <c r="AA61" s="331"/>
      <c r="AB61" s="332"/>
      <c r="AC61" s="348"/>
      <c r="AD61" s="331"/>
      <c r="AE61" s="332"/>
      <c r="AF61" s="348"/>
      <c r="AG61" s="331"/>
      <c r="AH61" s="332"/>
      <c r="AI61" s="348"/>
      <c r="AJ61" s="331"/>
      <c r="AK61" s="332"/>
      <c r="AL61" s="348"/>
      <c r="AM61" s="378"/>
      <c r="AN61" s="330"/>
      <c r="AO61" s="331"/>
      <c r="AP61" s="332"/>
      <c r="AQ61" s="348"/>
      <c r="AR61" s="331"/>
      <c r="AS61" s="332"/>
      <c r="AT61" s="348"/>
      <c r="AU61" s="332"/>
      <c r="AV61" s="348"/>
      <c r="AW61" s="332"/>
      <c r="AX61" s="348"/>
      <c r="AY61" s="331"/>
      <c r="AZ61" s="326"/>
      <c r="BA61" s="180"/>
      <c r="BB61" s="180"/>
      <c r="BC61" s="150">
        <f t="shared" si="11"/>
        <v>0</v>
      </c>
      <c r="BD61" s="477" t="str">
        <f t="shared" si="12"/>
        <v>C</v>
      </c>
      <c r="BE61" s="151">
        <f t="shared" si="13"/>
        <v>0</v>
      </c>
      <c r="BF61" s="480" t="str">
        <f t="shared" si="14"/>
        <v>C</v>
      </c>
      <c r="BG61" s="150">
        <f t="shared" si="15"/>
        <v>0</v>
      </c>
      <c r="BH61" s="151">
        <f t="shared" si="16"/>
        <v>0</v>
      </c>
      <c r="BI61" s="151">
        <f t="shared" si="17"/>
        <v>0</v>
      </c>
      <c r="BJ61" s="152">
        <f t="shared" si="18"/>
        <v>0</v>
      </c>
      <c r="BK61" s="153">
        <f t="shared" si="1"/>
        <v>0</v>
      </c>
      <c r="BL61" s="154">
        <f t="shared" si="19"/>
        <v>7.6368876080691734</v>
      </c>
      <c r="BM61" s="272"/>
      <c r="BN61" s="55">
        <f t="shared" si="20"/>
        <v>0</v>
      </c>
      <c r="BO61" s="144">
        <f t="shared" si="2"/>
        <v>0</v>
      </c>
      <c r="BP61" s="155">
        <f t="shared" si="21"/>
        <v>0</v>
      </c>
      <c r="BQ61" s="156" t="str">
        <f t="shared" si="22"/>
        <v>C</v>
      </c>
      <c r="BR61" s="157">
        <f t="shared" si="23"/>
        <v>0</v>
      </c>
      <c r="BS61" s="146" t="str">
        <f t="shared" si="24"/>
        <v>C</v>
      </c>
      <c r="BT61" s="155">
        <f t="shared" si="25"/>
        <v>0</v>
      </c>
      <c r="BU61" s="157">
        <f t="shared" si="26"/>
        <v>0</v>
      </c>
      <c r="BV61" s="157">
        <f t="shared" si="27"/>
        <v>0</v>
      </c>
      <c r="BW61" s="158">
        <f t="shared" si="28"/>
        <v>0</v>
      </c>
      <c r="BX61" s="105">
        <f t="shared" si="29"/>
        <v>0</v>
      </c>
      <c r="BY61" s="106">
        <f t="shared" si="30"/>
        <v>0</v>
      </c>
      <c r="BZ61" s="107">
        <f t="shared" si="31"/>
        <v>0</v>
      </c>
      <c r="CA61" s="106">
        <f t="shared" si="32"/>
        <v>0</v>
      </c>
      <c r="CB61" s="107">
        <f t="shared" si="33"/>
        <v>0</v>
      </c>
      <c r="CC61" s="106">
        <f t="shared" si="34"/>
        <v>0</v>
      </c>
      <c r="CD61" s="107">
        <f t="shared" si="35"/>
        <v>0</v>
      </c>
      <c r="CE61" s="106">
        <f t="shared" si="36"/>
        <v>0</v>
      </c>
      <c r="CF61" s="107">
        <f t="shared" si="37"/>
        <v>0</v>
      </c>
      <c r="CG61" s="106">
        <f t="shared" si="38"/>
        <v>0</v>
      </c>
      <c r="CH61" s="107">
        <f t="shared" si="39"/>
        <v>0</v>
      </c>
      <c r="CI61" s="106">
        <f t="shared" si="40"/>
        <v>0</v>
      </c>
      <c r="CJ61" s="107">
        <f t="shared" si="41"/>
        <v>0</v>
      </c>
      <c r="CK61" s="106">
        <f t="shared" si="42"/>
        <v>0</v>
      </c>
      <c r="CL61" s="107">
        <f t="shared" si="43"/>
        <v>0</v>
      </c>
      <c r="CM61" s="106">
        <f t="shared" si="44"/>
        <v>0</v>
      </c>
      <c r="CN61" s="107">
        <f t="shared" si="45"/>
        <v>0</v>
      </c>
      <c r="CO61" s="106">
        <f t="shared" si="46"/>
        <v>0</v>
      </c>
      <c r="CP61" s="107">
        <f t="shared" si="47"/>
        <v>0</v>
      </c>
      <c r="CQ61" s="106">
        <f t="shared" si="48"/>
        <v>0</v>
      </c>
      <c r="CR61" s="107">
        <f t="shared" si="49"/>
        <v>0</v>
      </c>
      <c r="CS61" s="278">
        <f t="shared" si="50"/>
        <v>0</v>
      </c>
      <c r="CT61" s="105">
        <f t="shared" si="51"/>
        <v>0</v>
      </c>
      <c r="CU61" s="106">
        <f t="shared" si="52"/>
        <v>0</v>
      </c>
      <c r="CV61" s="107">
        <f t="shared" si="53"/>
        <v>0</v>
      </c>
      <c r="CW61" s="106">
        <f t="shared" si="54"/>
        <v>0</v>
      </c>
      <c r="CX61" s="107">
        <f t="shared" si="55"/>
        <v>0</v>
      </c>
      <c r="CY61" s="106">
        <f t="shared" si="56"/>
        <v>0</v>
      </c>
      <c r="CZ61" s="107">
        <f t="shared" si="57"/>
        <v>0</v>
      </c>
      <c r="DA61" s="106">
        <f t="shared" si="58"/>
        <v>0</v>
      </c>
      <c r="DB61" s="107">
        <f t="shared" si="59"/>
        <v>0</v>
      </c>
      <c r="DC61" s="106">
        <f t="shared" si="60"/>
        <v>0</v>
      </c>
      <c r="DD61" s="107">
        <f t="shared" si="61"/>
        <v>0</v>
      </c>
      <c r="DE61" s="278">
        <f t="shared" si="62"/>
        <v>0</v>
      </c>
      <c r="DF61" s="107">
        <f t="shared" si="63"/>
        <v>0</v>
      </c>
      <c r="DG61" s="109">
        <f t="shared" si="64"/>
        <v>0</v>
      </c>
      <c r="DH61" s="273"/>
      <c r="DI61" s="463">
        <v>39</v>
      </c>
      <c r="DJ61" s="462">
        <f t="shared" si="3"/>
        <v>0</v>
      </c>
      <c r="DK61" s="385">
        <f t="shared" si="4"/>
        <v>0</v>
      </c>
      <c r="DL61" s="139">
        <f t="shared" si="5"/>
        <v>0</v>
      </c>
      <c r="DM61" s="388">
        <f t="shared" si="6"/>
        <v>7.6368876080691734</v>
      </c>
      <c r="DN61" s="181"/>
      <c r="DO61" s="181"/>
      <c r="DP61" s="181"/>
      <c r="DQ61" s="181"/>
      <c r="DR61" s="181"/>
      <c r="DS61" s="181"/>
      <c r="DT61" s="181"/>
      <c r="EB61" s="140">
        <f t="shared" si="65"/>
        <v>0</v>
      </c>
      <c r="EC61" s="141">
        <f t="shared" si="65"/>
        <v>0</v>
      </c>
      <c r="ED61" s="4">
        <f t="shared" si="7"/>
        <v>0</v>
      </c>
      <c r="EE61" s="142" t="e">
        <f t="shared" si="8"/>
        <v>#DIV/0!</v>
      </c>
      <c r="EF61" s="143" t="e">
        <f t="shared" si="9"/>
        <v>#DIV/0!</v>
      </c>
    </row>
    <row r="62" spans="1:136" ht="13.2" customHeight="1" thickBot="1" x14ac:dyDescent="0.25">
      <c r="A62" s="189"/>
      <c r="B62" s="190"/>
      <c r="C62" s="191"/>
      <c r="D62" s="481" t="str">
        <f t="shared" si="10"/>
        <v>C</v>
      </c>
      <c r="E62" s="333"/>
      <c r="F62" s="334"/>
      <c r="G62" s="335"/>
      <c r="H62" s="349"/>
      <c r="I62" s="334"/>
      <c r="J62" s="334"/>
      <c r="K62" s="335"/>
      <c r="L62" s="192"/>
      <c r="M62" s="349"/>
      <c r="N62" s="334"/>
      <c r="O62" s="334"/>
      <c r="P62" s="334"/>
      <c r="Q62" s="335"/>
      <c r="R62" s="349"/>
      <c r="S62" s="334"/>
      <c r="T62" s="334"/>
      <c r="U62" s="335"/>
      <c r="V62" s="349"/>
      <c r="W62" s="334"/>
      <c r="X62" s="335"/>
      <c r="Y62" s="349"/>
      <c r="Z62" s="334"/>
      <c r="AA62" s="334"/>
      <c r="AB62" s="335"/>
      <c r="AC62" s="349"/>
      <c r="AD62" s="334"/>
      <c r="AE62" s="335"/>
      <c r="AF62" s="349"/>
      <c r="AG62" s="334"/>
      <c r="AH62" s="335"/>
      <c r="AI62" s="349"/>
      <c r="AJ62" s="334"/>
      <c r="AK62" s="335"/>
      <c r="AL62" s="349"/>
      <c r="AM62" s="379"/>
      <c r="AN62" s="333"/>
      <c r="AO62" s="334"/>
      <c r="AP62" s="335"/>
      <c r="AQ62" s="349"/>
      <c r="AR62" s="334"/>
      <c r="AS62" s="335"/>
      <c r="AT62" s="349"/>
      <c r="AU62" s="335"/>
      <c r="AV62" s="349"/>
      <c r="AW62" s="335"/>
      <c r="AX62" s="349"/>
      <c r="AY62" s="334"/>
      <c r="AZ62" s="335"/>
      <c r="BA62" s="193"/>
      <c r="BB62" s="193"/>
      <c r="BC62" s="299">
        <f t="shared" si="11"/>
        <v>0</v>
      </c>
      <c r="BD62" s="478" t="str">
        <f t="shared" si="12"/>
        <v>C</v>
      </c>
      <c r="BE62" s="300">
        <f t="shared" si="13"/>
        <v>0</v>
      </c>
      <c r="BF62" s="481" t="str">
        <f t="shared" si="14"/>
        <v>C</v>
      </c>
      <c r="BG62" s="299">
        <f t="shared" si="15"/>
        <v>0</v>
      </c>
      <c r="BH62" s="300">
        <f t="shared" si="16"/>
        <v>0</v>
      </c>
      <c r="BI62" s="300">
        <f t="shared" si="17"/>
        <v>0</v>
      </c>
      <c r="BJ62" s="301">
        <f t="shared" si="18"/>
        <v>0</v>
      </c>
      <c r="BK62" s="302">
        <f t="shared" si="1"/>
        <v>0</v>
      </c>
      <c r="BL62" s="194">
        <f t="shared" si="19"/>
        <v>7.6368876080691734</v>
      </c>
      <c r="BM62" s="272"/>
      <c r="BN62" s="120">
        <f t="shared" si="20"/>
        <v>0</v>
      </c>
      <c r="BO62" s="190">
        <f t="shared" si="2"/>
        <v>0</v>
      </c>
      <c r="BP62" s="309">
        <f t="shared" si="21"/>
        <v>0</v>
      </c>
      <c r="BQ62" s="195" t="str">
        <f t="shared" si="22"/>
        <v>C</v>
      </c>
      <c r="BR62" s="310">
        <f t="shared" si="23"/>
        <v>0</v>
      </c>
      <c r="BS62" s="196" t="str">
        <f t="shared" si="24"/>
        <v>C</v>
      </c>
      <c r="BT62" s="309">
        <f t="shared" si="25"/>
        <v>0</v>
      </c>
      <c r="BU62" s="310">
        <f t="shared" si="26"/>
        <v>0</v>
      </c>
      <c r="BV62" s="310">
        <f t="shared" si="27"/>
        <v>0</v>
      </c>
      <c r="BW62" s="311">
        <f t="shared" si="28"/>
        <v>0</v>
      </c>
      <c r="BX62" s="136">
        <f t="shared" si="29"/>
        <v>0</v>
      </c>
      <c r="BY62" s="137">
        <f t="shared" si="30"/>
        <v>0</v>
      </c>
      <c r="BZ62" s="138">
        <f t="shared" si="31"/>
        <v>0</v>
      </c>
      <c r="CA62" s="137">
        <f t="shared" si="32"/>
        <v>0</v>
      </c>
      <c r="CB62" s="138">
        <f t="shared" si="33"/>
        <v>0</v>
      </c>
      <c r="CC62" s="137">
        <f t="shared" si="34"/>
        <v>0</v>
      </c>
      <c r="CD62" s="305">
        <f t="shared" si="35"/>
        <v>0</v>
      </c>
      <c r="CE62" s="304">
        <f t="shared" si="36"/>
        <v>0</v>
      </c>
      <c r="CF62" s="305">
        <f t="shared" si="37"/>
        <v>0</v>
      </c>
      <c r="CG62" s="304">
        <f t="shared" si="38"/>
        <v>0</v>
      </c>
      <c r="CH62" s="305">
        <f t="shared" si="39"/>
        <v>0</v>
      </c>
      <c r="CI62" s="304">
        <f t="shared" si="40"/>
        <v>0</v>
      </c>
      <c r="CJ62" s="305">
        <f t="shared" si="41"/>
        <v>0</v>
      </c>
      <c r="CK62" s="304">
        <f t="shared" si="42"/>
        <v>0</v>
      </c>
      <c r="CL62" s="305">
        <f t="shared" si="43"/>
        <v>0</v>
      </c>
      <c r="CM62" s="304">
        <f t="shared" si="44"/>
        <v>0</v>
      </c>
      <c r="CN62" s="305">
        <f t="shared" si="45"/>
        <v>0</v>
      </c>
      <c r="CO62" s="304">
        <f t="shared" si="46"/>
        <v>0</v>
      </c>
      <c r="CP62" s="305">
        <f t="shared" si="47"/>
        <v>0</v>
      </c>
      <c r="CQ62" s="304">
        <f t="shared" si="48"/>
        <v>0</v>
      </c>
      <c r="CR62" s="305">
        <f t="shared" si="49"/>
        <v>0</v>
      </c>
      <c r="CS62" s="306">
        <f t="shared" si="50"/>
        <v>0</v>
      </c>
      <c r="CT62" s="303">
        <f t="shared" si="51"/>
        <v>0</v>
      </c>
      <c r="CU62" s="304">
        <f t="shared" si="52"/>
        <v>0</v>
      </c>
      <c r="CV62" s="305">
        <f t="shared" si="53"/>
        <v>0</v>
      </c>
      <c r="CW62" s="304">
        <f t="shared" si="54"/>
        <v>0</v>
      </c>
      <c r="CX62" s="305">
        <f t="shared" si="55"/>
        <v>0</v>
      </c>
      <c r="CY62" s="304">
        <f t="shared" si="56"/>
        <v>0</v>
      </c>
      <c r="CZ62" s="305">
        <f t="shared" si="57"/>
        <v>0</v>
      </c>
      <c r="DA62" s="304">
        <f t="shared" si="58"/>
        <v>0</v>
      </c>
      <c r="DB62" s="305">
        <f t="shared" si="59"/>
        <v>0</v>
      </c>
      <c r="DC62" s="304">
        <f t="shared" si="60"/>
        <v>0</v>
      </c>
      <c r="DD62" s="305">
        <f t="shared" si="61"/>
        <v>0</v>
      </c>
      <c r="DE62" s="306">
        <f t="shared" si="62"/>
        <v>0</v>
      </c>
      <c r="DF62" s="305">
        <f t="shared" si="63"/>
        <v>0</v>
      </c>
      <c r="DG62" s="308">
        <f t="shared" si="64"/>
        <v>0</v>
      </c>
      <c r="DH62" s="273"/>
      <c r="DI62" s="464">
        <v>40</v>
      </c>
      <c r="DJ62" s="465">
        <f t="shared" si="3"/>
        <v>0</v>
      </c>
      <c r="DK62" s="386">
        <f t="shared" si="4"/>
        <v>0</v>
      </c>
      <c r="DL62" s="292">
        <f t="shared" si="5"/>
        <v>0</v>
      </c>
      <c r="DM62" s="389">
        <f t="shared" si="6"/>
        <v>7.6368876080691734</v>
      </c>
      <c r="DN62" s="181"/>
      <c r="DO62" s="181"/>
      <c r="DP62" s="181"/>
      <c r="DQ62" s="181"/>
      <c r="DR62" s="181"/>
      <c r="DS62" s="181"/>
      <c r="DT62" s="181"/>
      <c r="EB62" s="197">
        <f t="shared" si="65"/>
        <v>0</v>
      </c>
      <c r="EC62" s="198">
        <f>B62</f>
        <v>0</v>
      </c>
      <c r="ED62" s="390">
        <f t="shared" si="7"/>
        <v>0</v>
      </c>
      <c r="EE62" s="298" t="e">
        <f t="shared" si="8"/>
        <v>#DIV/0!</v>
      </c>
      <c r="EF62" s="393" t="e">
        <f t="shared" si="9"/>
        <v>#DIV/0!</v>
      </c>
    </row>
    <row r="63" spans="1:136" ht="13.2" customHeight="1" thickBot="1" x14ac:dyDescent="0.25">
      <c r="A63" s="670" t="s">
        <v>187</v>
      </c>
      <c r="B63" s="671"/>
      <c r="C63" s="671"/>
      <c r="D63" s="468">
        <f>COUNTA(A23:A62)</f>
        <v>0</v>
      </c>
      <c r="E63" s="336">
        <f>SUM(E23:E62)</f>
        <v>0</v>
      </c>
      <c r="F63" s="337">
        <f t="shared" ref="F63:BB63" si="66">SUM(F23:F62)</f>
        <v>0</v>
      </c>
      <c r="G63" s="380">
        <f>SUM(G23:G62)</f>
        <v>0</v>
      </c>
      <c r="H63" s="350">
        <f t="shared" si="66"/>
        <v>0</v>
      </c>
      <c r="I63" s="337">
        <f t="shared" si="66"/>
        <v>0</v>
      </c>
      <c r="J63" s="337">
        <f t="shared" si="66"/>
        <v>0</v>
      </c>
      <c r="K63" s="338">
        <f t="shared" si="66"/>
        <v>0</v>
      </c>
      <c r="L63" s="371">
        <f t="shared" si="66"/>
        <v>0</v>
      </c>
      <c r="M63" s="350">
        <f t="shared" si="66"/>
        <v>0</v>
      </c>
      <c r="N63" s="337">
        <f t="shared" si="66"/>
        <v>0</v>
      </c>
      <c r="O63" s="337">
        <f t="shared" si="66"/>
        <v>0</v>
      </c>
      <c r="P63" s="337">
        <f t="shared" si="66"/>
        <v>0</v>
      </c>
      <c r="Q63" s="380">
        <f t="shared" si="66"/>
        <v>0</v>
      </c>
      <c r="R63" s="350">
        <f t="shared" si="66"/>
        <v>0</v>
      </c>
      <c r="S63" s="337">
        <f t="shared" si="66"/>
        <v>0</v>
      </c>
      <c r="T63" s="337">
        <f t="shared" si="66"/>
        <v>0</v>
      </c>
      <c r="U63" s="380">
        <f t="shared" si="66"/>
        <v>0</v>
      </c>
      <c r="V63" s="350">
        <f t="shared" si="66"/>
        <v>0</v>
      </c>
      <c r="W63" s="337">
        <f t="shared" si="66"/>
        <v>0</v>
      </c>
      <c r="X63" s="380">
        <f t="shared" si="66"/>
        <v>0</v>
      </c>
      <c r="Y63" s="350">
        <f t="shared" si="66"/>
        <v>0</v>
      </c>
      <c r="Z63" s="337">
        <f t="shared" si="66"/>
        <v>0</v>
      </c>
      <c r="AA63" s="337">
        <f t="shared" si="66"/>
        <v>0</v>
      </c>
      <c r="AB63" s="380">
        <f t="shared" si="66"/>
        <v>0</v>
      </c>
      <c r="AC63" s="350">
        <f t="shared" si="66"/>
        <v>0</v>
      </c>
      <c r="AD63" s="337">
        <f t="shared" si="66"/>
        <v>0</v>
      </c>
      <c r="AE63" s="380">
        <f t="shared" si="66"/>
        <v>0</v>
      </c>
      <c r="AF63" s="350">
        <f t="shared" si="66"/>
        <v>0</v>
      </c>
      <c r="AG63" s="337">
        <f t="shared" si="66"/>
        <v>0</v>
      </c>
      <c r="AH63" s="380">
        <f t="shared" si="66"/>
        <v>0</v>
      </c>
      <c r="AI63" s="350">
        <f t="shared" si="66"/>
        <v>0</v>
      </c>
      <c r="AJ63" s="337">
        <f t="shared" si="66"/>
        <v>0</v>
      </c>
      <c r="AK63" s="338">
        <f t="shared" si="66"/>
        <v>0</v>
      </c>
      <c r="AL63" s="371">
        <f t="shared" si="66"/>
        <v>0</v>
      </c>
      <c r="AM63" s="362">
        <f t="shared" si="66"/>
        <v>0</v>
      </c>
      <c r="AN63" s="336">
        <f t="shared" si="66"/>
        <v>0</v>
      </c>
      <c r="AO63" s="337">
        <f t="shared" si="66"/>
        <v>0</v>
      </c>
      <c r="AP63" s="338">
        <f t="shared" si="66"/>
        <v>0</v>
      </c>
      <c r="AQ63" s="350">
        <f t="shared" si="66"/>
        <v>0</v>
      </c>
      <c r="AR63" s="337">
        <f t="shared" si="66"/>
        <v>0</v>
      </c>
      <c r="AS63" s="380">
        <f t="shared" si="66"/>
        <v>0</v>
      </c>
      <c r="AT63" s="350">
        <f t="shared" si="66"/>
        <v>0</v>
      </c>
      <c r="AU63" s="380">
        <f t="shared" si="66"/>
        <v>0</v>
      </c>
      <c r="AV63" s="350">
        <f t="shared" si="66"/>
        <v>0</v>
      </c>
      <c r="AW63" s="380">
        <f t="shared" si="66"/>
        <v>0</v>
      </c>
      <c r="AX63" s="350">
        <f t="shared" si="66"/>
        <v>0</v>
      </c>
      <c r="AY63" s="337">
        <f t="shared" si="66"/>
        <v>0</v>
      </c>
      <c r="AZ63" s="338">
        <f t="shared" si="66"/>
        <v>0</v>
      </c>
      <c r="BA63" s="371">
        <f t="shared" si="66"/>
        <v>0</v>
      </c>
      <c r="BB63" s="199">
        <f t="shared" si="66"/>
        <v>0</v>
      </c>
      <c r="BC63" s="382"/>
      <c r="BD63" s="202"/>
      <c r="BE63" s="202"/>
      <c r="BF63" s="203"/>
      <c r="BG63" s="204"/>
      <c r="BH63" s="202"/>
      <c r="BI63" s="205"/>
      <c r="BJ63" s="274"/>
      <c r="BK63" s="206"/>
      <c r="BL63" s="672"/>
      <c r="BN63" s="675" t="s">
        <v>144</v>
      </c>
      <c r="BO63" s="676"/>
      <c r="BP63" s="208" t="e">
        <f>BC64</f>
        <v>#DIV/0!</v>
      </c>
      <c r="BQ63" s="209"/>
      <c r="BR63" s="210" t="e">
        <f>BE64</f>
        <v>#DIV/0!</v>
      </c>
      <c r="BS63" s="211"/>
      <c r="BT63" s="208" t="e">
        <f t="shared" ref="BT63:BW63" si="67">BG64</f>
        <v>#DIV/0!</v>
      </c>
      <c r="BU63" s="210" t="e">
        <f t="shared" si="67"/>
        <v>#DIV/0!</v>
      </c>
      <c r="BV63" s="210" t="e">
        <f t="shared" si="67"/>
        <v>#DIV/0!</v>
      </c>
      <c r="BW63" s="212" t="e">
        <f t="shared" si="67"/>
        <v>#DIV/0!</v>
      </c>
      <c r="BX63" s="213"/>
      <c r="BY63" s="214" t="e">
        <f>SUM(BY23:BY62)/$D$63</f>
        <v>#DIV/0!</v>
      </c>
      <c r="BZ63" s="215"/>
      <c r="CA63" s="214" t="e">
        <f>SUM(CA23:CA62)/$D$63</f>
        <v>#DIV/0!</v>
      </c>
      <c r="CB63" s="215"/>
      <c r="CC63" s="214" t="e">
        <f>SUM(CC23:CC62)/$D$63</f>
        <v>#DIV/0!</v>
      </c>
      <c r="CD63" s="215"/>
      <c r="CE63" s="214" t="e">
        <f>SUM(CE23:CE62)/$D$63</f>
        <v>#DIV/0!</v>
      </c>
      <c r="CF63" s="215"/>
      <c r="CG63" s="214" t="e">
        <f>SUM(CG23:CG62)/$D$63</f>
        <v>#DIV/0!</v>
      </c>
      <c r="CH63" s="215"/>
      <c r="CI63" s="214" t="e">
        <f>SUM(CI23:CI62)/$D$63</f>
        <v>#DIV/0!</v>
      </c>
      <c r="CJ63" s="215"/>
      <c r="CK63" s="214" t="e">
        <f>SUM(CK23:CK62)/$D$63</f>
        <v>#DIV/0!</v>
      </c>
      <c r="CL63" s="215"/>
      <c r="CM63" s="214" t="e">
        <f>SUM(CM23:CM62)/$D$63</f>
        <v>#DIV/0!</v>
      </c>
      <c r="CN63" s="215"/>
      <c r="CO63" s="214" t="e">
        <f>SUM(CO23:CO62)/$D$63</f>
        <v>#DIV/0!</v>
      </c>
      <c r="CP63" s="215"/>
      <c r="CQ63" s="214" t="e">
        <f>SUM(CQ23:CQ62)/$D$63</f>
        <v>#DIV/0!</v>
      </c>
      <c r="CR63" s="215"/>
      <c r="CS63" s="214" t="e">
        <f>SUM(CS23:CS62)/$D$63</f>
        <v>#DIV/0!</v>
      </c>
      <c r="CT63" s="213"/>
      <c r="CU63" s="214" t="e">
        <f>SUM(CU23:CU62)/$D$63</f>
        <v>#DIV/0!</v>
      </c>
      <c r="CV63" s="215"/>
      <c r="CW63" s="214" t="e">
        <f>SUM(CW23:CW62)/$D$63</f>
        <v>#DIV/0!</v>
      </c>
      <c r="CX63" s="215"/>
      <c r="CY63" s="214" t="e">
        <f>SUM(CY23:CY62)/$D$63</f>
        <v>#DIV/0!</v>
      </c>
      <c r="CZ63" s="215"/>
      <c r="DA63" s="214" t="e">
        <f>SUM(DA23:DA62)/$D$63</f>
        <v>#DIV/0!</v>
      </c>
      <c r="DB63" s="215"/>
      <c r="DC63" s="214" t="e">
        <f>SUM(DC23:DC62)/$D$63</f>
        <v>#DIV/0!</v>
      </c>
      <c r="DD63" s="216"/>
      <c r="DE63" s="214" t="e">
        <f>SUM(DE23:DE62)/$D$63</f>
        <v>#DIV/0!</v>
      </c>
      <c r="DF63" s="216"/>
      <c r="DG63" s="214" t="e">
        <f>SUM(DG23:DG62)/$D$63</f>
        <v>#DIV/0!</v>
      </c>
      <c r="DH63" s="284"/>
      <c r="DI63" s="161"/>
      <c r="DJ63" s="167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</row>
    <row r="64" spans="1:136" ht="13.2" customHeight="1" thickBot="1" x14ac:dyDescent="0.25">
      <c r="A64" s="677" t="s">
        <v>145</v>
      </c>
      <c r="B64" s="678"/>
      <c r="C64" s="411">
        <f>C62-C63</f>
        <v>0</v>
      </c>
      <c r="D64" s="219"/>
      <c r="E64" s="339" t="e">
        <f>E63/$D$63*100</f>
        <v>#DIV/0!</v>
      </c>
      <c r="F64" s="340" t="e">
        <f t="shared" ref="F64:BB64" si="68">F63/$D$63*100</f>
        <v>#DIV/0!</v>
      </c>
      <c r="G64" s="381" t="e">
        <f t="shared" si="68"/>
        <v>#DIV/0!</v>
      </c>
      <c r="H64" s="351" t="e">
        <f>H63/$D$63*100</f>
        <v>#DIV/0!</v>
      </c>
      <c r="I64" s="340" t="e">
        <f t="shared" si="68"/>
        <v>#DIV/0!</v>
      </c>
      <c r="J64" s="340" t="e">
        <f t="shared" si="68"/>
        <v>#DIV/0!</v>
      </c>
      <c r="K64" s="341" t="e">
        <f t="shared" si="68"/>
        <v>#DIV/0!</v>
      </c>
      <c r="L64" s="222" t="e">
        <f t="shared" si="68"/>
        <v>#DIV/0!</v>
      </c>
      <c r="M64" s="351" t="e">
        <f t="shared" si="68"/>
        <v>#DIV/0!</v>
      </c>
      <c r="N64" s="340" t="e">
        <f t="shared" si="68"/>
        <v>#DIV/0!</v>
      </c>
      <c r="O64" s="340" t="e">
        <f t="shared" si="68"/>
        <v>#DIV/0!</v>
      </c>
      <c r="P64" s="340" t="e">
        <f t="shared" si="68"/>
        <v>#DIV/0!</v>
      </c>
      <c r="Q64" s="381" t="e">
        <f t="shared" si="68"/>
        <v>#DIV/0!</v>
      </c>
      <c r="R64" s="351" t="e">
        <f t="shared" si="68"/>
        <v>#DIV/0!</v>
      </c>
      <c r="S64" s="340" t="e">
        <f t="shared" si="68"/>
        <v>#DIV/0!</v>
      </c>
      <c r="T64" s="340" t="e">
        <f t="shared" si="68"/>
        <v>#DIV/0!</v>
      </c>
      <c r="U64" s="381" t="e">
        <f t="shared" si="68"/>
        <v>#DIV/0!</v>
      </c>
      <c r="V64" s="351" t="e">
        <f t="shared" si="68"/>
        <v>#DIV/0!</v>
      </c>
      <c r="W64" s="340" t="e">
        <f t="shared" si="68"/>
        <v>#DIV/0!</v>
      </c>
      <c r="X64" s="381" t="e">
        <f t="shared" si="68"/>
        <v>#DIV/0!</v>
      </c>
      <c r="Y64" s="351" t="e">
        <f t="shared" si="68"/>
        <v>#DIV/0!</v>
      </c>
      <c r="Z64" s="340" t="e">
        <f t="shared" si="68"/>
        <v>#DIV/0!</v>
      </c>
      <c r="AA64" s="340" t="e">
        <f t="shared" si="68"/>
        <v>#DIV/0!</v>
      </c>
      <c r="AB64" s="381" t="e">
        <f t="shared" si="68"/>
        <v>#DIV/0!</v>
      </c>
      <c r="AC64" s="351" t="e">
        <f t="shared" si="68"/>
        <v>#DIV/0!</v>
      </c>
      <c r="AD64" s="340" t="e">
        <f t="shared" si="68"/>
        <v>#DIV/0!</v>
      </c>
      <c r="AE64" s="381" t="e">
        <f t="shared" si="68"/>
        <v>#DIV/0!</v>
      </c>
      <c r="AF64" s="351" t="e">
        <f t="shared" si="68"/>
        <v>#DIV/0!</v>
      </c>
      <c r="AG64" s="340" t="e">
        <f t="shared" si="68"/>
        <v>#DIV/0!</v>
      </c>
      <c r="AH64" s="381" t="e">
        <f t="shared" si="68"/>
        <v>#DIV/0!</v>
      </c>
      <c r="AI64" s="351" t="e">
        <f t="shared" si="68"/>
        <v>#DIV/0!</v>
      </c>
      <c r="AJ64" s="340" t="e">
        <f t="shared" si="68"/>
        <v>#DIV/0!</v>
      </c>
      <c r="AK64" s="341" t="e">
        <f t="shared" si="68"/>
        <v>#DIV/0!</v>
      </c>
      <c r="AL64" s="222" t="e">
        <f t="shared" si="68"/>
        <v>#DIV/0!</v>
      </c>
      <c r="AM64" s="363" t="e">
        <f t="shared" si="68"/>
        <v>#DIV/0!</v>
      </c>
      <c r="AN64" s="339" t="e">
        <f t="shared" si="68"/>
        <v>#DIV/0!</v>
      </c>
      <c r="AO64" s="340" t="e">
        <f t="shared" si="68"/>
        <v>#DIV/0!</v>
      </c>
      <c r="AP64" s="341" t="e">
        <f t="shared" si="68"/>
        <v>#DIV/0!</v>
      </c>
      <c r="AQ64" s="351" t="e">
        <f t="shared" si="68"/>
        <v>#DIV/0!</v>
      </c>
      <c r="AR64" s="340" t="e">
        <f t="shared" si="68"/>
        <v>#DIV/0!</v>
      </c>
      <c r="AS64" s="381" t="e">
        <f t="shared" si="68"/>
        <v>#DIV/0!</v>
      </c>
      <c r="AT64" s="351" t="e">
        <f t="shared" si="68"/>
        <v>#DIV/0!</v>
      </c>
      <c r="AU64" s="381" t="e">
        <f t="shared" si="68"/>
        <v>#DIV/0!</v>
      </c>
      <c r="AV64" s="351" t="e">
        <f t="shared" si="68"/>
        <v>#DIV/0!</v>
      </c>
      <c r="AW64" s="381" t="e">
        <f t="shared" si="68"/>
        <v>#DIV/0!</v>
      </c>
      <c r="AX64" s="351" t="e">
        <f t="shared" si="68"/>
        <v>#DIV/0!</v>
      </c>
      <c r="AY64" s="340" t="e">
        <f t="shared" si="68"/>
        <v>#DIV/0!</v>
      </c>
      <c r="AZ64" s="341" t="e">
        <f t="shared" si="68"/>
        <v>#DIV/0!</v>
      </c>
      <c r="BA64" s="222" t="e">
        <f t="shared" si="68"/>
        <v>#DIV/0!</v>
      </c>
      <c r="BB64" s="220" t="e">
        <f t="shared" si="68"/>
        <v>#DIV/0!</v>
      </c>
      <c r="BC64" s="383" t="e">
        <f>SUM(BC23:BC62)/$D$63/70*100</f>
        <v>#DIV/0!</v>
      </c>
      <c r="BD64" s="224"/>
      <c r="BE64" s="225" t="e">
        <f>SUM(BE23:BE62)/$D$63/30*100</f>
        <v>#DIV/0!</v>
      </c>
      <c r="BF64" s="226"/>
      <c r="BG64" s="223" t="e">
        <f>SUM(BG23:BG62)/$D$63/14*100</f>
        <v>#DIV/0!</v>
      </c>
      <c r="BH64" s="225" t="e">
        <f>SUM(BH23:BH62)/$D$63/38*100</f>
        <v>#DIV/0!</v>
      </c>
      <c r="BI64" s="225" t="e">
        <f>SUM(BI23:BI62)/$D$63/22*100</f>
        <v>#DIV/0!</v>
      </c>
      <c r="BJ64" s="287" t="e">
        <f>SUM(BJ23:BJ62)/$D$63/26*100</f>
        <v>#DIV/0!</v>
      </c>
      <c r="BK64" s="228" t="e">
        <f>SUM(BK23:BK62)/$D$63</f>
        <v>#DIV/0!</v>
      </c>
      <c r="BL64" s="673"/>
      <c r="BN64" s="679" t="s">
        <v>146</v>
      </c>
      <c r="BO64" s="680"/>
      <c r="BP64" s="229">
        <f>BC65</f>
        <v>74</v>
      </c>
      <c r="BQ64" s="209"/>
      <c r="BR64" s="230">
        <f>BE65</f>
        <v>72.099999999999994</v>
      </c>
      <c r="BS64" s="211"/>
      <c r="BT64" s="229">
        <f>BG65</f>
        <v>60.3</v>
      </c>
      <c r="BU64" s="230">
        <f>BH65</f>
        <v>73.7</v>
      </c>
      <c r="BV64" s="230">
        <f>BI65</f>
        <v>78.2</v>
      </c>
      <c r="BW64" s="231">
        <f>BJ65</f>
        <v>76.3</v>
      </c>
      <c r="BX64" s="213"/>
      <c r="BY64" s="214">
        <v>65.900000000000006</v>
      </c>
      <c r="BZ64" s="215"/>
      <c r="CA64" s="214">
        <v>77</v>
      </c>
      <c r="CB64" s="215"/>
      <c r="CC64" s="214">
        <v>87.3</v>
      </c>
      <c r="CD64" s="215"/>
      <c r="CE64" s="214">
        <v>79.8</v>
      </c>
      <c r="CF64" s="215"/>
      <c r="CG64" s="214">
        <v>53.7</v>
      </c>
      <c r="CH64" s="215"/>
      <c r="CI64" s="214">
        <v>81</v>
      </c>
      <c r="CJ64" s="215"/>
      <c r="CK64" s="214">
        <v>79</v>
      </c>
      <c r="CL64" s="215"/>
      <c r="CM64" s="214">
        <v>78</v>
      </c>
      <c r="CN64" s="215"/>
      <c r="CO64" s="214">
        <v>78.3</v>
      </c>
      <c r="CP64" s="215"/>
      <c r="CQ64" s="214">
        <v>68.599999999999994</v>
      </c>
      <c r="CR64" s="215"/>
      <c r="CS64" s="280">
        <v>76.2</v>
      </c>
      <c r="CT64" s="213"/>
      <c r="CU64" s="214">
        <v>80.099999999999994</v>
      </c>
      <c r="CV64" s="215"/>
      <c r="CW64" s="214">
        <v>60.2</v>
      </c>
      <c r="CX64" s="215"/>
      <c r="CY64" s="214">
        <v>66.5</v>
      </c>
      <c r="CZ64" s="215"/>
      <c r="DA64" s="214">
        <v>61.8</v>
      </c>
      <c r="DB64" s="215"/>
      <c r="DC64" s="214">
        <v>86.2</v>
      </c>
      <c r="DD64" s="216"/>
      <c r="DE64" s="280">
        <v>71.099999999999994</v>
      </c>
      <c r="DF64" s="216"/>
      <c r="DG64" s="217">
        <v>74.5</v>
      </c>
      <c r="DH64" s="284"/>
      <c r="DI64" s="161"/>
      <c r="DJ64" s="681" t="s">
        <v>252</v>
      </c>
      <c r="DK64" s="681"/>
      <c r="DL64" s="681"/>
      <c r="DM64" s="681"/>
      <c r="DN64" s="232"/>
      <c r="DO64" s="181"/>
      <c r="DP64" s="181"/>
      <c r="DQ64" s="181"/>
      <c r="DR64" s="181"/>
      <c r="DS64" s="181"/>
      <c r="DT64" s="181"/>
      <c r="EB64" s="686" t="s">
        <v>254</v>
      </c>
      <c r="EC64" s="686"/>
      <c r="ED64" s="686"/>
      <c r="EE64" s="686"/>
      <c r="EF64" s="686"/>
    </row>
    <row r="65" spans="1:136" ht="13.2" customHeight="1" thickBot="1" x14ac:dyDescent="0.25">
      <c r="A65" s="679" t="s">
        <v>146</v>
      </c>
      <c r="B65" s="684"/>
      <c r="C65" s="233">
        <v>81.5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7"/>
      <c r="BC65" s="229">
        <v>74</v>
      </c>
      <c r="BD65" s="209"/>
      <c r="BE65" s="230">
        <v>72.099999999999994</v>
      </c>
      <c r="BF65" s="211"/>
      <c r="BG65" s="229">
        <v>60.3</v>
      </c>
      <c r="BH65" s="230">
        <v>73.7</v>
      </c>
      <c r="BI65" s="230">
        <v>78.2</v>
      </c>
      <c r="BJ65" s="231">
        <v>76.3</v>
      </c>
      <c r="BK65" s="238">
        <v>73.5</v>
      </c>
      <c r="BL65" s="673"/>
      <c r="BN65" s="675" t="s">
        <v>147</v>
      </c>
      <c r="BO65" s="685"/>
      <c r="BP65" s="366" t="e">
        <f>BP63-BP64</f>
        <v>#DIV/0!</v>
      </c>
      <c r="BQ65" s="248"/>
      <c r="BR65" s="367" t="e">
        <f>BR63-BR64</f>
        <v>#DIV/0!</v>
      </c>
      <c r="BS65" s="250"/>
      <c r="BT65" s="366" t="e">
        <f>BT63-BT64</f>
        <v>#DIV/0!</v>
      </c>
      <c r="BU65" s="367" t="e">
        <f>BU63-BU64</f>
        <v>#DIV/0!</v>
      </c>
      <c r="BV65" s="367" t="e">
        <f>BV63-BV64</f>
        <v>#DIV/0!</v>
      </c>
      <c r="BW65" s="368" t="e">
        <f>BW63-BW64</f>
        <v>#DIV/0!</v>
      </c>
      <c r="BX65" s="239"/>
      <c r="BY65" s="240" t="e">
        <f>BY63-BY64</f>
        <v>#DIV/0!</v>
      </c>
      <c r="BZ65" s="241"/>
      <c r="CA65" s="240" t="e">
        <f>CA63-CA64</f>
        <v>#DIV/0!</v>
      </c>
      <c r="CB65" s="241"/>
      <c r="CC65" s="240" t="e">
        <f>CC63-CC64</f>
        <v>#DIV/0!</v>
      </c>
      <c r="CD65" s="241"/>
      <c r="CE65" s="240" t="e">
        <f>CE63-CE64</f>
        <v>#DIV/0!</v>
      </c>
      <c r="CF65" s="241"/>
      <c r="CG65" s="240" t="e">
        <f>CG63-CG64</f>
        <v>#DIV/0!</v>
      </c>
      <c r="CH65" s="241"/>
      <c r="CI65" s="240" t="e">
        <f>CI63-CI64</f>
        <v>#DIV/0!</v>
      </c>
      <c r="CJ65" s="241"/>
      <c r="CK65" s="240" t="e">
        <f>CK63-CK64</f>
        <v>#DIV/0!</v>
      </c>
      <c r="CL65" s="241"/>
      <c r="CM65" s="240" t="e">
        <f>CM63-CM64</f>
        <v>#DIV/0!</v>
      </c>
      <c r="CN65" s="241"/>
      <c r="CO65" s="240" t="e">
        <f>CO63-CO64</f>
        <v>#DIV/0!</v>
      </c>
      <c r="CP65" s="241"/>
      <c r="CQ65" s="240" t="e">
        <f>CQ63-CQ64</f>
        <v>#DIV/0!</v>
      </c>
      <c r="CR65" s="241"/>
      <c r="CS65" s="240" t="e">
        <f>CS63-CS64</f>
        <v>#DIV/0!</v>
      </c>
      <c r="CT65" s="239"/>
      <c r="CU65" s="240" t="e">
        <f>CU63-CU64</f>
        <v>#DIV/0!</v>
      </c>
      <c r="CV65" s="241"/>
      <c r="CW65" s="240" t="e">
        <f>CW63-CW64</f>
        <v>#DIV/0!</v>
      </c>
      <c r="CX65" s="241"/>
      <c r="CY65" s="240" t="e">
        <f>CY63-CY64</f>
        <v>#DIV/0!</v>
      </c>
      <c r="CZ65" s="241"/>
      <c r="DA65" s="240" t="e">
        <f>DA63-DA64</f>
        <v>#DIV/0!</v>
      </c>
      <c r="DB65" s="241"/>
      <c r="DC65" s="240" t="e">
        <f>DC63-DC64</f>
        <v>#DIV/0!</v>
      </c>
      <c r="DD65" s="242"/>
      <c r="DE65" s="240" t="e">
        <f>DE63-DE64</f>
        <v>#DIV/0!</v>
      </c>
      <c r="DF65" s="242"/>
      <c r="DG65" s="240" t="e">
        <f>DG63-DG64</f>
        <v>#DIV/0!</v>
      </c>
      <c r="DH65" s="285"/>
      <c r="DJ65" s="681"/>
      <c r="DK65" s="681"/>
      <c r="DL65" s="681"/>
      <c r="DM65" s="681"/>
      <c r="DN65" s="232"/>
      <c r="DO65" s="37"/>
      <c r="DP65" s="37"/>
      <c r="DQ65" s="37"/>
      <c r="DR65" s="37"/>
      <c r="DS65" s="37"/>
      <c r="DT65" s="37"/>
      <c r="EB65" s="686"/>
      <c r="EC65" s="686"/>
      <c r="ED65" s="686"/>
      <c r="EE65" s="686"/>
      <c r="EF65" s="686"/>
    </row>
    <row r="66" spans="1:136" ht="13.2" customHeight="1" thickBot="1" x14ac:dyDescent="0.25">
      <c r="A66" s="679" t="s">
        <v>147</v>
      </c>
      <c r="B66" s="684"/>
      <c r="C66" s="411">
        <f>C64-C65</f>
        <v>-81.5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6"/>
      <c r="BC66" s="247" t="e">
        <f>BC64-BC65</f>
        <v>#DIV/0!</v>
      </c>
      <c r="BD66" s="248"/>
      <c r="BE66" s="249" t="e">
        <f>BE64-BE65</f>
        <v>#DIV/0!</v>
      </c>
      <c r="BF66" s="250"/>
      <c r="BG66" s="247" t="e">
        <f>BG64-BG65</f>
        <v>#DIV/0!</v>
      </c>
      <c r="BH66" s="249" t="e">
        <f t="shared" ref="BH66" si="69">BH64-BH65</f>
        <v>#DIV/0!</v>
      </c>
      <c r="BI66" s="249" t="e">
        <f>BI64-BI65</f>
        <v>#DIV/0!</v>
      </c>
      <c r="BJ66" s="369" t="e">
        <f>BJ64-BJ65</f>
        <v>#DIV/0!</v>
      </c>
      <c r="BK66" s="252" t="e">
        <f>BK64-BK65</f>
        <v>#DIV/0!</v>
      </c>
      <c r="BL66" s="674"/>
      <c r="BN66" s="253"/>
      <c r="BO66" s="49" t="s">
        <v>148</v>
      </c>
      <c r="BP66" s="254"/>
      <c r="BQ66" s="254"/>
      <c r="BR66" s="254"/>
      <c r="BS66" s="254"/>
      <c r="BT66" s="254"/>
      <c r="BU66" s="254"/>
      <c r="BV66" s="254"/>
      <c r="BW66" s="254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J66" s="681"/>
      <c r="DK66" s="681"/>
      <c r="DL66" s="681"/>
      <c r="DM66" s="681"/>
      <c r="DN66" s="232"/>
      <c r="DO66" s="37"/>
      <c r="DP66" s="37"/>
      <c r="DQ66" s="37"/>
      <c r="DR66" s="37"/>
      <c r="DS66" s="37"/>
      <c r="DT66" s="37"/>
    </row>
    <row r="67" spans="1:136" ht="13.2" customHeight="1" x14ac:dyDescent="0.2">
      <c r="A67" s="689"/>
      <c r="B67" s="689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 t="s">
        <v>151</v>
      </c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9"/>
      <c r="BL67" s="259"/>
      <c r="BZ67" s="260"/>
      <c r="DJ67" s="498" t="s">
        <v>256</v>
      </c>
      <c r="DK67" s="498"/>
      <c r="DL67" s="498"/>
      <c r="DM67" s="498"/>
      <c r="DN67" s="261"/>
      <c r="DO67" s="37"/>
      <c r="DP67" s="37"/>
      <c r="DQ67" s="37"/>
      <c r="DR67" s="37"/>
      <c r="DS67" s="37"/>
      <c r="DT67" s="37"/>
    </row>
    <row r="68" spans="1:136" x14ac:dyDescent="0.2">
      <c r="A68" s="690"/>
      <c r="B68" s="690"/>
      <c r="C68" s="691" t="s">
        <v>186</v>
      </c>
      <c r="D68" s="691"/>
      <c r="E68" s="691"/>
      <c r="F68" s="691"/>
      <c r="G68" s="691"/>
      <c r="H68" s="691"/>
      <c r="I68" s="691"/>
      <c r="J68" s="691"/>
      <c r="K68" s="691"/>
      <c r="L68" s="691"/>
      <c r="M68" s="691"/>
      <c r="N68" s="691"/>
      <c r="O68" s="691"/>
      <c r="P68" s="691"/>
      <c r="Q68" s="691"/>
      <c r="R68" s="691"/>
      <c r="S68" s="691"/>
      <c r="T68" s="691"/>
      <c r="U68" s="691"/>
      <c r="V68" s="691"/>
      <c r="W68" s="691"/>
      <c r="X68" s="691"/>
      <c r="BK68" s="37"/>
      <c r="BL68" s="37"/>
      <c r="DJ68" s="498"/>
      <c r="DK68" s="498"/>
      <c r="DL68" s="498"/>
      <c r="DM68" s="498"/>
      <c r="DN68" s="261"/>
      <c r="DO68" s="37"/>
      <c r="DP68" s="37"/>
      <c r="DQ68" s="37"/>
      <c r="DR68" s="37"/>
      <c r="DS68" s="37"/>
      <c r="DT68" s="37"/>
    </row>
    <row r="69" spans="1:136" x14ac:dyDescent="0.2">
      <c r="C69" s="688" t="s">
        <v>257</v>
      </c>
      <c r="D69" s="688"/>
      <c r="E69" s="688"/>
      <c r="F69" s="688"/>
      <c r="G69" s="688"/>
      <c r="H69" s="688"/>
      <c r="I69" s="688"/>
      <c r="J69" s="688"/>
      <c r="K69" s="688"/>
      <c r="L69" s="688"/>
      <c r="M69" s="688"/>
      <c r="N69" s="688"/>
      <c r="O69" s="688"/>
      <c r="P69" s="688"/>
      <c r="Q69" s="688"/>
      <c r="R69" s="688"/>
      <c r="S69" s="688"/>
      <c r="T69" s="688"/>
      <c r="U69" s="688"/>
      <c r="V69" s="688"/>
      <c r="W69" s="688"/>
      <c r="X69" s="688"/>
      <c r="Y69" s="688"/>
      <c r="Z69" s="688"/>
      <c r="BK69" s="37"/>
      <c r="BL69" s="37"/>
      <c r="DJ69" s="498"/>
      <c r="DK69" s="498"/>
      <c r="DL69" s="498"/>
      <c r="DM69" s="498"/>
      <c r="DN69" s="37"/>
      <c r="DO69" s="37"/>
      <c r="DP69" s="37"/>
      <c r="DQ69" s="37"/>
      <c r="DR69" s="37"/>
      <c r="DS69" s="37"/>
      <c r="DT69" s="37"/>
    </row>
    <row r="70" spans="1:136" x14ac:dyDescent="0.2">
      <c r="BK70" s="37"/>
      <c r="BL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28">
    <mergeCell ref="C69:Z69"/>
    <mergeCell ref="C68:X68"/>
    <mergeCell ref="C1:AA3"/>
    <mergeCell ref="DP2:EA4"/>
    <mergeCell ref="DL4:DL5"/>
    <mergeCell ref="DM4:DN5"/>
    <mergeCell ref="BD5:BK6"/>
    <mergeCell ref="DL6:DL9"/>
    <mergeCell ref="DM6:DN9"/>
    <mergeCell ref="CH12:CI12"/>
    <mergeCell ref="CJ12:CK12"/>
    <mergeCell ref="CL12:CM12"/>
    <mergeCell ref="CN12:CO12"/>
    <mergeCell ref="CP12:CQ12"/>
    <mergeCell ref="BR12:BR21"/>
    <mergeCell ref="BS12:BS21"/>
    <mergeCell ref="Y15:Y16"/>
    <mergeCell ref="Z15:Z16"/>
    <mergeCell ref="AA15:AA16"/>
    <mergeCell ref="AB15:AB16"/>
    <mergeCell ref="AK15:AK16"/>
    <mergeCell ref="AL15:AL16"/>
    <mergeCell ref="AM15:AM16"/>
    <mergeCell ref="AN15:AN16"/>
    <mergeCell ref="EE6:EH7"/>
    <mergeCell ref="BD7:BK8"/>
    <mergeCell ref="BD9:BK10"/>
    <mergeCell ref="EE10:EH11"/>
    <mergeCell ref="DQ11:DX13"/>
    <mergeCell ref="BD12:BD21"/>
    <mergeCell ref="BE12:BE21"/>
    <mergeCell ref="BF12:BF21"/>
    <mergeCell ref="BX12:BY12"/>
    <mergeCell ref="BZ12:CA12"/>
    <mergeCell ref="CB12:CC12"/>
    <mergeCell ref="CD12:CE12"/>
    <mergeCell ref="BX13:BY16"/>
    <mergeCell ref="BZ13:CA16"/>
    <mergeCell ref="CB13:CC16"/>
    <mergeCell ref="CD13:CE16"/>
    <mergeCell ref="BW13:BW21"/>
    <mergeCell ref="CR12:CS12"/>
    <mergeCell ref="CT12:CU12"/>
    <mergeCell ref="CV12:CW12"/>
    <mergeCell ref="CX12:CY12"/>
    <mergeCell ref="CZ12:DA12"/>
    <mergeCell ref="DB12:DC12"/>
    <mergeCell ref="CF12:CG12"/>
    <mergeCell ref="A12:A22"/>
    <mergeCell ref="B12:B22"/>
    <mergeCell ref="C12:C21"/>
    <mergeCell ref="D12:D21"/>
    <mergeCell ref="E12:AR13"/>
    <mergeCell ref="BC12:BC21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E17:E18"/>
    <mergeCell ref="F17:F18"/>
    <mergeCell ref="G17:G18"/>
    <mergeCell ref="H17:H18"/>
    <mergeCell ref="I17:I18"/>
    <mergeCell ref="J17:J18"/>
    <mergeCell ref="K17:K18"/>
    <mergeCell ref="L17:L18"/>
    <mergeCell ref="DD13:DE16"/>
    <mergeCell ref="DF13:DG16"/>
    <mergeCell ref="E15:E16"/>
    <mergeCell ref="F15:F16"/>
    <mergeCell ref="G15:G16"/>
    <mergeCell ref="H15:H16"/>
    <mergeCell ref="I15:I16"/>
    <mergeCell ref="J15:J16"/>
    <mergeCell ref="K15:K16"/>
    <mergeCell ref="L15:L16"/>
    <mergeCell ref="CR13:CS16"/>
    <mergeCell ref="CT13:CU16"/>
    <mergeCell ref="CV13:CW16"/>
    <mergeCell ref="CX13:CY16"/>
    <mergeCell ref="CZ13:DA16"/>
    <mergeCell ref="DB13:DC16"/>
    <mergeCell ref="CF13:CG16"/>
    <mergeCell ref="CH13:CI16"/>
    <mergeCell ref="CJ13:CK16"/>
    <mergeCell ref="CL13:CM16"/>
    <mergeCell ref="CN13:CO16"/>
    <mergeCell ref="CP13:CQ16"/>
    <mergeCell ref="W15:W16"/>
    <mergeCell ref="AE15:AE16"/>
    <mergeCell ref="AF15:AF16"/>
    <mergeCell ref="AG15:AG16"/>
    <mergeCell ref="AH15:AH16"/>
    <mergeCell ref="BA15:BA16"/>
    <mergeCell ref="BB15:BB16"/>
    <mergeCell ref="AU15:AU16"/>
    <mergeCell ref="AV15:AV16"/>
    <mergeCell ref="AW15:AW16"/>
    <mergeCell ref="AX15:AX16"/>
    <mergeCell ref="AY15:AY16"/>
    <mergeCell ref="AZ15:AZ16"/>
    <mergeCell ref="AO15:AO16"/>
    <mergeCell ref="AP15:AP16"/>
    <mergeCell ref="AQ15:AQ16"/>
    <mergeCell ref="AR15:AR16"/>
    <mergeCell ref="AS15:AS16"/>
    <mergeCell ref="AT15:AT16"/>
    <mergeCell ref="AI15:AI16"/>
    <mergeCell ref="AJ15:AJ16"/>
    <mergeCell ref="W17:W18"/>
    <mergeCell ref="X17:X18"/>
    <mergeCell ref="M17:M18"/>
    <mergeCell ref="N17:N18"/>
    <mergeCell ref="O17:O18"/>
    <mergeCell ref="P17:P18"/>
    <mergeCell ref="Q17:Q18"/>
    <mergeCell ref="R17:R18"/>
    <mergeCell ref="AD15:AD16"/>
    <mergeCell ref="S17:S18"/>
    <mergeCell ref="T17:T18"/>
    <mergeCell ref="U17:U18"/>
    <mergeCell ref="V17:V18"/>
    <mergeCell ref="X15:X16"/>
    <mergeCell ref="AC15:AC16"/>
    <mergeCell ref="E19:E20"/>
    <mergeCell ref="F19:F20"/>
    <mergeCell ref="G19:G20"/>
    <mergeCell ref="H19:H20"/>
    <mergeCell ref="I19:I20"/>
    <mergeCell ref="J19:J20"/>
    <mergeCell ref="CY18:CY21"/>
    <mergeCell ref="CZ18:CZ21"/>
    <mergeCell ref="DA18:DA21"/>
    <mergeCell ref="CS18:CS21"/>
    <mergeCell ref="CT18:CT21"/>
    <mergeCell ref="CU18:CU21"/>
    <mergeCell ref="CV18:CV21"/>
    <mergeCell ref="CW18:CW21"/>
    <mergeCell ref="CX18:CX21"/>
    <mergeCell ref="CM18:CM21"/>
    <mergeCell ref="CN18:CN21"/>
    <mergeCell ref="CO18:CO21"/>
    <mergeCell ref="BX18:BX21"/>
    <mergeCell ref="BY18:BY21"/>
    <mergeCell ref="BZ18:BZ21"/>
    <mergeCell ref="CA18:CA21"/>
    <mergeCell ref="CB18:CB21"/>
    <mergeCell ref="CC18:CC21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AC19:AC20"/>
    <mergeCell ref="AD19:AD20"/>
    <mergeCell ref="AE19:AE20"/>
    <mergeCell ref="AF19:AF20"/>
    <mergeCell ref="AG19:AG20"/>
    <mergeCell ref="AH19:AH20"/>
    <mergeCell ref="W19:W20"/>
    <mergeCell ref="X19:X20"/>
    <mergeCell ref="Y19:Y20"/>
    <mergeCell ref="Z19:Z20"/>
    <mergeCell ref="AA19:AA20"/>
    <mergeCell ref="AB19:AB20"/>
    <mergeCell ref="AI19:AI20"/>
    <mergeCell ref="AJ19:AJ20"/>
    <mergeCell ref="AK19:AK20"/>
    <mergeCell ref="AL19:AL20"/>
    <mergeCell ref="AM19:AM20"/>
    <mergeCell ref="AN19:AN20"/>
    <mergeCell ref="AS17:AS18"/>
    <mergeCell ref="AT17:AT18"/>
    <mergeCell ref="AU17:AU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I17:AI18"/>
    <mergeCell ref="AJ17:AJ18"/>
    <mergeCell ref="AX17:AX18"/>
    <mergeCell ref="AY17:AY18"/>
    <mergeCell ref="AZ17:AZ18"/>
    <mergeCell ref="BA17:BA18"/>
    <mergeCell ref="BB17:BB18"/>
    <mergeCell ref="AO19:AO20"/>
    <mergeCell ref="AP19:AP20"/>
    <mergeCell ref="AQ19:AQ20"/>
    <mergeCell ref="AR19:AR20"/>
    <mergeCell ref="AS19:AS20"/>
    <mergeCell ref="AT19:AT20"/>
    <mergeCell ref="AV17:AV18"/>
    <mergeCell ref="AW17:AW18"/>
    <mergeCell ref="EC18:EE19"/>
    <mergeCell ref="DB18:DB21"/>
    <mergeCell ref="DC18:DC21"/>
    <mergeCell ref="DD18:DD21"/>
    <mergeCell ref="DE18:DE21"/>
    <mergeCell ref="DF18:DF21"/>
    <mergeCell ref="DK17:DL18"/>
    <mergeCell ref="CD18:CD21"/>
    <mergeCell ref="CE18:CE21"/>
    <mergeCell ref="CF18:CF21"/>
    <mergeCell ref="DG18:DG21"/>
    <mergeCell ref="CR18:CR21"/>
    <mergeCell ref="CG18:CG21"/>
    <mergeCell ref="CH18:CH21"/>
    <mergeCell ref="CI18:CI21"/>
    <mergeCell ref="CJ18:CJ21"/>
    <mergeCell ref="CK18:CK21"/>
    <mergeCell ref="CL18:CL21"/>
    <mergeCell ref="CP18:CP21"/>
    <mergeCell ref="CQ18:CQ21"/>
    <mergeCell ref="DI21:DI22"/>
    <mergeCell ref="EH23:EJ23"/>
    <mergeCell ref="DO25:DP25"/>
    <mergeCell ref="EH25:EK25"/>
    <mergeCell ref="DO26:DP26"/>
    <mergeCell ref="EH27:EL27"/>
    <mergeCell ref="DR28:DS28"/>
    <mergeCell ref="DV28:DW28"/>
    <mergeCell ref="EB21:EB22"/>
    <mergeCell ref="EC21:EC22"/>
    <mergeCell ref="ED21:ED22"/>
    <mergeCell ref="EE21:EE22"/>
    <mergeCell ref="EF21:EF22"/>
    <mergeCell ref="DO22:DP23"/>
    <mergeCell ref="DQ22:DR23"/>
    <mergeCell ref="DO20:DP21"/>
    <mergeCell ref="DQ20:DR21"/>
    <mergeCell ref="EH40:EO42"/>
    <mergeCell ref="A63:C63"/>
    <mergeCell ref="BL63:BL66"/>
    <mergeCell ref="BN63:BO63"/>
    <mergeCell ref="A64:B64"/>
    <mergeCell ref="BN64:BO64"/>
    <mergeCell ref="DJ64:DM66"/>
    <mergeCell ref="DR29:DS29"/>
    <mergeCell ref="DV29:DW29"/>
    <mergeCell ref="DR30:DS30"/>
    <mergeCell ref="DV30:DW30"/>
    <mergeCell ref="DR31:DS31"/>
    <mergeCell ref="DV31:DW31"/>
    <mergeCell ref="EB64:EF65"/>
    <mergeCell ref="A67:B67"/>
    <mergeCell ref="A68:B68"/>
    <mergeCell ref="P7:AL10"/>
    <mergeCell ref="A65:B65"/>
    <mergeCell ref="BN65:BO65"/>
    <mergeCell ref="A66:B66"/>
    <mergeCell ref="BX7:CR10"/>
    <mergeCell ref="DR32:DS32"/>
    <mergeCell ref="DV32:DY32"/>
    <mergeCell ref="DO35:DQ35"/>
    <mergeCell ref="BA19:BA20"/>
    <mergeCell ref="BB19:BB20"/>
    <mergeCell ref="DK19:DM20"/>
    <mergeCell ref="DJ21:DJ22"/>
    <mergeCell ref="DK21:DK22"/>
    <mergeCell ref="DL21:DL22"/>
    <mergeCell ref="DM21:DM22"/>
    <mergeCell ref="BK12:BK21"/>
    <mergeCell ref="BL12:BL21"/>
    <mergeCell ref="BN12:BN22"/>
    <mergeCell ref="BO12:BO22"/>
    <mergeCell ref="BP12:BP21"/>
    <mergeCell ref="BQ12:BQ21"/>
    <mergeCell ref="DD12:DE12"/>
    <mergeCell ref="E14:G14"/>
    <mergeCell ref="H14:K14"/>
    <mergeCell ref="M14:Q14"/>
    <mergeCell ref="R14:U14"/>
    <mergeCell ref="V14:X14"/>
    <mergeCell ref="Y14:AB14"/>
    <mergeCell ref="AC14:AE14"/>
    <mergeCell ref="AF14:AH14"/>
    <mergeCell ref="AI14:AK14"/>
    <mergeCell ref="AE17:AE18"/>
    <mergeCell ref="AF17:AF18"/>
    <mergeCell ref="AG17:AG18"/>
    <mergeCell ref="AH17:AH18"/>
    <mergeCell ref="Y17:Y18"/>
    <mergeCell ref="Z17:Z18"/>
    <mergeCell ref="AA17:AA18"/>
    <mergeCell ref="AB17:AB18"/>
    <mergeCell ref="AC17:AC18"/>
    <mergeCell ref="AD17:AD18"/>
    <mergeCell ref="DJ67:DM69"/>
    <mergeCell ref="AM7:AR10"/>
    <mergeCell ref="CS7:CV10"/>
    <mergeCell ref="DY11:EB13"/>
    <mergeCell ref="AL14:AM14"/>
    <mergeCell ref="AN14:AP14"/>
    <mergeCell ref="AQ14:AS14"/>
    <mergeCell ref="AT14:AU14"/>
    <mergeCell ref="AV14:AW14"/>
    <mergeCell ref="AX14:AZ14"/>
    <mergeCell ref="DF12:DG12"/>
    <mergeCell ref="BG13:BG21"/>
    <mergeCell ref="BH13:BH21"/>
    <mergeCell ref="BI13:BI21"/>
    <mergeCell ref="BJ13:BJ21"/>
    <mergeCell ref="BT13:BT21"/>
    <mergeCell ref="BU13:BU21"/>
    <mergeCell ref="BV13:BV21"/>
    <mergeCell ref="AU19:AU20"/>
    <mergeCell ref="AV19:AV20"/>
    <mergeCell ref="AW19:AW20"/>
    <mergeCell ref="AX19:AX20"/>
    <mergeCell ref="AY19:AY20"/>
    <mergeCell ref="AZ19:AZ20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view="pageLayout" topLeftCell="A7" zoomScaleNormal="100" workbookViewId="0">
      <selection activeCell="I13" sqref="I13"/>
    </sheetView>
  </sheetViews>
  <sheetFormatPr defaultRowHeight="13.2" x14ac:dyDescent="0.2"/>
  <cols>
    <col min="1" max="1" width="3.44140625" customWidth="1"/>
    <col min="2" max="2" width="4.77734375" customWidth="1"/>
    <col min="6" max="6" width="10.44140625" customWidth="1"/>
    <col min="7" max="7" width="9.44140625" customWidth="1"/>
    <col min="8" max="9" width="13.6640625" customWidth="1"/>
    <col min="10" max="10" width="14.33203125" customWidth="1"/>
    <col min="11" max="11" width="4.44140625" customWidth="1"/>
  </cols>
  <sheetData>
    <row r="1" spans="1:12" ht="36" customHeight="1" x14ac:dyDescent="0.2">
      <c r="A1" s="437"/>
      <c r="B1" s="756" t="s">
        <v>305</v>
      </c>
      <c r="C1" s="756"/>
      <c r="D1" s="756"/>
      <c r="E1" s="756"/>
      <c r="F1" s="756"/>
      <c r="G1" s="756"/>
      <c r="H1" s="756"/>
      <c r="I1" s="756"/>
      <c r="J1" s="756"/>
      <c r="K1" s="495"/>
      <c r="L1" s="437"/>
    </row>
    <row r="2" spans="1:12" ht="20.399999999999999" customHeight="1" x14ac:dyDescent="0.2">
      <c r="A2" s="437"/>
      <c r="B2" s="757" t="s">
        <v>326</v>
      </c>
      <c r="C2" s="757"/>
      <c r="D2" s="757"/>
      <c r="E2" s="757"/>
      <c r="F2" s="757"/>
      <c r="G2" s="757"/>
      <c r="H2" s="757"/>
      <c r="I2" s="757"/>
      <c r="J2" s="757"/>
      <c r="K2" s="496"/>
      <c r="L2" s="437"/>
    </row>
    <row r="3" spans="1:12" ht="20.399999999999999" customHeight="1" x14ac:dyDescent="0.2">
      <c r="A3" s="437"/>
      <c r="B3" s="757"/>
      <c r="C3" s="757"/>
      <c r="D3" s="757"/>
      <c r="E3" s="757"/>
      <c r="F3" s="757"/>
      <c r="G3" s="757"/>
      <c r="H3" s="757"/>
      <c r="I3" s="757"/>
      <c r="J3" s="757"/>
      <c r="K3" s="496"/>
      <c r="L3" s="437"/>
    </row>
    <row r="4" spans="1:12" ht="20.399999999999999" customHeight="1" x14ac:dyDescent="0.2">
      <c r="A4" s="437"/>
      <c r="B4" s="757"/>
      <c r="C4" s="757"/>
      <c r="D4" s="757"/>
      <c r="E4" s="757"/>
      <c r="F4" s="757"/>
      <c r="G4" s="757"/>
      <c r="H4" s="757"/>
      <c r="I4" s="757"/>
      <c r="J4" s="757"/>
      <c r="K4" s="496"/>
      <c r="L4" s="437"/>
    </row>
    <row r="5" spans="1:12" ht="20.399999999999999" customHeight="1" x14ac:dyDescent="0.2">
      <c r="A5" s="437"/>
      <c r="B5" s="757"/>
      <c r="C5" s="757"/>
      <c r="D5" s="757"/>
      <c r="E5" s="757"/>
      <c r="F5" s="757"/>
      <c r="G5" s="757"/>
      <c r="H5" s="757"/>
      <c r="I5" s="757"/>
      <c r="J5" s="757"/>
      <c r="K5" s="496"/>
      <c r="L5" s="437"/>
    </row>
    <row r="6" spans="1:12" ht="20.399999999999999" customHeight="1" x14ac:dyDescent="0.2">
      <c r="A6" s="437"/>
      <c r="B6" s="757"/>
      <c r="C6" s="757"/>
      <c r="D6" s="757"/>
      <c r="E6" s="757"/>
      <c r="F6" s="757"/>
      <c r="G6" s="757"/>
      <c r="H6" s="757"/>
      <c r="I6" s="757"/>
      <c r="J6" s="757"/>
      <c r="K6" s="496"/>
      <c r="L6" s="437"/>
    </row>
    <row r="7" spans="1:12" ht="30" customHeight="1" thickBot="1" x14ac:dyDescent="0.55000000000000004">
      <c r="A7" s="437"/>
      <c r="B7" s="437"/>
      <c r="C7" s="437"/>
      <c r="D7" s="758" t="s">
        <v>306</v>
      </c>
      <c r="E7" s="758"/>
      <c r="F7" s="758"/>
      <c r="G7" s="758"/>
      <c r="H7" s="497" t="s">
        <v>307</v>
      </c>
      <c r="I7" s="494"/>
      <c r="J7" s="437"/>
      <c r="K7" s="437"/>
      <c r="L7" s="437"/>
    </row>
    <row r="8" spans="1:12" ht="20.399999999999999" customHeight="1" thickBot="1" x14ac:dyDescent="0.25">
      <c r="B8" s="485"/>
      <c r="C8" s="759" t="s">
        <v>288</v>
      </c>
      <c r="D8" s="759"/>
      <c r="E8" s="759"/>
      <c r="F8" s="759"/>
      <c r="G8" s="486" t="s">
        <v>289</v>
      </c>
      <c r="H8" s="486" t="s">
        <v>46</v>
      </c>
      <c r="I8" s="486" t="s">
        <v>45</v>
      </c>
      <c r="J8" s="487" t="s">
        <v>44</v>
      </c>
      <c r="K8" s="437"/>
    </row>
    <row r="9" spans="1:12" ht="20.399999999999999" customHeight="1" thickBot="1" x14ac:dyDescent="0.25">
      <c r="B9" s="751" t="s">
        <v>290</v>
      </c>
      <c r="C9" s="753" t="s">
        <v>291</v>
      </c>
      <c r="D9" s="753"/>
      <c r="E9" s="753"/>
      <c r="F9" s="753"/>
      <c r="G9" s="488">
        <v>10</v>
      </c>
      <c r="H9" s="488" t="s">
        <v>298</v>
      </c>
      <c r="I9" s="488" t="s">
        <v>297</v>
      </c>
      <c r="J9" s="489">
        <v>10</v>
      </c>
      <c r="K9" s="437"/>
    </row>
    <row r="10" spans="1:12" ht="20.399999999999999" customHeight="1" thickBot="1" x14ac:dyDescent="0.25">
      <c r="B10" s="752"/>
      <c r="C10" s="754" t="s">
        <v>292</v>
      </c>
      <c r="D10" s="754"/>
      <c r="E10" s="754"/>
      <c r="F10" s="754"/>
      <c r="G10" s="490">
        <v>40</v>
      </c>
      <c r="H10" s="490" t="s">
        <v>299</v>
      </c>
      <c r="I10" s="490" t="s">
        <v>308</v>
      </c>
      <c r="J10" s="491" t="s">
        <v>311</v>
      </c>
      <c r="K10" s="437"/>
    </row>
    <row r="11" spans="1:12" ht="20.399999999999999" customHeight="1" thickBot="1" x14ac:dyDescent="0.25">
      <c r="B11" s="752"/>
      <c r="C11" s="755" t="s">
        <v>293</v>
      </c>
      <c r="D11" s="755"/>
      <c r="E11" s="755"/>
      <c r="F11" s="755"/>
      <c r="G11" s="492">
        <v>60</v>
      </c>
      <c r="H11" s="492" t="s">
        <v>310</v>
      </c>
      <c r="I11" s="492" t="s">
        <v>309</v>
      </c>
      <c r="J11" s="493" t="s">
        <v>312</v>
      </c>
      <c r="K11" s="437"/>
    </row>
    <row r="12" spans="1:12" ht="20.399999999999999" customHeight="1" thickBot="1" x14ac:dyDescent="0.25">
      <c r="B12" s="751" t="s">
        <v>294</v>
      </c>
      <c r="C12" s="753" t="s">
        <v>291</v>
      </c>
      <c r="D12" s="753"/>
      <c r="E12" s="753"/>
      <c r="F12" s="753"/>
      <c r="G12" s="488">
        <v>10</v>
      </c>
      <c r="H12" s="488" t="s">
        <v>327</v>
      </c>
      <c r="I12" s="488" t="s">
        <v>328</v>
      </c>
      <c r="J12" s="489">
        <v>10</v>
      </c>
      <c r="K12" s="437"/>
    </row>
    <row r="13" spans="1:12" ht="20.399999999999999" customHeight="1" thickBot="1" x14ac:dyDescent="0.25">
      <c r="B13" s="752"/>
      <c r="C13" s="754" t="s">
        <v>292</v>
      </c>
      <c r="D13" s="754"/>
      <c r="E13" s="754"/>
      <c r="F13" s="754"/>
      <c r="G13" s="490">
        <v>76</v>
      </c>
      <c r="H13" s="490" t="s">
        <v>315</v>
      </c>
      <c r="I13" s="490" t="s">
        <v>313</v>
      </c>
      <c r="J13" s="491" t="s">
        <v>317</v>
      </c>
      <c r="K13" s="437"/>
    </row>
    <row r="14" spans="1:12" ht="20.399999999999999" customHeight="1" thickBot="1" x14ac:dyDescent="0.25">
      <c r="B14" s="752"/>
      <c r="C14" s="755" t="s">
        <v>293</v>
      </c>
      <c r="D14" s="755"/>
      <c r="E14" s="755"/>
      <c r="F14" s="755"/>
      <c r="G14" s="492">
        <v>24</v>
      </c>
      <c r="H14" s="492" t="s">
        <v>316</v>
      </c>
      <c r="I14" s="492" t="s">
        <v>314</v>
      </c>
      <c r="J14" s="493" t="s">
        <v>318</v>
      </c>
      <c r="K14" s="437"/>
    </row>
    <row r="15" spans="1:12" ht="20.399999999999999" customHeight="1" thickBot="1" x14ac:dyDescent="0.25">
      <c r="B15" s="751" t="s">
        <v>295</v>
      </c>
      <c r="C15" s="753" t="s">
        <v>291</v>
      </c>
      <c r="D15" s="753"/>
      <c r="E15" s="753"/>
      <c r="F15" s="753"/>
      <c r="G15" s="488">
        <v>10</v>
      </c>
      <c r="H15" s="488" t="s">
        <v>298</v>
      </c>
      <c r="I15" s="488" t="s">
        <v>297</v>
      </c>
      <c r="J15" s="489">
        <v>10</v>
      </c>
      <c r="K15" s="437"/>
    </row>
    <row r="16" spans="1:12" ht="20.399999999999999" customHeight="1" thickBot="1" x14ac:dyDescent="0.25">
      <c r="B16" s="752"/>
      <c r="C16" s="754" t="s">
        <v>292</v>
      </c>
      <c r="D16" s="754"/>
      <c r="E16" s="754"/>
      <c r="F16" s="754"/>
      <c r="G16" s="490">
        <v>70</v>
      </c>
      <c r="H16" s="490" t="s">
        <v>321</v>
      </c>
      <c r="I16" s="490" t="s">
        <v>319</v>
      </c>
      <c r="J16" s="491" t="s">
        <v>323</v>
      </c>
      <c r="K16" s="437"/>
    </row>
    <row r="17" spans="2:11" ht="20.399999999999999" customHeight="1" thickBot="1" x14ac:dyDescent="0.25">
      <c r="B17" s="752"/>
      <c r="C17" s="755" t="s">
        <v>293</v>
      </c>
      <c r="D17" s="755"/>
      <c r="E17" s="755"/>
      <c r="F17" s="755"/>
      <c r="G17" s="492">
        <v>30</v>
      </c>
      <c r="H17" s="492" t="s">
        <v>322</v>
      </c>
      <c r="I17" s="492" t="s">
        <v>320</v>
      </c>
      <c r="J17" s="493" t="s">
        <v>301</v>
      </c>
      <c r="K17" s="437"/>
    </row>
    <row r="18" spans="2:11" ht="20.399999999999999" customHeight="1" thickBot="1" x14ac:dyDescent="0.25">
      <c r="B18" s="751" t="s">
        <v>296</v>
      </c>
      <c r="C18" s="753" t="s">
        <v>291</v>
      </c>
      <c r="D18" s="753"/>
      <c r="E18" s="753"/>
      <c r="F18" s="753"/>
      <c r="G18" s="488">
        <v>10</v>
      </c>
      <c r="H18" s="488" t="s">
        <v>298</v>
      </c>
      <c r="I18" s="488" t="s">
        <v>297</v>
      </c>
      <c r="J18" s="489">
        <v>10</v>
      </c>
      <c r="K18" s="437"/>
    </row>
    <row r="19" spans="2:11" ht="20.399999999999999" customHeight="1" thickBot="1" x14ac:dyDescent="0.25">
      <c r="B19" s="752"/>
      <c r="C19" s="754" t="s">
        <v>292</v>
      </c>
      <c r="D19" s="754"/>
      <c r="E19" s="754"/>
      <c r="F19" s="754"/>
      <c r="G19" s="490">
        <v>70</v>
      </c>
      <c r="H19" s="490" t="s">
        <v>325</v>
      </c>
      <c r="I19" s="490" t="s">
        <v>324</v>
      </c>
      <c r="J19" s="491" t="s">
        <v>300</v>
      </c>
      <c r="K19" s="437"/>
    </row>
    <row r="20" spans="2:11" ht="20.399999999999999" customHeight="1" thickBot="1" x14ac:dyDescent="0.25">
      <c r="B20" s="752"/>
      <c r="C20" s="755" t="s">
        <v>293</v>
      </c>
      <c r="D20" s="755"/>
      <c r="E20" s="755"/>
      <c r="F20" s="755"/>
      <c r="G20" s="492">
        <v>30</v>
      </c>
      <c r="H20" s="492" t="s">
        <v>302</v>
      </c>
      <c r="I20" s="492" t="s">
        <v>303</v>
      </c>
      <c r="J20" s="493" t="s">
        <v>304</v>
      </c>
      <c r="K20" s="437"/>
    </row>
  </sheetData>
  <mergeCells count="20">
    <mergeCell ref="B1:J1"/>
    <mergeCell ref="B2:J6"/>
    <mergeCell ref="D7:G7"/>
    <mergeCell ref="C8:F8"/>
    <mergeCell ref="B9:B11"/>
    <mergeCell ref="C9:F9"/>
    <mergeCell ref="C10:F10"/>
    <mergeCell ref="C11:F11"/>
    <mergeCell ref="B18:B20"/>
    <mergeCell ref="C18:F18"/>
    <mergeCell ref="C19:F19"/>
    <mergeCell ref="C20:F20"/>
    <mergeCell ref="B12:B14"/>
    <mergeCell ref="C12:F12"/>
    <mergeCell ref="C13:F13"/>
    <mergeCell ref="C14:F14"/>
    <mergeCell ref="B15:B17"/>
    <mergeCell ref="C15:F15"/>
    <mergeCell ref="C16:F16"/>
    <mergeCell ref="C17:F17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3"/>
  <sheetViews>
    <sheetView view="pageLayout" zoomScaleNormal="100" workbookViewId="0">
      <selection activeCell="D1" sqref="D1:H1"/>
    </sheetView>
  </sheetViews>
  <sheetFormatPr defaultRowHeight="13.2" x14ac:dyDescent="0.2"/>
  <cols>
    <col min="1" max="1" width="6.109375" customWidth="1"/>
    <col min="2" max="2" width="5.44140625" customWidth="1"/>
    <col min="3" max="3" width="13.109375" customWidth="1"/>
    <col min="4" max="4" width="6.44140625" customWidth="1"/>
    <col min="5" max="5" width="6.6640625" customWidth="1"/>
    <col min="6" max="11" width="6.44140625" customWidth="1"/>
    <col min="12" max="12" width="7.6640625" customWidth="1"/>
    <col min="13" max="13" width="2.33203125" customWidth="1"/>
  </cols>
  <sheetData>
    <row r="1" spans="1:13" ht="21.75" customHeight="1" thickBot="1" x14ac:dyDescent="0.25">
      <c r="B1" s="437"/>
      <c r="C1" s="437"/>
      <c r="D1" s="760" t="s">
        <v>253</v>
      </c>
      <c r="E1" s="760"/>
      <c r="F1" s="760"/>
      <c r="G1" s="760"/>
      <c r="H1" s="760"/>
      <c r="I1" s="439"/>
      <c r="J1" s="438"/>
      <c r="K1" s="439"/>
      <c r="L1" s="438"/>
      <c r="M1" s="440"/>
    </row>
    <row r="2" spans="1:13" ht="18.75" customHeight="1" x14ac:dyDescent="0.2">
      <c r="A2" s="637" t="s">
        <v>251</v>
      </c>
      <c r="B2" s="765" t="s">
        <v>116</v>
      </c>
      <c r="C2" s="763" t="s">
        <v>36</v>
      </c>
      <c r="D2" s="767" t="s">
        <v>30</v>
      </c>
      <c r="E2" s="768"/>
      <c r="F2" s="761" t="s">
        <v>31</v>
      </c>
      <c r="G2" s="762"/>
      <c r="H2" s="767" t="s">
        <v>35</v>
      </c>
      <c r="I2" s="768"/>
      <c r="J2" s="761" t="s">
        <v>32</v>
      </c>
      <c r="K2" s="762"/>
      <c r="L2" s="763" t="s">
        <v>33</v>
      </c>
      <c r="M2" s="440"/>
    </row>
    <row r="3" spans="1:13" ht="18.75" customHeight="1" thickBot="1" x14ac:dyDescent="0.25">
      <c r="A3" s="638"/>
      <c r="B3" s="766"/>
      <c r="C3" s="764"/>
      <c r="D3" s="441" t="s">
        <v>29</v>
      </c>
      <c r="E3" s="442" t="s">
        <v>34</v>
      </c>
      <c r="F3" s="443" t="s">
        <v>29</v>
      </c>
      <c r="G3" s="442" t="s">
        <v>34</v>
      </c>
      <c r="H3" s="441" t="s">
        <v>29</v>
      </c>
      <c r="I3" s="442" t="s">
        <v>34</v>
      </c>
      <c r="J3" s="443" t="s">
        <v>29</v>
      </c>
      <c r="K3" s="442" t="s">
        <v>34</v>
      </c>
      <c r="L3" s="764"/>
      <c r="M3" s="440"/>
    </row>
    <row r="4" spans="1:13" ht="18.75" customHeight="1" x14ac:dyDescent="0.2">
      <c r="A4" s="461">
        <v>1</v>
      </c>
      <c r="B4" s="445">
        <f>国語!A23</f>
        <v>0</v>
      </c>
      <c r="C4" s="448">
        <f>国語!B23</f>
        <v>0</v>
      </c>
      <c r="D4" s="450">
        <f>国語!BI23</f>
        <v>0</v>
      </c>
      <c r="E4" s="444">
        <f>国語!BJ23</f>
        <v>11.613098847786539</v>
      </c>
      <c r="F4" s="450">
        <f>社会!BL23</f>
        <v>0</v>
      </c>
      <c r="G4" s="444">
        <f>社会!BM23</f>
        <v>11.397058823529413</v>
      </c>
      <c r="H4" s="450">
        <f>算数!BF23</f>
        <v>0</v>
      </c>
      <c r="I4" s="444">
        <f>算数!BG23</f>
        <v>21.460079400088222</v>
      </c>
      <c r="J4" s="450">
        <f>理科!BK23</f>
        <v>0</v>
      </c>
      <c r="K4" s="444">
        <f>理科!BL23</f>
        <v>7.6368876080691734</v>
      </c>
      <c r="L4" s="445">
        <f>D4+F4+H4+J4</f>
        <v>0</v>
      </c>
      <c r="M4" s="440"/>
    </row>
    <row r="5" spans="1:13" ht="18.75" customHeight="1" x14ac:dyDescent="0.2">
      <c r="A5" s="466">
        <v>2</v>
      </c>
      <c r="B5" s="453">
        <f>国語!A24</f>
        <v>0</v>
      </c>
      <c r="C5" s="454">
        <f>国語!B24</f>
        <v>0</v>
      </c>
      <c r="D5" s="455">
        <f>国語!BI24</f>
        <v>0</v>
      </c>
      <c r="E5" s="456">
        <f>国語!BJ24</f>
        <v>11.613098847786539</v>
      </c>
      <c r="F5" s="455">
        <f>社会!BL24</f>
        <v>0</v>
      </c>
      <c r="G5" s="456">
        <f>社会!BM24</f>
        <v>11.397058823529413</v>
      </c>
      <c r="H5" s="455">
        <f>算数!BF24</f>
        <v>0</v>
      </c>
      <c r="I5" s="456">
        <f>算数!BG24</f>
        <v>21.460079400088222</v>
      </c>
      <c r="J5" s="455">
        <f>理科!BK24</f>
        <v>0</v>
      </c>
      <c r="K5" s="456">
        <f>理科!BL24</f>
        <v>7.6368876080691734</v>
      </c>
      <c r="L5" s="453">
        <f t="shared" ref="L5:L43" si="0">D5+F5+H5+J5</f>
        <v>0</v>
      </c>
      <c r="M5" s="440"/>
    </row>
    <row r="6" spans="1:13" ht="18.75" customHeight="1" x14ac:dyDescent="0.2">
      <c r="A6" s="463">
        <v>3</v>
      </c>
      <c r="B6" s="447">
        <f>国語!A25</f>
        <v>0</v>
      </c>
      <c r="C6" s="449">
        <f>国語!B25</f>
        <v>0</v>
      </c>
      <c r="D6" s="451">
        <f>国語!BI25</f>
        <v>0</v>
      </c>
      <c r="E6" s="446">
        <f>国語!BJ25</f>
        <v>11.613098847786539</v>
      </c>
      <c r="F6" s="451">
        <f>社会!BL25</f>
        <v>0</v>
      </c>
      <c r="G6" s="446">
        <f>社会!BM25</f>
        <v>11.397058823529413</v>
      </c>
      <c r="H6" s="451">
        <f>算数!BF25</f>
        <v>0</v>
      </c>
      <c r="I6" s="446">
        <f>算数!BG25</f>
        <v>21.460079400088222</v>
      </c>
      <c r="J6" s="451">
        <f>理科!BK25</f>
        <v>0</v>
      </c>
      <c r="K6" s="446">
        <f>理科!BL25</f>
        <v>7.6368876080691734</v>
      </c>
      <c r="L6" s="447">
        <f t="shared" si="0"/>
        <v>0</v>
      </c>
      <c r="M6" s="440"/>
    </row>
    <row r="7" spans="1:13" ht="18.75" customHeight="1" x14ac:dyDescent="0.2">
      <c r="A7" s="466">
        <v>4</v>
      </c>
      <c r="B7" s="453">
        <f>国語!A26</f>
        <v>0</v>
      </c>
      <c r="C7" s="454">
        <f>国語!B26</f>
        <v>0</v>
      </c>
      <c r="D7" s="455">
        <f>国語!BI26</f>
        <v>0</v>
      </c>
      <c r="E7" s="456">
        <f>国語!BJ26</f>
        <v>11.613098847786539</v>
      </c>
      <c r="F7" s="455">
        <f>社会!BL26</f>
        <v>0</v>
      </c>
      <c r="G7" s="456">
        <f>社会!BM26</f>
        <v>11.397058823529413</v>
      </c>
      <c r="H7" s="455">
        <f>算数!BF26</f>
        <v>0</v>
      </c>
      <c r="I7" s="456">
        <f>算数!BG26</f>
        <v>21.460079400088222</v>
      </c>
      <c r="J7" s="455">
        <f>理科!BK26</f>
        <v>0</v>
      </c>
      <c r="K7" s="456">
        <f>理科!BL26</f>
        <v>7.6368876080691734</v>
      </c>
      <c r="L7" s="453">
        <f t="shared" si="0"/>
        <v>0</v>
      </c>
      <c r="M7" s="440"/>
    </row>
    <row r="8" spans="1:13" ht="18.75" customHeight="1" x14ac:dyDescent="0.2">
      <c r="A8" s="463">
        <v>5</v>
      </c>
      <c r="B8" s="447">
        <f>国語!A27</f>
        <v>0</v>
      </c>
      <c r="C8" s="449">
        <f>国語!B27</f>
        <v>0</v>
      </c>
      <c r="D8" s="451">
        <f>国語!BI27</f>
        <v>0</v>
      </c>
      <c r="E8" s="446">
        <f>国語!BJ27</f>
        <v>11.613098847786539</v>
      </c>
      <c r="F8" s="451">
        <f>社会!BL27</f>
        <v>0</v>
      </c>
      <c r="G8" s="446">
        <f>社会!BM27</f>
        <v>11.397058823529413</v>
      </c>
      <c r="H8" s="451">
        <f>算数!BF27</f>
        <v>0</v>
      </c>
      <c r="I8" s="446">
        <f>算数!BG27</f>
        <v>21.460079400088222</v>
      </c>
      <c r="J8" s="451">
        <f>理科!BK27</f>
        <v>0</v>
      </c>
      <c r="K8" s="446">
        <f>理科!BL27</f>
        <v>7.6368876080691734</v>
      </c>
      <c r="L8" s="447">
        <f t="shared" si="0"/>
        <v>0</v>
      </c>
      <c r="M8" s="440"/>
    </row>
    <row r="9" spans="1:13" ht="18.75" customHeight="1" x14ac:dyDescent="0.2">
      <c r="A9" s="466">
        <v>6</v>
      </c>
      <c r="B9" s="453">
        <f>国語!A28</f>
        <v>0</v>
      </c>
      <c r="C9" s="454">
        <f>国語!B28</f>
        <v>0</v>
      </c>
      <c r="D9" s="455">
        <f>国語!BI28</f>
        <v>0</v>
      </c>
      <c r="E9" s="456">
        <f>国語!BJ28</f>
        <v>11.613098847786539</v>
      </c>
      <c r="F9" s="455">
        <f>社会!BL28</f>
        <v>0</v>
      </c>
      <c r="G9" s="456">
        <f>社会!BM28</f>
        <v>11.397058823529413</v>
      </c>
      <c r="H9" s="455">
        <f>算数!BF28</f>
        <v>0</v>
      </c>
      <c r="I9" s="456">
        <f>算数!BG28</f>
        <v>21.460079400088222</v>
      </c>
      <c r="J9" s="455">
        <f>理科!BK28</f>
        <v>0</v>
      </c>
      <c r="K9" s="456">
        <f>理科!BL28</f>
        <v>7.6368876080691734</v>
      </c>
      <c r="L9" s="453">
        <f>D9+F9+H9+J9</f>
        <v>0</v>
      </c>
      <c r="M9" s="440"/>
    </row>
    <row r="10" spans="1:13" ht="18.75" customHeight="1" x14ac:dyDescent="0.2">
      <c r="A10" s="463">
        <v>7</v>
      </c>
      <c r="B10" s="447">
        <f>国語!A29</f>
        <v>0</v>
      </c>
      <c r="C10" s="449">
        <f>国語!B29</f>
        <v>0</v>
      </c>
      <c r="D10" s="451">
        <f>国語!BI29</f>
        <v>0</v>
      </c>
      <c r="E10" s="446">
        <f>国語!BJ29</f>
        <v>11.613098847786539</v>
      </c>
      <c r="F10" s="451">
        <f>社会!BL29</f>
        <v>0</v>
      </c>
      <c r="G10" s="446">
        <f>社会!BM29</f>
        <v>11.397058823529413</v>
      </c>
      <c r="H10" s="451">
        <f>算数!BF29</f>
        <v>0</v>
      </c>
      <c r="I10" s="446">
        <f>算数!BG29</f>
        <v>21.460079400088222</v>
      </c>
      <c r="J10" s="451">
        <f>理科!BK29</f>
        <v>0</v>
      </c>
      <c r="K10" s="446">
        <f>理科!BL29</f>
        <v>7.6368876080691734</v>
      </c>
      <c r="L10" s="447">
        <f t="shared" si="0"/>
        <v>0</v>
      </c>
      <c r="M10" s="440"/>
    </row>
    <row r="11" spans="1:13" ht="18.75" customHeight="1" x14ac:dyDescent="0.2">
      <c r="A11" s="466">
        <v>8</v>
      </c>
      <c r="B11" s="453">
        <f>国語!A30</f>
        <v>0</v>
      </c>
      <c r="C11" s="454">
        <f>国語!B30</f>
        <v>0</v>
      </c>
      <c r="D11" s="455">
        <f>国語!BI30</f>
        <v>0</v>
      </c>
      <c r="E11" s="456">
        <f>国語!BJ30</f>
        <v>11.613098847786539</v>
      </c>
      <c r="F11" s="455">
        <f>社会!BL30</f>
        <v>0</v>
      </c>
      <c r="G11" s="456">
        <f>社会!BM30</f>
        <v>11.397058823529413</v>
      </c>
      <c r="H11" s="455">
        <f>算数!BF30</f>
        <v>0</v>
      </c>
      <c r="I11" s="456">
        <f>算数!BG30</f>
        <v>21.460079400088222</v>
      </c>
      <c r="J11" s="455">
        <f>理科!BK30</f>
        <v>0</v>
      </c>
      <c r="K11" s="456">
        <f>理科!BL30</f>
        <v>7.6368876080691734</v>
      </c>
      <c r="L11" s="453">
        <f t="shared" si="0"/>
        <v>0</v>
      </c>
      <c r="M11" s="440"/>
    </row>
    <row r="12" spans="1:13" ht="18.75" customHeight="1" x14ac:dyDescent="0.2">
      <c r="A12" s="463">
        <v>9</v>
      </c>
      <c r="B12" s="447">
        <f>国語!A31</f>
        <v>0</v>
      </c>
      <c r="C12" s="449">
        <f>国語!B31</f>
        <v>0</v>
      </c>
      <c r="D12" s="451">
        <f>国語!BI31</f>
        <v>0</v>
      </c>
      <c r="E12" s="446">
        <f>国語!BJ31</f>
        <v>11.613098847786539</v>
      </c>
      <c r="F12" s="451">
        <f>社会!BL31</f>
        <v>0</v>
      </c>
      <c r="G12" s="446">
        <f>社会!BM31</f>
        <v>11.397058823529413</v>
      </c>
      <c r="H12" s="451">
        <f>算数!BF31</f>
        <v>0</v>
      </c>
      <c r="I12" s="446">
        <f>算数!BG31</f>
        <v>21.460079400088222</v>
      </c>
      <c r="J12" s="451">
        <f>理科!BK31</f>
        <v>0</v>
      </c>
      <c r="K12" s="446">
        <f>理科!BL31</f>
        <v>7.6368876080691734</v>
      </c>
      <c r="L12" s="447">
        <f t="shared" si="0"/>
        <v>0</v>
      </c>
      <c r="M12" s="440"/>
    </row>
    <row r="13" spans="1:13" ht="18.75" customHeight="1" x14ac:dyDescent="0.2">
      <c r="A13" s="466">
        <v>10</v>
      </c>
      <c r="B13" s="453">
        <f>国語!A32</f>
        <v>0</v>
      </c>
      <c r="C13" s="454">
        <f>国語!B32</f>
        <v>0</v>
      </c>
      <c r="D13" s="455">
        <f>国語!BI32</f>
        <v>0</v>
      </c>
      <c r="E13" s="456">
        <f>国語!BJ32</f>
        <v>11.613098847786539</v>
      </c>
      <c r="F13" s="455">
        <f>社会!BL32</f>
        <v>0</v>
      </c>
      <c r="G13" s="456">
        <f>社会!BM32</f>
        <v>11.397058823529413</v>
      </c>
      <c r="H13" s="455">
        <f>算数!BF32</f>
        <v>0</v>
      </c>
      <c r="I13" s="456">
        <f>算数!BG32</f>
        <v>21.460079400088222</v>
      </c>
      <c r="J13" s="455">
        <f>理科!BK32</f>
        <v>0</v>
      </c>
      <c r="K13" s="456">
        <f>理科!BL32</f>
        <v>7.6368876080691734</v>
      </c>
      <c r="L13" s="453">
        <f t="shared" si="0"/>
        <v>0</v>
      </c>
      <c r="M13" s="440"/>
    </row>
    <row r="14" spans="1:13" ht="18.75" customHeight="1" x14ac:dyDescent="0.2">
      <c r="A14" s="463">
        <v>11</v>
      </c>
      <c r="B14" s="447">
        <f>国語!A33</f>
        <v>0</v>
      </c>
      <c r="C14" s="449">
        <f>国語!B33</f>
        <v>0</v>
      </c>
      <c r="D14" s="451">
        <f>国語!BI33</f>
        <v>0</v>
      </c>
      <c r="E14" s="446">
        <f>国語!BJ33</f>
        <v>11.613098847786539</v>
      </c>
      <c r="F14" s="451">
        <f>社会!BL33</f>
        <v>0</v>
      </c>
      <c r="G14" s="446">
        <f>社会!BM33</f>
        <v>11.397058823529413</v>
      </c>
      <c r="H14" s="451">
        <f>算数!BF33</f>
        <v>0</v>
      </c>
      <c r="I14" s="446">
        <f>算数!BG33</f>
        <v>21.460079400088222</v>
      </c>
      <c r="J14" s="451">
        <f>理科!BK33</f>
        <v>0</v>
      </c>
      <c r="K14" s="446">
        <f>理科!BL33</f>
        <v>7.6368876080691734</v>
      </c>
      <c r="L14" s="447">
        <f t="shared" si="0"/>
        <v>0</v>
      </c>
      <c r="M14" s="440"/>
    </row>
    <row r="15" spans="1:13" ht="18.75" customHeight="1" x14ac:dyDescent="0.2">
      <c r="A15" s="466">
        <v>12</v>
      </c>
      <c r="B15" s="453">
        <f>国語!A34</f>
        <v>0</v>
      </c>
      <c r="C15" s="454">
        <f>国語!B34</f>
        <v>0</v>
      </c>
      <c r="D15" s="455">
        <f>国語!BI34</f>
        <v>0</v>
      </c>
      <c r="E15" s="456">
        <f>国語!BJ34</f>
        <v>11.613098847786539</v>
      </c>
      <c r="F15" s="455">
        <f>社会!BL34</f>
        <v>0</v>
      </c>
      <c r="G15" s="456">
        <f>社会!BM34</f>
        <v>11.397058823529413</v>
      </c>
      <c r="H15" s="455">
        <f>算数!BF34</f>
        <v>0</v>
      </c>
      <c r="I15" s="456">
        <f>算数!BG34</f>
        <v>21.460079400088222</v>
      </c>
      <c r="J15" s="455">
        <f>理科!BK34</f>
        <v>0</v>
      </c>
      <c r="K15" s="456">
        <f>理科!BL34</f>
        <v>7.6368876080691734</v>
      </c>
      <c r="L15" s="453">
        <f t="shared" si="0"/>
        <v>0</v>
      </c>
      <c r="M15" s="440"/>
    </row>
    <row r="16" spans="1:13" ht="18.75" customHeight="1" x14ac:dyDescent="0.2">
      <c r="A16" s="463">
        <v>13</v>
      </c>
      <c r="B16" s="447">
        <f>国語!A35</f>
        <v>0</v>
      </c>
      <c r="C16" s="449">
        <f>国語!B35</f>
        <v>0</v>
      </c>
      <c r="D16" s="451">
        <f>国語!BI35</f>
        <v>0</v>
      </c>
      <c r="E16" s="446">
        <f>国語!BJ35</f>
        <v>11.613098847786539</v>
      </c>
      <c r="F16" s="451">
        <f>社会!BL35</f>
        <v>0</v>
      </c>
      <c r="G16" s="446">
        <f>社会!BM35</f>
        <v>11.397058823529413</v>
      </c>
      <c r="H16" s="451">
        <f>算数!BF35</f>
        <v>0</v>
      </c>
      <c r="I16" s="446">
        <f>算数!BG35</f>
        <v>21.460079400088222</v>
      </c>
      <c r="J16" s="451">
        <f>理科!BK35</f>
        <v>0</v>
      </c>
      <c r="K16" s="446">
        <f>理科!BL35</f>
        <v>7.6368876080691734</v>
      </c>
      <c r="L16" s="447">
        <f t="shared" si="0"/>
        <v>0</v>
      </c>
      <c r="M16" s="440"/>
    </row>
    <row r="17" spans="1:13" ht="18.75" customHeight="1" x14ac:dyDescent="0.2">
      <c r="A17" s="466">
        <v>14</v>
      </c>
      <c r="B17" s="453">
        <f>国語!A36</f>
        <v>0</v>
      </c>
      <c r="C17" s="454">
        <f>国語!B36</f>
        <v>0</v>
      </c>
      <c r="D17" s="455">
        <f>国語!BI36</f>
        <v>0</v>
      </c>
      <c r="E17" s="456">
        <f>国語!BJ36</f>
        <v>11.613098847786539</v>
      </c>
      <c r="F17" s="455">
        <f>社会!BL36</f>
        <v>0</v>
      </c>
      <c r="G17" s="456">
        <f>社会!BM36</f>
        <v>11.397058823529413</v>
      </c>
      <c r="H17" s="455">
        <f>算数!BF36</f>
        <v>0</v>
      </c>
      <c r="I17" s="456">
        <f>算数!BG36</f>
        <v>21.460079400088222</v>
      </c>
      <c r="J17" s="455">
        <f>理科!BK36</f>
        <v>0</v>
      </c>
      <c r="K17" s="456">
        <f>理科!BL36</f>
        <v>7.6368876080691734</v>
      </c>
      <c r="L17" s="453">
        <f t="shared" si="0"/>
        <v>0</v>
      </c>
      <c r="M17" s="440"/>
    </row>
    <row r="18" spans="1:13" ht="18.75" customHeight="1" x14ac:dyDescent="0.2">
      <c r="A18" s="463">
        <v>15</v>
      </c>
      <c r="B18" s="447">
        <f>国語!A37</f>
        <v>0</v>
      </c>
      <c r="C18" s="449">
        <f>国語!B37</f>
        <v>0</v>
      </c>
      <c r="D18" s="451">
        <f>国語!BI37</f>
        <v>0</v>
      </c>
      <c r="E18" s="446">
        <f>国語!BJ37</f>
        <v>11.613098847786539</v>
      </c>
      <c r="F18" s="451">
        <f>社会!BL37</f>
        <v>0</v>
      </c>
      <c r="G18" s="446">
        <f>社会!BM37</f>
        <v>11.397058823529413</v>
      </c>
      <c r="H18" s="451">
        <f>算数!BF37</f>
        <v>0</v>
      </c>
      <c r="I18" s="446">
        <f>算数!BG37</f>
        <v>21.460079400088222</v>
      </c>
      <c r="J18" s="451">
        <f>理科!BK37</f>
        <v>0</v>
      </c>
      <c r="K18" s="446">
        <f>理科!BL37</f>
        <v>7.6368876080691734</v>
      </c>
      <c r="L18" s="447">
        <f t="shared" si="0"/>
        <v>0</v>
      </c>
      <c r="M18" s="440"/>
    </row>
    <row r="19" spans="1:13" ht="18.75" customHeight="1" x14ac:dyDescent="0.2">
      <c r="A19" s="466">
        <v>16</v>
      </c>
      <c r="B19" s="453">
        <f>国語!A38</f>
        <v>0</v>
      </c>
      <c r="C19" s="454">
        <f>国語!B38</f>
        <v>0</v>
      </c>
      <c r="D19" s="455">
        <f>国語!BI38</f>
        <v>0</v>
      </c>
      <c r="E19" s="456">
        <f>国語!BJ38</f>
        <v>11.613098847786539</v>
      </c>
      <c r="F19" s="455">
        <f>社会!BL38</f>
        <v>0</v>
      </c>
      <c r="G19" s="456">
        <f>社会!BM38</f>
        <v>11.397058823529413</v>
      </c>
      <c r="H19" s="455">
        <f>算数!BF38</f>
        <v>0</v>
      </c>
      <c r="I19" s="456">
        <f>算数!BG38</f>
        <v>21.460079400088222</v>
      </c>
      <c r="J19" s="455">
        <f>理科!BK38</f>
        <v>0</v>
      </c>
      <c r="K19" s="456">
        <f>理科!BL38</f>
        <v>7.6368876080691734</v>
      </c>
      <c r="L19" s="453">
        <f t="shared" si="0"/>
        <v>0</v>
      </c>
      <c r="M19" s="440"/>
    </row>
    <row r="20" spans="1:13" ht="18.75" customHeight="1" x14ac:dyDescent="0.2">
      <c r="A20" s="463">
        <v>17</v>
      </c>
      <c r="B20" s="447">
        <f>国語!A39</f>
        <v>0</v>
      </c>
      <c r="C20" s="449">
        <f>国語!B39</f>
        <v>0</v>
      </c>
      <c r="D20" s="451">
        <f>国語!BI39</f>
        <v>0</v>
      </c>
      <c r="E20" s="446">
        <f>国語!BJ39</f>
        <v>11.613098847786539</v>
      </c>
      <c r="F20" s="451">
        <f>社会!BL39</f>
        <v>0</v>
      </c>
      <c r="G20" s="446">
        <f>社会!BM39</f>
        <v>11.397058823529413</v>
      </c>
      <c r="H20" s="451">
        <f>算数!BF39</f>
        <v>0</v>
      </c>
      <c r="I20" s="446">
        <f>算数!BG39</f>
        <v>21.460079400088222</v>
      </c>
      <c r="J20" s="451">
        <f>理科!BK39</f>
        <v>0</v>
      </c>
      <c r="K20" s="446">
        <f>理科!BL39</f>
        <v>7.6368876080691734</v>
      </c>
      <c r="L20" s="447">
        <f t="shared" si="0"/>
        <v>0</v>
      </c>
      <c r="M20" s="440"/>
    </row>
    <row r="21" spans="1:13" ht="18.75" customHeight="1" x14ac:dyDescent="0.2">
      <c r="A21" s="466">
        <v>18</v>
      </c>
      <c r="B21" s="453">
        <f>国語!A40</f>
        <v>0</v>
      </c>
      <c r="C21" s="454">
        <f>国語!B40</f>
        <v>0</v>
      </c>
      <c r="D21" s="455">
        <f>国語!BI40</f>
        <v>0</v>
      </c>
      <c r="E21" s="456">
        <f>国語!BJ40</f>
        <v>11.613098847786539</v>
      </c>
      <c r="F21" s="455">
        <f>社会!BL40</f>
        <v>0</v>
      </c>
      <c r="G21" s="456">
        <f>社会!BM40</f>
        <v>11.397058823529413</v>
      </c>
      <c r="H21" s="455">
        <f>算数!BF40</f>
        <v>0</v>
      </c>
      <c r="I21" s="456">
        <f>算数!BG40</f>
        <v>21.460079400088222</v>
      </c>
      <c r="J21" s="455">
        <f>理科!BK40</f>
        <v>0</v>
      </c>
      <c r="K21" s="456">
        <f>理科!BL40</f>
        <v>7.6368876080691734</v>
      </c>
      <c r="L21" s="453">
        <f t="shared" si="0"/>
        <v>0</v>
      </c>
      <c r="M21" s="440"/>
    </row>
    <row r="22" spans="1:13" ht="18.75" customHeight="1" x14ac:dyDescent="0.2">
      <c r="A22" s="463">
        <v>19</v>
      </c>
      <c r="B22" s="447">
        <f>国語!A41</f>
        <v>0</v>
      </c>
      <c r="C22" s="449">
        <f>国語!B41</f>
        <v>0</v>
      </c>
      <c r="D22" s="451">
        <f>国語!BI41</f>
        <v>0</v>
      </c>
      <c r="E22" s="446">
        <f>国語!BJ41</f>
        <v>11.613098847786539</v>
      </c>
      <c r="F22" s="451">
        <f>社会!BL41</f>
        <v>0</v>
      </c>
      <c r="G22" s="446">
        <f>社会!BM41</f>
        <v>11.397058823529413</v>
      </c>
      <c r="H22" s="451">
        <f>算数!BF41</f>
        <v>0</v>
      </c>
      <c r="I22" s="446">
        <f>算数!BG41</f>
        <v>21.460079400088222</v>
      </c>
      <c r="J22" s="451">
        <f>理科!BK41</f>
        <v>0</v>
      </c>
      <c r="K22" s="446">
        <f>理科!BL41</f>
        <v>7.6368876080691734</v>
      </c>
      <c r="L22" s="447">
        <f t="shared" si="0"/>
        <v>0</v>
      </c>
      <c r="M22" s="440"/>
    </row>
    <row r="23" spans="1:13" ht="18.75" customHeight="1" x14ac:dyDescent="0.2">
      <c r="A23" s="466">
        <v>20</v>
      </c>
      <c r="B23" s="453">
        <f>国語!A42</f>
        <v>0</v>
      </c>
      <c r="C23" s="454">
        <f>国語!B42</f>
        <v>0</v>
      </c>
      <c r="D23" s="455">
        <f>国語!BI42</f>
        <v>0</v>
      </c>
      <c r="E23" s="456">
        <f>国語!BJ42</f>
        <v>11.613098847786539</v>
      </c>
      <c r="F23" s="455">
        <f>社会!BL42</f>
        <v>0</v>
      </c>
      <c r="G23" s="456">
        <f>社会!BM42</f>
        <v>11.397058823529413</v>
      </c>
      <c r="H23" s="455">
        <f>算数!BF42</f>
        <v>0</v>
      </c>
      <c r="I23" s="456">
        <f>算数!BG42</f>
        <v>21.460079400088222</v>
      </c>
      <c r="J23" s="455">
        <f>理科!BK42</f>
        <v>0</v>
      </c>
      <c r="K23" s="456">
        <f>理科!BL42</f>
        <v>7.6368876080691734</v>
      </c>
      <c r="L23" s="453">
        <f t="shared" si="0"/>
        <v>0</v>
      </c>
      <c r="M23" s="440"/>
    </row>
    <row r="24" spans="1:13" ht="18.75" customHeight="1" x14ac:dyDescent="0.2">
      <c r="A24" s="463">
        <v>21</v>
      </c>
      <c r="B24" s="447">
        <f>国語!A43</f>
        <v>0</v>
      </c>
      <c r="C24" s="449">
        <f>国語!B43</f>
        <v>0</v>
      </c>
      <c r="D24" s="451">
        <f>国語!BI43</f>
        <v>0</v>
      </c>
      <c r="E24" s="446">
        <f>国語!BJ43</f>
        <v>11.613098847786539</v>
      </c>
      <c r="F24" s="451">
        <f>社会!BL43</f>
        <v>0</v>
      </c>
      <c r="G24" s="446">
        <f>社会!BM43</f>
        <v>11.397058823529413</v>
      </c>
      <c r="H24" s="451">
        <f>算数!BF43</f>
        <v>0</v>
      </c>
      <c r="I24" s="446">
        <f>算数!BG43</f>
        <v>21.460079400088222</v>
      </c>
      <c r="J24" s="451">
        <f>理科!BK43</f>
        <v>0</v>
      </c>
      <c r="K24" s="446">
        <f>理科!BL43</f>
        <v>7.6368876080691734</v>
      </c>
      <c r="L24" s="447">
        <f t="shared" si="0"/>
        <v>0</v>
      </c>
      <c r="M24" s="440"/>
    </row>
    <row r="25" spans="1:13" ht="18.75" customHeight="1" x14ac:dyDescent="0.2">
      <c r="A25" s="466">
        <v>22</v>
      </c>
      <c r="B25" s="453">
        <f>国語!A44</f>
        <v>0</v>
      </c>
      <c r="C25" s="454">
        <f>国語!B44</f>
        <v>0</v>
      </c>
      <c r="D25" s="455">
        <f>国語!BI44</f>
        <v>0</v>
      </c>
      <c r="E25" s="456">
        <f>国語!BJ44</f>
        <v>11.613098847786539</v>
      </c>
      <c r="F25" s="455">
        <f>社会!BL44</f>
        <v>0</v>
      </c>
      <c r="G25" s="456">
        <f>社会!BM44</f>
        <v>11.397058823529413</v>
      </c>
      <c r="H25" s="455">
        <f>算数!BF44</f>
        <v>0</v>
      </c>
      <c r="I25" s="456">
        <f>算数!BG44</f>
        <v>21.460079400088222</v>
      </c>
      <c r="J25" s="455">
        <f>理科!BK44</f>
        <v>0</v>
      </c>
      <c r="K25" s="456">
        <f>理科!BL44</f>
        <v>7.6368876080691734</v>
      </c>
      <c r="L25" s="453">
        <f t="shared" si="0"/>
        <v>0</v>
      </c>
      <c r="M25" s="440"/>
    </row>
    <row r="26" spans="1:13" ht="18.75" customHeight="1" x14ac:dyDescent="0.2">
      <c r="A26" s="463">
        <v>23</v>
      </c>
      <c r="B26" s="447">
        <f>国語!A45</f>
        <v>0</v>
      </c>
      <c r="C26" s="449">
        <f>国語!B45</f>
        <v>0</v>
      </c>
      <c r="D26" s="451">
        <f>国語!BI45</f>
        <v>0</v>
      </c>
      <c r="E26" s="446">
        <f>国語!BJ45</f>
        <v>11.613098847786539</v>
      </c>
      <c r="F26" s="451">
        <f>社会!BL45</f>
        <v>0</v>
      </c>
      <c r="G26" s="446">
        <f>社会!BM45</f>
        <v>11.397058823529413</v>
      </c>
      <c r="H26" s="451">
        <f>算数!BF45</f>
        <v>0</v>
      </c>
      <c r="I26" s="446">
        <f>算数!BG45</f>
        <v>21.460079400088222</v>
      </c>
      <c r="J26" s="451">
        <f>理科!BK45</f>
        <v>0</v>
      </c>
      <c r="K26" s="446">
        <f>理科!BL45</f>
        <v>7.6368876080691734</v>
      </c>
      <c r="L26" s="447">
        <f t="shared" si="0"/>
        <v>0</v>
      </c>
      <c r="M26" s="440"/>
    </row>
    <row r="27" spans="1:13" ht="18.75" customHeight="1" x14ac:dyDescent="0.2">
      <c r="A27" s="466">
        <v>24</v>
      </c>
      <c r="B27" s="453">
        <f>国語!A46</f>
        <v>0</v>
      </c>
      <c r="C27" s="454">
        <f>国語!B46</f>
        <v>0</v>
      </c>
      <c r="D27" s="455">
        <f>国語!BI46</f>
        <v>0</v>
      </c>
      <c r="E27" s="456">
        <f>国語!BJ46</f>
        <v>11.613098847786539</v>
      </c>
      <c r="F27" s="455">
        <f>社会!BL46</f>
        <v>0</v>
      </c>
      <c r="G27" s="456">
        <f>社会!BM46</f>
        <v>11.397058823529413</v>
      </c>
      <c r="H27" s="455">
        <f>算数!BF46</f>
        <v>0</v>
      </c>
      <c r="I27" s="456">
        <f>算数!BG46</f>
        <v>21.460079400088222</v>
      </c>
      <c r="J27" s="455">
        <f>理科!BK46</f>
        <v>0</v>
      </c>
      <c r="K27" s="456">
        <f>理科!BL46</f>
        <v>7.6368876080691734</v>
      </c>
      <c r="L27" s="453">
        <f t="shared" si="0"/>
        <v>0</v>
      </c>
      <c r="M27" s="440"/>
    </row>
    <row r="28" spans="1:13" ht="18.75" customHeight="1" x14ac:dyDescent="0.2">
      <c r="A28" s="463">
        <v>25</v>
      </c>
      <c r="B28" s="447">
        <f>国語!A47</f>
        <v>0</v>
      </c>
      <c r="C28" s="449">
        <f>国語!B47</f>
        <v>0</v>
      </c>
      <c r="D28" s="451">
        <f>国語!BI47</f>
        <v>0</v>
      </c>
      <c r="E28" s="446">
        <f>国語!BJ47</f>
        <v>11.613098847786539</v>
      </c>
      <c r="F28" s="451">
        <f>社会!BL47</f>
        <v>0</v>
      </c>
      <c r="G28" s="446">
        <f>社会!BM47</f>
        <v>11.397058823529413</v>
      </c>
      <c r="H28" s="451">
        <f>算数!BF47</f>
        <v>0</v>
      </c>
      <c r="I28" s="446">
        <f>算数!BG47</f>
        <v>21.460079400088222</v>
      </c>
      <c r="J28" s="451">
        <f>理科!BK47</f>
        <v>0</v>
      </c>
      <c r="K28" s="446">
        <f>理科!BL47</f>
        <v>7.6368876080691734</v>
      </c>
      <c r="L28" s="447">
        <f t="shared" si="0"/>
        <v>0</v>
      </c>
      <c r="M28" s="440"/>
    </row>
    <row r="29" spans="1:13" ht="18.75" customHeight="1" x14ac:dyDescent="0.2">
      <c r="A29" s="466">
        <v>26</v>
      </c>
      <c r="B29" s="453">
        <f>国語!A48</f>
        <v>0</v>
      </c>
      <c r="C29" s="454">
        <f>国語!B48</f>
        <v>0</v>
      </c>
      <c r="D29" s="455">
        <f>国語!BI48</f>
        <v>0</v>
      </c>
      <c r="E29" s="456">
        <f>国語!BJ48</f>
        <v>11.613098847786539</v>
      </c>
      <c r="F29" s="455">
        <f>社会!BL48</f>
        <v>0</v>
      </c>
      <c r="G29" s="456">
        <f>社会!BM48</f>
        <v>11.397058823529413</v>
      </c>
      <c r="H29" s="455">
        <f>算数!BF48</f>
        <v>0</v>
      </c>
      <c r="I29" s="456">
        <f>算数!BG48</f>
        <v>21.460079400088222</v>
      </c>
      <c r="J29" s="455">
        <f>理科!BK48</f>
        <v>0</v>
      </c>
      <c r="K29" s="456">
        <f>理科!BL48</f>
        <v>7.6368876080691734</v>
      </c>
      <c r="L29" s="453">
        <f t="shared" si="0"/>
        <v>0</v>
      </c>
      <c r="M29" s="440"/>
    </row>
    <row r="30" spans="1:13" ht="18.75" customHeight="1" x14ac:dyDescent="0.2">
      <c r="A30" s="463">
        <v>27</v>
      </c>
      <c r="B30" s="447">
        <f>国語!A49</f>
        <v>0</v>
      </c>
      <c r="C30" s="449">
        <f>国語!B49</f>
        <v>0</v>
      </c>
      <c r="D30" s="451">
        <f>国語!BI49</f>
        <v>0</v>
      </c>
      <c r="E30" s="446">
        <f>国語!BJ49</f>
        <v>11.613098847786539</v>
      </c>
      <c r="F30" s="451">
        <f>社会!BL49</f>
        <v>0</v>
      </c>
      <c r="G30" s="446">
        <f>社会!BM49</f>
        <v>11.397058823529413</v>
      </c>
      <c r="H30" s="451">
        <f>算数!BF49</f>
        <v>0</v>
      </c>
      <c r="I30" s="446">
        <f>算数!BG49</f>
        <v>21.460079400088222</v>
      </c>
      <c r="J30" s="451">
        <f>理科!BK49</f>
        <v>0</v>
      </c>
      <c r="K30" s="446">
        <f>理科!BL49</f>
        <v>7.6368876080691734</v>
      </c>
      <c r="L30" s="447">
        <f t="shared" si="0"/>
        <v>0</v>
      </c>
      <c r="M30" s="440"/>
    </row>
    <row r="31" spans="1:13" ht="18.75" customHeight="1" x14ac:dyDescent="0.2">
      <c r="A31" s="466">
        <v>28</v>
      </c>
      <c r="B31" s="453">
        <f>国語!A50</f>
        <v>0</v>
      </c>
      <c r="C31" s="454">
        <f>国語!B50</f>
        <v>0</v>
      </c>
      <c r="D31" s="455">
        <f>国語!BI50</f>
        <v>0</v>
      </c>
      <c r="E31" s="456">
        <f>国語!BJ50</f>
        <v>11.613098847786539</v>
      </c>
      <c r="F31" s="455">
        <f>社会!BL50</f>
        <v>0</v>
      </c>
      <c r="G31" s="456">
        <f>社会!BM50</f>
        <v>11.397058823529413</v>
      </c>
      <c r="H31" s="455">
        <f>算数!BF50</f>
        <v>0</v>
      </c>
      <c r="I31" s="456">
        <f>算数!BG50</f>
        <v>21.460079400088222</v>
      </c>
      <c r="J31" s="455">
        <f>理科!BK50</f>
        <v>0</v>
      </c>
      <c r="K31" s="456">
        <f>理科!BL50</f>
        <v>7.6368876080691734</v>
      </c>
      <c r="L31" s="453">
        <f t="shared" si="0"/>
        <v>0</v>
      </c>
      <c r="M31" s="440"/>
    </row>
    <row r="32" spans="1:13" ht="18.75" customHeight="1" x14ac:dyDescent="0.2">
      <c r="A32" s="463">
        <v>29</v>
      </c>
      <c r="B32" s="447">
        <f>国語!A51</f>
        <v>0</v>
      </c>
      <c r="C32" s="449">
        <f>国語!B51</f>
        <v>0</v>
      </c>
      <c r="D32" s="451">
        <f>国語!BI51</f>
        <v>0</v>
      </c>
      <c r="E32" s="446">
        <f>国語!BJ51</f>
        <v>11.613098847786539</v>
      </c>
      <c r="F32" s="451">
        <f>社会!BL51</f>
        <v>0</v>
      </c>
      <c r="G32" s="446">
        <f>社会!BM51</f>
        <v>11.397058823529413</v>
      </c>
      <c r="H32" s="451">
        <f>算数!BF51</f>
        <v>0</v>
      </c>
      <c r="I32" s="446">
        <f>算数!BG51</f>
        <v>21.460079400088222</v>
      </c>
      <c r="J32" s="451">
        <f>理科!BK51</f>
        <v>0</v>
      </c>
      <c r="K32" s="446">
        <f>理科!BL51</f>
        <v>7.6368876080691734</v>
      </c>
      <c r="L32" s="447">
        <f t="shared" si="0"/>
        <v>0</v>
      </c>
      <c r="M32" s="440"/>
    </row>
    <row r="33" spans="1:13" ht="18.75" customHeight="1" x14ac:dyDescent="0.2">
      <c r="A33" s="466">
        <v>30</v>
      </c>
      <c r="B33" s="453">
        <f>国語!A52</f>
        <v>0</v>
      </c>
      <c r="C33" s="454">
        <f>国語!B52</f>
        <v>0</v>
      </c>
      <c r="D33" s="455">
        <f>国語!BI52</f>
        <v>0</v>
      </c>
      <c r="E33" s="456">
        <f>国語!BJ52</f>
        <v>11.613098847786539</v>
      </c>
      <c r="F33" s="455">
        <f>社会!BL52</f>
        <v>0</v>
      </c>
      <c r="G33" s="456">
        <f>社会!BM52</f>
        <v>11.397058823529413</v>
      </c>
      <c r="H33" s="455">
        <f>算数!BF52</f>
        <v>0</v>
      </c>
      <c r="I33" s="456">
        <f>算数!BG52</f>
        <v>21.460079400088222</v>
      </c>
      <c r="J33" s="455">
        <f>理科!BK52</f>
        <v>0</v>
      </c>
      <c r="K33" s="456">
        <f>理科!BL52</f>
        <v>7.6368876080691734</v>
      </c>
      <c r="L33" s="453">
        <f t="shared" si="0"/>
        <v>0</v>
      </c>
      <c r="M33" s="440"/>
    </row>
    <row r="34" spans="1:13" ht="18.75" customHeight="1" x14ac:dyDescent="0.2">
      <c r="A34" s="463">
        <v>31</v>
      </c>
      <c r="B34" s="447">
        <f>国語!A53</f>
        <v>0</v>
      </c>
      <c r="C34" s="449">
        <f>国語!B53</f>
        <v>0</v>
      </c>
      <c r="D34" s="451">
        <f>国語!BI53</f>
        <v>0</v>
      </c>
      <c r="E34" s="446">
        <f>国語!BJ53</f>
        <v>11.613098847786539</v>
      </c>
      <c r="F34" s="451">
        <f>社会!BL53</f>
        <v>0</v>
      </c>
      <c r="G34" s="446">
        <f>社会!BM53</f>
        <v>11.397058823529413</v>
      </c>
      <c r="H34" s="451">
        <f>算数!BF53</f>
        <v>0</v>
      </c>
      <c r="I34" s="446">
        <f>算数!BG53</f>
        <v>21.460079400088222</v>
      </c>
      <c r="J34" s="451">
        <f>理科!BK53</f>
        <v>0</v>
      </c>
      <c r="K34" s="446">
        <f>理科!BL53</f>
        <v>7.6368876080691734</v>
      </c>
      <c r="L34" s="447">
        <f t="shared" si="0"/>
        <v>0</v>
      </c>
      <c r="M34" s="440"/>
    </row>
    <row r="35" spans="1:13" ht="18.75" customHeight="1" x14ac:dyDescent="0.2">
      <c r="A35" s="466">
        <v>32</v>
      </c>
      <c r="B35" s="453">
        <f>国語!A54</f>
        <v>0</v>
      </c>
      <c r="C35" s="454">
        <f>国語!B54</f>
        <v>0</v>
      </c>
      <c r="D35" s="455">
        <f>国語!BI54</f>
        <v>0</v>
      </c>
      <c r="E35" s="456">
        <f>国語!BJ54</f>
        <v>11.613098847786539</v>
      </c>
      <c r="F35" s="455">
        <f>社会!BL54</f>
        <v>0</v>
      </c>
      <c r="G35" s="456">
        <f>社会!BM54</f>
        <v>11.397058823529413</v>
      </c>
      <c r="H35" s="455">
        <f>算数!BF54</f>
        <v>0</v>
      </c>
      <c r="I35" s="456">
        <f>算数!BG54</f>
        <v>21.460079400088222</v>
      </c>
      <c r="J35" s="455">
        <f>理科!BK54</f>
        <v>0</v>
      </c>
      <c r="K35" s="456">
        <f>理科!BL54</f>
        <v>7.6368876080691734</v>
      </c>
      <c r="L35" s="453">
        <f t="shared" si="0"/>
        <v>0</v>
      </c>
      <c r="M35" s="440"/>
    </row>
    <row r="36" spans="1:13" ht="18.75" customHeight="1" x14ac:dyDescent="0.2">
      <c r="A36" s="463">
        <v>33</v>
      </c>
      <c r="B36" s="447">
        <f>国語!A55</f>
        <v>0</v>
      </c>
      <c r="C36" s="449">
        <f>国語!B55</f>
        <v>0</v>
      </c>
      <c r="D36" s="451">
        <f>国語!BI55</f>
        <v>0</v>
      </c>
      <c r="E36" s="446">
        <f>国語!BJ55</f>
        <v>11.613098847786539</v>
      </c>
      <c r="F36" s="451">
        <f>社会!BL55</f>
        <v>0</v>
      </c>
      <c r="G36" s="446">
        <f>社会!BM55</f>
        <v>11.397058823529413</v>
      </c>
      <c r="H36" s="451">
        <f>算数!BF55</f>
        <v>0</v>
      </c>
      <c r="I36" s="446">
        <f>算数!BG55</f>
        <v>21.460079400088222</v>
      </c>
      <c r="J36" s="451">
        <f>理科!BK55</f>
        <v>0</v>
      </c>
      <c r="K36" s="446">
        <f>理科!BL55</f>
        <v>7.6368876080691734</v>
      </c>
      <c r="L36" s="447">
        <f t="shared" si="0"/>
        <v>0</v>
      </c>
      <c r="M36" s="440"/>
    </row>
    <row r="37" spans="1:13" ht="18.75" customHeight="1" x14ac:dyDescent="0.2">
      <c r="A37" s="466">
        <v>34</v>
      </c>
      <c r="B37" s="453">
        <f>国語!A56</f>
        <v>0</v>
      </c>
      <c r="C37" s="454">
        <f>国語!B56</f>
        <v>0</v>
      </c>
      <c r="D37" s="455">
        <f>国語!BI56</f>
        <v>0</v>
      </c>
      <c r="E37" s="456">
        <f>国語!BJ56</f>
        <v>11.613098847786539</v>
      </c>
      <c r="F37" s="455">
        <f>社会!BL56</f>
        <v>0</v>
      </c>
      <c r="G37" s="456">
        <f>社会!BM56</f>
        <v>11.397058823529413</v>
      </c>
      <c r="H37" s="455">
        <f>算数!BF56</f>
        <v>0</v>
      </c>
      <c r="I37" s="456">
        <f>算数!BG56</f>
        <v>21.460079400088222</v>
      </c>
      <c r="J37" s="455">
        <f>理科!BK56</f>
        <v>0</v>
      </c>
      <c r="K37" s="456">
        <f>理科!BL56</f>
        <v>7.6368876080691734</v>
      </c>
      <c r="L37" s="453">
        <f t="shared" si="0"/>
        <v>0</v>
      </c>
      <c r="M37" s="440"/>
    </row>
    <row r="38" spans="1:13" ht="18.75" customHeight="1" x14ac:dyDescent="0.2">
      <c r="A38" s="463">
        <v>35</v>
      </c>
      <c r="B38" s="447">
        <f>国語!A57</f>
        <v>0</v>
      </c>
      <c r="C38" s="449">
        <f>国語!B57</f>
        <v>0</v>
      </c>
      <c r="D38" s="451">
        <f>国語!BI57</f>
        <v>0</v>
      </c>
      <c r="E38" s="446">
        <f>国語!BJ57</f>
        <v>11.613098847786539</v>
      </c>
      <c r="F38" s="451">
        <f>社会!BL57</f>
        <v>0</v>
      </c>
      <c r="G38" s="446">
        <f>社会!BM57</f>
        <v>11.397058823529413</v>
      </c>
      <c r="H38" s="451">
        <f>算数!BF57</f>
        <v>0</v>
      </c>
      <c r="I38" s="446">
        <f>算数!BG57</f>
        <v>21.460079400088222</v>
      </c>
      <c r="J38" s="451">
        <f>理科!BK57</f>
        <v>0</v>
      </c>
      <c r="K38" s="446">
        <f>理科!BL57</f>
        <v>7.6368876080691734</v>
      </c>
      <c r="L38" s="447">
        <f t="shared" si="0"/>
        <v>0</v>
      </c>
      <c r="M38" s="440"/>
    </row>
    <row r="39" spans="1:13" ht="18.75" customHeight="1" x14ac:dyDescent="0.2">
      <c r="A39" s="466">
        <v>36</v>
      </c>
      <c r="B39" s="453">
        <f>国語!A58</f>
        <v>0</v>
      </c>
      <c r="C39" s="454">
        <f>国語!B58</f>
        <v>0</v>
      </c>
      <c r="D39" s="455">
        <f>国語!BI58</f>
        <v>0</v>
      </c>
      <c r="E39" s="456">
        <f>国語!BJ58</f>
        <v>11.613098847786539</v>
      </c>
      <c r="F39" s="455">
        <f>社会!BL58</f>
        <v>0</v>
      </c>
      <c r="G39" s="456">
        <f>社会!BM58</f>
        <v>11.397058823529413</v>
      </c>
      <c r="H39" s="455">
        <f>算数!BF58</f>
        <v>0</v>
      </c>
      <c r="I39" s="456">
        <f>算数!BG58</f>
        <v>21.460079400088222</v>
      </c>
      <c r="J39" s="455">
        <f>理科!BK58</f>
        <v>0</v>
      </c>
      <c r="K39" s="456">
        <f>理科!BL58</f>
        <v>7.6368876080691734</v>
      </c>
      <c r="L39" s="453">
        <f t="shared" si="0"/>
        <v>0</v>
      </c>
      <c r="M39" s="440"/>
    </row>
    <row r="40" spans="1:13" ht="18.75" customHeight="1" x14ac:dyDescent="0.2">
      <c r="A40" s="463">
        <v>37</v>
      </c>
      <c r="B40" s="447">
        <f>国語!A59</f>
        <v>0</v>
      </c>
      <c r="C40" s="449">
        <f>国語!B59</f>
        <v>0</v>
      </c>
      <c r="D40" s="451">
        <f>国語!BI59</f>
        <v>0</v>
      </c>
      <c r="E40" s="446">
        <f>国語!BJ59</f>
        <v>11.613098847786539</v>
      </c>
      <c r="F40" s="451">
        <f>社会!BL59</f>
        <v>0</v>
      </c>
      <c r="G40" s="446">
        <f>社会!BM59</f>
        <v>11.397058823529413</v>
      </c>
      <c r="H40" s="451">
        <f>算数!BF59</f>
        <v>0</v>
      </c>
      <c r="I40" s="446">
        <f>算数!BG59</f>
        <v>21.460079400088222</v>
      </c>
      <c r="J40" s="451">
        <f>理科!BK59</f>
        <v>0</v>
      </c>
      <c r="K40" s="446">
        <f>理科!BL59</f>
        <v>7.6368876080691734</v>
      </c>
      <c r="L40" s="447">
        <f t="shared" si="0"/>
        <v>0</v>
      </c>
      <c r="M40" s="440"/>
    </row>
    <row r="41" spans="1:13" ht="18.75" customHeight="1" x14ac:dyDescent="0.2">
      <c r="A41" s="466">
        <v>38</v>
      </c>
      <c r="B41" s="453">
        <f>国語!A60</f>
        <v>0</v>
      </c>
      <c r="C41" s="454">
        <f>国語!B60</f>
        <v>0</v>
      </c>
      <c r="D41" s="455">
        <f>国語!BI60</f>
        <v>0</v>
      </c>
      <c r="E41" s="456">
        <f>国語!BJ60</f>
        <v>11.613098847786539</v>
      </c>
      <c r="F41" s="455">
        <f>社会!BL60</f>
        <v>0</v>
      </c>
      <c r="G41" s="456">
        <f>社会!BM60</f>
        <v>11.397058823529413</v>
      </c>
      <c r="H41" s="455">
        <f>算数!BF60</f>
        <v>0</v>
      </c>
      <c r="I41" s="456">
        <f>算数!BG60</f>
        <v>21.460079400088222</v>
      </c>
      <c r="J41" s="455">
        <f>理科!BK60</f>
        <v>0</v>
      </c>
      <c r="K41" s="456">
        <f>理科!BL60</f>
        <v>7.6368876080691734</v>
      </c>
      <c r="L41" s="453">
        <f t="shared" si="0"/>
        <v>0</v>
      </c>
      <c r="M41" s="440"/>
    </row>
    <row r="42" spans="1:13" ht="18.75" customHeight="1" x14ac:dyDescent="0.2">
      <c r="A42" s="463">
        <v>39</v>
      </c>
      <c r="B42" s="447">
        <f>国語!A61</f>
        <v>0</v>
      </c>
      <c r="C42" s="449">
        <f>国語!B61</f>
        <v>0</v>
      </c>
      <c r="D42" s="451">
        <f>国語!BI61</f>
        <v>0</v>
      </c>
      <c r="E42" s="446">
        <f>国語!BJ61</f>
        <v>11.613098847786539</v>
      </c>
      <c r="F42" s="451">
        <f>社会!BL61</f>
        <v>0</v>
      </c>
      <c r="G42" s="452">
        <f>社会!BM61</f>
        <v>11.397058823529413</v>
      </c>
      <c r="H42" s="451">
        <f>算数!BF61</f>
        <v>0</v>
      </c>
      <c r="I42" s="446">
        <f>算数!BG61</f>
        <v>21.460079400088222</v>
      </c>
      <c r="J42" s="451">
        <f>理科!BK61</f>
        <v>0</v>
      </c>
      <c r="K42" s="446">
        <f>理科!BL61</f>
        <v>7.6368876080691734</v>
      </c>
      <c r="L42" s="447">
        <f t="shared" si="0"/>
        <v>0</v>
      </c>
      <c r="M42" s="440"/>
    </row>
    <row r="43" spans="1:13" ht="18.75" customHeight="1" thickBot="1" x14ac:dyDescent="0.25">
      <c r="A43" s="467">
        <v>40</v>
      </c>
      <c r="B43" s="457">
        <f>国語!A62</f>
        <v>0</v>
      </c>
      <c r="C43" s="458">
        <f>国語!B62</f>
        <v>0</v>
      </c>
      <c r="D43" s="459">
        <f>国語!BI62</f>
        <v>0</v>
      </c>
      <c r="E43" s="460">
        <f>国語!BJ62</f>
        <v>11.613098847786539</v>
      </c>
      <c r="F43" s="459">
        <f>社会!BL62</f>
        <v>0</v>
      </c>
      <c r="G43" s="460">
        <f>社会!BM62</f>
        <v>11.397058823529413</v>
      </c>
      <c r="H43" s="459">
        <f>算数!BF62</f>
        <v>0</v>
      </c>
      <c r="I43" s="460">
        <f>算数!BG62</f>
        <v>21.460079400088222</v>
      </c>
      <c r="J43" s="459">
        <f>理科!BK62</f>
        <v>0</v>
      </c>
      <c r="K43" s="460">
        <f>理科!BL62</f>
        <v>7.6368876080691734</v>
      </c>
      <c r="L43" s="457">
        <f t="shared" si="0"/>
        <v>0</v>
      </c>
      <c r="M43" s="440"/>
    </row>
  </sheetData>
  <mergeCells count="9">
    <mergeCell ref="D1:H1"/>
    <mergeCell ref="A2:A3"/>
    <mergeCell ref="J2:K2"/>
    <mergeCell ref="L2:L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7"/>
  <sheetViews>
    <sheetView workbookViewId="0">
      <selection activeCell="A2" sqref="A2:U7"/>
    </sheetView>
  </sheetViews>
  <sheetFormatPr defaultRowHeight="13.2" x14ac:dyDescent="0.2"/>
  <cols>
    <col min="1" max="1" width="2.88671875" customWidth="1"/>
    <col min="2" max="2" width="13" customWidth="1"/>
    <col min="3" max="3" width="3.88671875" customWidth="1"/>
    <col min="4" max="4" width="2.109375" customWidth="1"/>
    <col min="5" max="16" width="3" customWidth="1"/>
    <col min="17" max="17" width="3.88671875" customWidth="1"/>
    <col min="18" max="18" width="2.109375" customWidth="1"/>
    <col min="19" max="19" width="3.88671875" customWidth="1"/>
    <col min="20" max="20" width="2.109375" customWidth="1"/>
    <col min="21" max="24" width="3" customWidth="1"/>
    <col min="25" max="25" width="4.33203125" customWidth="1"/>
  </cols>
  <sheetData>
    <row r="1" spans="1:25" x14ac:dyDescent="0.2">
      <c r="A1" s="769" t="s">
        <v>11</v>
      </c>
      <c r="B1" s="769"/>
      <c r="C1" s="769"/>
    </row>
    <row r="2" spans="1:25" ht="13.5" customHeight="1" x14ac:dyDescent="0.2">
      <c r="A2" s="669" t="s">
        <v>19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</row>
    <row r="3" spans="1:25" x14ac:dyDescent="0.2">
      <c r="A3" s="669"/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</row>
    <row r="4" spans="1:25" x14ac:dyDescent="0.2">
      <c r="A4" s="669"/>
      <c r="B4" s="669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</row>
    <row r="5" spans="1:25" x14ac:dyDescent="0.2">
      <c r="A5" s="669"/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</row>
    <row r="6" spans="1:25" x14ac:dyDescent="0.2">
      <c r="A6" s="669"/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N6" s="669"/>
      <c r="O6" s="669"/>
      <c r="P6" s="669"/>
      <c r="Q6" s="669"/>
      <c r="R6" s="669"/>
      <c r="S6" s="669"/>
      <c r="T6" s="669"/>
      <c r="U6" s="669"/>
    </row>
    <row r="7" spans="1:25" x14ac:dyDescent="0.2">
      <c r="A7" s="669"/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</row>
    <row r="8" spans="1:2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5" ht="13.8" thickBot="1" x14ac:dyDescent="0.25">
      <c r="B9" s="1"/>
    </row>
    <row r="10" spans="1:25" ht="10.5" customHeight="1" x14ac:dyDescent="0.2">
      <c r="A10" s="770" t="s">
        <v>1</v>
      </c>
      <c r="B10" s="552" t="s">
        <v>12</v>
      </c>
      <c r="C10" s="12">
        <v>1</v>
      </c>
      <c r="D10" s="557" t="s">
        <v>14</v>
      </c>
      <c r="E10" s="773" t="s">
        <v>2</v>
      </c>
      <c r="F10" s="774"/>
      <c r="G10" s="774"/>
      <c r="H10" s="774"/>
      <c r="I10" s="774"/>
      <c r="J10" s="774"/>
      <c r="K10" s="774"/>
      <c r="L10" s="774"/>
      <c r="M10" s="773" t="s">
        <v>0</v>
      </c>
      <c r="N10" s="774"/>
      <c r="O10" s="774"/>
      <c r="P10" s="774"/>
      <c r="Q10" s="11">
        <v>2</v>
      </c>
      <c r="R10" s="778" t="s">
        <v>21</v>
      </c>
      <c r="S10" s="10">
        <v>3</v>
      </c>
      <c r="T10" s="518" t="s">
        <v>20</v>
      </c>
      <c r="U10" s="783" t="s">
        <v>10</v>
      </c>
      <c r="V10" s="792" t="s">
        <v>3</v>
      </c>
      <c r="W10" s="792" t="s">
        <v>18</v>
      </c>
      <c r="X10" s="795" t="s">
        <v>17</v>
      </c>
      <c r="Y10" s="798" t="s">
        <v>9</v>
      </c>
    </row>
    <row r="11" spans="1:25" ht="10.5" customHeight="1" x14ac:dyDescent="0.2">
      <c r="A11" s="771"/>
      <c r="B11" s="553"/>
      <c r="C11" s="801" t="s">
        <v>13</v>
      </c>
      <c r="D11" s="558"/>
      <c r="E11" s="775"/>
      <c r="F11" s="776"/>
      <c r="G11" s="776"/>
      <c r="H11" s="776"/>
      <c r="I11" s="776"/>
      <c r="J11" s="776"/>
      <c r="K11" s="776"/>
      <c r="L11" s="776"/>
      <c r="M11" s="775"/>
      <c r="N11" s="776"/>
      <c r="O11" s="776"/>
      <c r="P11" s="777"/>
      <c r="Q11" s="804" t="s">
        <v>15</v>
      </c>
      <c r="R11" s="779"/>
      <c r="S11" s="806" t="s">
        <v>16</v>
      </c>
      <c r="T11" s="781"/>
      <c r="U11" s="784"/>
      <c r="V11" s="793"/>
      <c r="W11" s="793"/>
      <c r="X11" s="796"/>
      <c r="Y11" s="799"/>
    </row>
    <row r="12" spans="1:25" ht="10.5" customHeight="1" x14ac:dyDescent="0.2">
      <c r="A12" s="771"/>
      <c r="B12" s="553"/>
      <c r="C12" s="802"/>
      <c r="D12" s="558"/>
      <c r="E12" s="809" t="s">
        <v>4</v>
      </c>
      <c r="F12" s="812" t="s">
        <v>5</v>
      </c>
      <c r="G12" s="812" t="s">
        <v>6</v>
      </c>
      <c r="H12" s="813" t="s">
        <v>22</v>
      </c>
      <c r="I12" s="809" t="s">
        <v>7</v>
      </c>
      <c r="J12" s="786" t="s">
        <v>23</v>
      </c>
      <c r="K12" s="786" t="s">
        <v>8</v>
      </c>
      <c r="L12" s="786" t="s">
        <v>24</v>
      </c>
      <c r="M12" s="809" t="s">
        <v>25</v>
      </c>
      <c r="N12" s="786" t="s">
        <v>26</v>
      </c>
      <c r="O12" s="786" t="s">
        <v>27</v>
      </c>
      <c r="P12" s="789" t="s">
        <v>28</v>
      </c>
      <c r="Q12" s="805"/>
      <c r="R12" s="779"/>
      <c r="S12" s="807"/>
      <c r="T12" s="781"/>
      <c r="U12" s="784"/>
      <c r="V12" s="793"/>
      <c r="W12" s="793"/>
      <c r="X12" s="796"/>
      <c r="Y12" s="799"/>
    </row>
    <row r="13" spans="1:25" ht="10.5" customHeight="1" x14ac:dyDescent="0.2">
      <c r="A13" s="771"/>
      <c r="B13" s="553"/>
      <c r="C13" s="802"/>
      <c r="D13" s="558"/>
      <c r="E13" s="810"/>
      <c r="F13" s="787"/>
      <c r="G13" s="787"/>
      <c r="H13" s="814"/>
      <c r="I13" s="810"/>
      <c r="J13" s="787"/>
      <c r="K13" s="787"/>
      <c r="L13" s="787"/>
      <c r="M13" s="810"/>
      <c r="N13" s="787"/>
      <c r="O13" s="787"/>
      <c r="P13" s="790"/>
      <c r="Q13" s="805"/>
      <c r="R13" s="779"/>
      <c r="S13" s="807"/>
      <c r="T13" s="781"/>
      <c r="U13" s="784"/>
      <c r="V13" s="793"/>
      <c r="W13" s="793"/>
      <c r="X13" s="796"/>
      <c r="Y13" s="799"/>
    </row>
    <row r="14" spans="1:25" ht="10.5" customHeight="1" x14ac:dyDescent="0.2">
      <c r="A14" s="771"/>
      <c r="B14" s="553"/>
      <c r="C14" s="802"/>
      <c r="D14" s="558"/>
      <c r="E14" s="810"/>
      <c r="F14" s="787"/>
      <c r="G14" s="787"/>
      <c r="H14" s="814"/>
      <c r="I14" s="810"/>
      <c r="J14" s="787"/>
      <c r="K14" s="787"/>
      <c r="L14" s="787"/>
      <c r="M14" s="810"/>
      <c r="N14" s="787"/>
      <c r="O14" s="787"/>
      <c r="P14" s="790"/>
      <c r="Q14" s="805"/>
      <c r="R14" s="779"/>
      <c r="S14" s="807"/>
      <c r="T14" s="781"/>
      <c r="U14" s="784"/>
      <c r="V14" s="793"/>
      <c r="W14" s="793"/>
      <c r="X14" s="796"/>
      <c r="Y14" s="799"/>
    </row>
    <row r="15" spans="1:25" ht="10.5" customHeight="1" x14ac:dyDescent="0.2">
      <c r="A15" s="771"/>
      <c r="B15" s="553"/>
      <c r="C15" s="802"/>
      <c r="D15" s="558"/>
      <c r="E15" s="810"/>
      <c r="F15" s="787"/>
      <c r="G15" s="787"/>
      <c r="H15" s="814"/>
      <c r="I15" s="810"/>
      <c r="J15" s="787"/>
      <c r="K15" s="787"/>
      <c r="L15" s="787"/>
      <c r="M15" s="810"/>
      <c r="N15" s="787"/>
      <c r="O15" s="787"/>
      <c r="P15" s="790"/>
      <c r="Q15" s="805"/>
      <c r="R15" s="779"/>
      <c r="S15" s="807"/>
      <c r="T15" s="781"/>
      <c r="U15" s="784"/>
      <c r="V15" s="793"/>
      <c r="W15" s="793"/>
      <c r="X15" s="796"/>
      <c r="Y15" s="799"/>
    </row>
    <row r="16" spans="1:25" ht="10.5" customHeight="1" x14ac:dyDescent="0.2">
      <c r="A16" s="771"/>
      <c r="B16" s="553"/>
      <c r="C16" s="802"/>
      <c r="D16" s="558"/>
      <c r="E16" s="810"/>
      <c r="F16" s="787"/>
      <c r="G16" s="787"/>
      <c r="H16" s="814"/>
      <c r="I16" s="810"/>
      <c r="J16" s="787"/>
      <c r="K16" s="787"/>
      <c r="L16" s="787"/>
      <c r="M16" s="810"/>
      <c r="N16" s="787"/>
      <c r="O16" s="787"/>
      <c r="P16" s="790"/>
      <c r="Q16" s="805"/>
      <c r="R16" s="779"/>
      <c r="S16" s="807"/>
      <c r="T16" s="781"/>
      <c r="U16" s="784"/>
      <c r="V16" s="793"/>
      <c r="W16" s="793"/>
      <c r="X16" s="796"/>
      <c r="Y16" s="799"/>
    </row>
    <row r="17" spans="1:25" ht="10.5" customHeight="1" x14ac:dyDescent="0.2">
      <c r="A17" s="771"/>
      <c r="B17" s="553"/>
      <c r="C17" s="802"/>
      <c r="D17" s="558"/>
      <c r="E17" s="810"/>
      <c r="F17" s="787"/>
      <c r="G17" s="787"/>
      <c r="H17" s="814"/>
      <c r="I17" s="810"/>
      <c r="J17" s="787"/>
      <c r="K17" s="787"/>
      <c r="L17" s="787"/>
      <c r="M17" s="810"/>
      <c r="N17" s="787"/>
      <c r="O17" s="787"/>
      <c r="P17" s="790"/>
      <c r="Q17" s="805"/>
      <c r="R17" s="779"/>
      <c r="S17" s="807"/>
      <c r="T17" s="781"/>
      <c r="U17" s="784"/>
      <c r="V17" s="793"/>
      <c r="W17" s="793"/>
      <c r="X17" s="796"/>
      <c r="Y17" s="799"/>
    </row>
    <row r="18" spans="1:25" ht="10.5" customHeight="1" x14ac:dyDescent="0.2">
      <c r="A18" s="771"/>
      <c r="B18" s="553"/>
      <c r="C18" s="802"/>
      <c r="D18" s="558"/>
      <c r="E18" s="810"/>
      <c r="F18" s="787"/>
      <c r="G18" s="787"/>
      <c r="H18" s="814"/>
      <c r="I18" s="810"/>
      <c r="J18" s="787"/>
      <c r="K18" s="787"/>
      <c r="L18" s="787"/>
      <c r="M18" s="810"/>
      <c r="N18" s="787"/>
      <c r="O18" s="787"/>
      <c r="P18" s="790"/>
      <c r="Q18" s="805"/>
      <c r="R18" s="779"/>
      <c r="S18" s="807"/>
      <c r="T18" s="781"/>
      <c r="U18" s="784"/>
      <c r="V18" s="793"/>
      <c r="W18" s="793"/>
      <c r="X18" s="796"/>
      <c r="Y18" s="799"/>
    </row>
    <row r="19" spans="1:25" ht="10.5" customHeight="1" x14ac:dyDescent="0.2">
      <c r="A19" s="771"/>
      <c r="B19" s="553"/>
      <c r="C19" s="803"/>
      <c r="D19" s="558"/>
      <c r="E19" s="811"/>
      <c r="F19" s="788"/>
      <c r="G19" s="788"/>
      <c r="H19" s="815"/>
      <c r="I19" s="811"/>
      <c r="J19" s="788"/>
      <c r="K19" s="788"/>
      <c r="L19" s="788"/>
      <c r="M19" s="811"/>
      <c r="N19" s="788"/>
      <c r="O19" s="788"/>
      <c r="P19" s="791"/>
      <c r="Q19" s="805"/>
      <c r="R19" s="780"/>
      <c r="S19" s="808"/>
      <c r="T19" s="782"/>
      <c r="U19" s="785"/>
      <c r="V19" s="794"/>
      <c r="W19" s="794"/>
      <c r="X19" s="797"/>
      <c r="Y19" s="800"/>
    </row>
    <row r="20" spans="1:25" ht="10.5" customHeight="1" x14ac:dyDescent="0.2">
      <c r="A20" s="771"/>
      <c r="B20" s="772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21"/>
      <c r="B21" s="27"/>
      <c r="C21" s="15"/>
      <c r="D21" s="23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4"/>
      <c r="S21" s="17"/>
      <c r="T21" s="23"/>
      <c r="U21" s="15"/>
      <c r="V21" s="17"/>
      <c r="W21" s="17"/>
      <c r="X21" s="18"/>
      <c r="Y21" s="20"/>
    </row>
    <row r="22" spans="1:25" ht="15" customHeight="1" x14ac:dyDescent="0.2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2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2">
      <c r="A24" s="21"/>
      <c r="B24" s="22"/>
      <c r="C24" s="15"/>
      <c r="D24" s="23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4"/>
      <c r="S24" s="36">
        <v>8</v>
      </c>
      <c r="T24" s="23"/>
      <c r="U24" s="15"/>
      <c r="V24" s="17"/>
      <c r="W24" s="17"/>
      <c r="X24" s="18"/>
      <c r="Y24" s="20"/>
    </row>
    <row r="25" spans="1:25" ht="15" customHeight="1" x14ac:dyDescent="0.2">
      <c r="A25" s="21"/>
      <c r="B25" s="22"/>
      <c r="C25" s="15"/>
      <c r="D25" s="23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4"/>
      <c r="S25" s="17"/>
      <c r="T25" s="23"/>
      <c r="U25" s="15"/>
      <c r="V25" s="17"/>
      <c r="W25" s="17"/>
      <c r="X25" s="18"/>
      <c r="Y25" s="20"/>
    </row>
    <row r="26" spans="1:25" ht="15" customHeight="1" x14ac:dyDescent="0.2">
      <c r="A26" s="21"/>
      <c r="B26" s="22"/>
      <c r="C26" s="15"/>
      <c r="D26" s="23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4"/>
      <c r="S26" s="17"/>
      <c r="T26" s="23"/>
      <c r="U26" s="15"/>
      <c r="V26" s="17"/>
      <c r="W26" s="17"/>
      <c r="X26" s="18"/>
      <c r="Y26" s="20"/>
    </row>
    <row r="27" spans="1:25" ht="15" customHeight="1" x14ac:dyDescent="0.2">
      <c r="A27" s="21"/>
      <c r="B27" s="22"/>
      <c r="C27" s="15"/>
      <c r="D27" s="23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4"/>
      <c r="S27" s="17"/>
      <c r="T27" s="23"/>
      <c r="U27" s="15"/>
      <c r="V27" s="17"/>
      <c r="W27" s="17"/>
      <c r="X27" s="18"/>
      <c r="Y27" s="20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国語</vt:lpstr>
      <vt:lpstr>社会</vt:lpstr>
      <vt:lpstr>算数</vt:lpstr>
      <vt:lpstr>理科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2024-02-12T08:31:42Z</cp:lastPrinted>
  <dcterms:created xsi:type="dcterms:W3CDTF">2021-09-13T08:31:27Z</dcterms:created>
  <dcterms:modified xsi:type="dcterms:W3CDTF">2024-12-15T09:40:20Z</dcterms:modified>
</cp:coreProperties>
</file>